
<file path=[Content_Types].xml><?xml version="1.0" encoding="utf-8"?>
<Types xmlns="http://schemas.openxmlformats.org/package/2006/content-types">
  <Default Extension="bin" ContentType="application/vnd.openxmlformats-officedocument.spreadsheetml.printerSettings"/>
  <Default Extension="jpeg" ContentType="image/jpeg"/>
  <Default Extension="jp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omments1.xml" ContentType="application/vnd.openxmlformats-officedocument.spreadsheetml.comments+xml"/>
  <Override PartName="/xl/drawings/drawing2.xml" ContentType="application/vnd.openxmlformats-officedocument.drawing+xml"/>
  <Override PartName="/xl/comments2.xml" ContentType="application/vnd.openxmlformats-officedocument.spreadsheetml.comments+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7928"/>
  <workbookPr defaultThemeVersion="124226"/>
  <mc:AlternateContent xmlns:mc="http://schemas.openxmlformats.org/markup-compatibility/2006">
    <mc:Choice Requires="x15">
      <x15ac:absPath xmlns:x15ac="http://schemas.microsoft.com/office/spreadsheetml/2010/11/ac" url="D:\Kunal\Aug 25\GHF\New folder\"/>
    </mc:Choice>
  </mc:AlternateContent>
  <xr:revisionPtr revIDLastSave="0" documentId="13_ncr:1_{62E80562-20AC-414F-99E3-D0332B29943E}" xr6:coauthVersionLast="47" xr6:coauthVersionMax="47" xr10:uidLastSave="{00000000-0000-0000-0000-000000000000}"/>
  <bookViews>
    <workbookView xWindow="-108" yWindow="-108" windowWidth="23256" windowHeight="12456" xr2:uid="{00000000-000D-0000-FFFF-FFFF00000000}"/>
  </bookViews>
  <sheets>
    <sheet name="Report" sheetId="3" r:id="rId1"/>
    <sheet name="Construction table" sheetId="4" r:id="rId2"/>
    <sheet name="Remarks" sheetId="5" r:id="rId3"/>
    <sheet name="Area Calculation" sheetId="6" r:id="rId4"/>
  </sheets>
  <definedNames>
    <definedName name="_xlnm.Print_Area" localSheetId="0">Report!$A$1:$H$407</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G99" i="3" l="1"/>
  <c r="G98" i="3"/>
  <c r="I21" i="3"/>
  <c r="I273" i="3" l="1"/>
  <c r="J155" i="3"/>
  <c r="J154" i="3"/>
  <c r="I192" i="3"/>
  <c r="I187" i="3"/>
  <c r="E171" i="3"/>
  <c r="E170" i="3"/>
  <c r="E169" i="3"/>
  <c r="E163" i="3"/>
  <c r="E162" i="3"/>
  <c r="E161" i="3"/>
  <c r="F275" i="3" l="1"/>
  <c r="F274" i="3"/>
  <c r="F273" i="3"/>
  <c r="E266" i="3"/>
  <c r="E265" i="3"/>
  <c r="E264" i="3"/>
  <c r="E263" i="3"/>
  <c r="E257" i="3"/>
  <c r="E256" i="3"/>
  <c r="E255" i="3"/>
  <c r="E254" i="3"/>
  <c r="E246" i="3"/>
  <c r="F203" i="3"/>
  <c r="E203" i="3"/>
  <c r="F202" i="3"/>
  <c r="E202" i="3"/>
  <c r="F200" i="3"/>
  <c r="E200" i="3"/>
  <c r="F199" i="3"/>
  <c r="E199" i="3"/>
  <c r="F198" i="3"/>
  <c r="E198" i="3"/>
  <c r="F197" i="3"/>
  <c r="E197" i="3"/>
  <c r="F195" i="3"/>
  <c r="E195" i="3"/>
  <c r="F194" i="3"/>
  <c r="E194" i="3"/>
  <c r="F193" i="3"/>
  <c r="E193" i="3"/>
  <c r="F192" i="3"/>
  <c r="E192" i="3"/>
  <c r="E191" i="3"/>
  <c r="F191" i="3"/>
  <c r="F190" i="3"/>
  <c r="E190" i="3"/>
  <c r="F189" i="3"/>
  <c r="E189" i="3"/>
  <c r="E187" i="3"/>
  <c r="F187" i="3"/>
  <c r="F186" i="3"/>
  <c r="E186" i="3"/>
  <c r="F179" i="3"/>
  <c r="E179" i="3"/>
  <c r="F178" i="3"/>
  <c r="E178" i="3"/>
  <c r="F177" i="3"/>
  <c r="E177" i="3"/>
  <c r="F171" i="3"/>
  <c r="F170" i="3"/>
  <c r="F169" i="3"/>
  <c r="F163" i="3"/>
  <c r="F162" i="3"/>
  <c r="F161" i="3"/>
  <c r="F155" i="3"/>
  <c r="E155" i="3"/>
  <c r="E154" i="3"/>
  <c r="F154" i="3"/>
  <c r="F153" i="3"/>
  <c r="E153" i="3"/>
  <c r="I153" i="3" l="1"/>
  <c r="E239" i="3" l="1"/>
  <c r="F239" i="3"/>
  <c r="E132" i="3"/>
  <c r="H239" i="3" l="1"/>
  <c r="I57" i="3"/>
  <c r="D286" i="3" l="1"/>
  <c r="D284" i="3"/>
  <c r="E275" i="3" l="1"/>
  <c r="E274" i="3"/>
  <c r="E273" i="3"/>
  <c r="F266" i="3"/>
  <c r="F265" i="3"/>
  <c r="F264" i="3"/>
  <c r="F263" i="3"/>
  <c r="F257" i="3"/>
  <c r="F256" i="3"/>
  <c r="F255" i="3"/>
  <c r="F254" i="3"/>
  <c r="F248" i="3"/>
  <c r="E248" i="3"/>
  <c r="F247" i="3"/>
  <c r="E247" i="3"/>
  <c r="F246" i="3"/>
  <c r="F245" i="3"/>
  <c r="E245" i="3"/>
  <c r="F238" i="3"/>
  <c r="E238" i="3"/>
  <c r="F237" i="3"/>
  <c r="E237" i="3"/>
  <c r="F236" i="3"/>
  <c r="E236" i="3"/>
  <c r="F235" i="3"/>
  <c r="E235" i="3"/>
  <c r="F234" i="3"/>
  <c r="E234" i="3"/>
  <c r="F233" i="3"/>
  <c r="E233" i="3"/>
  <c r="F232" i="3"/>
  <c r="E232" i="3"/>
  <c r="F231" i="3"/>
  <c r="E231" i="3"/>
  <c r="F230" i="3"/>
  <c r="E230" i="3"/>
  <c r="F229" i="3"/>
  <c r="E229" i="3"/>
  <c r="F227" i="3"/>
  <c r="E227" i="3"/>
  <c r="F226" i="3"/>
  <c r="E226" i="3"/>
  <c r="F225" i="3"/>
  <c r="E225" i="3"/>
  <c r="F224" i="3"/>
  <c r="E224" i="3"/>
  <c r="F223" i="3"/>
  <c r="E223" i="3"/>
  <c r="F222" i="3"/>
  <c r="E222" i="3"/>
  <c r="F221" i="3"/>
  <c r="E221" i="3"/>
  <c r="F220" i="3"/>
  <c r="E220" i="3"/>
  <c r="F219" i="3"/>
  <c r="E219" i="3"/>
  <c r="F218" i="3"/>
  <c r="E218" i="3"/>
  <c r="F217" i="3"/>
  <c r="E217" i="3"/>
  <c r="F216" i="3"/>
  <c r="E216" i="3"/>
  <c r="F215" i="3"/>
  <c r="E215" i="3"/>
  <c r="F214" i="3"/>
  <c r="E214" i="3"/>
  <c r="F147" i="3"/>
  <c r="E147" i="3"/>
  <c r="F146" i="3"/>
  <c r="E146" i="3"/>
  <c r="F145" i="3"/>
  <c r="E145" i="3"/>
  <c r="F144" i="3"/>
  <c r="E144" i="3"/>
  <c r="F143" i="3"/>
  <c r="E143" i="3"/>
  <c r="F142" i="3"/>
  <c r="E142" i="3"/>
  <c r="F141" i="3"/>
  <c r="E141" i="3"/>
  <c r="F140" i="3"/>
  <c r="E140" i="3"/>
  <c r="F139" i="3"/>
  <c r="E139" i="3"/>
  <c r="F138" i="3"/>
  <c r="E138" i="3"/>
  <c r="F136" i="3"/>
  <c r="E136" i="3"/>
  <c r="F135" i="3"/>
  <c r="E135" i="3"/>
  <c r="F134" i="3"/>
  <c r="E134" i="3"/>
  <c r="F133" i="3"/>
  <c r="E133" i="3"/>
  <c r="F132" i="3"/>
  <c r="F131" i="3"/>
  <c r="E131" i="3"/>
  <c r="F130" i="3"/>
  <c r="E130" i="3"/>
  <c r="F129" i="3"/>
  <c r="E129" i="3"/>
  <c r="F128" i="3"/>
  <c r="E128" i="3"/>
  <c r="F127" i="3"/>
  <c r="E127" i="3"/>
  <c r="F126" i="3"/>
  <c r="E126" i="3"/>
  <c r="F125" i="3"/>
  <c r="E125" i="3"/>
  <c r="I122" i="3"/>
  <c r="I204" i="3"/>
  <c r="I196" i="3"/>
  <c r="I188" i="3"/>
  <c r="I180" i="3"/>
  <c r="I172" i="3"/>
  <c r="I164" i="3"/>
  <c r="I156" i="3"/>
  <c r="I148" i="3"/>
  <c r="I137" i="3"/>
  <c r="A206" i="3"/>
  <c r="A207" i="3" s="1"/>
  <c r="A208" i="3" s="1"/>
  <c r="A209" i="3" s="1"/>
  <c r="A210" i="3" s="1"/>
  <c r="A211" i="3" s="1"/>
  <c r="E103" i="3" l="1"/>
  <c r="E109" i="3"/>
  <c r="E108" i="3"/>
  <c r="E113" i="3"/>
  <c r="E104" i="3"/>
  <c r="H203" i="3"/>
  <c r="H202" i="3"/>
  <c r="H199" i="3"/>
  <c r="H198" i="3"/>
  <c r="A198" i="3"/>
  <c r="A199" i="3" s="1"/>
  <c r="A200" i="3" s="1"/>
  <c r="A201" i="3" s="1"/>
  <c r="A202" i="3" s="1"/>
  <c r="A203" i="3" s="1"/>
  <c r="H197" i="3"/>
  <c r="H192" i="3"/>
  <c r="H193" i="3"/>
  <c r="H191" i="3"/>
  <c r="H190" i="3"/>
  <c r="J190" i="3" s="1"/>
  <c r="H189" i="3"/>
  <c r="H195" i="3"/>
  <c r="H194" i="3"/>
  <c r="A190" i="3"/>
  <c r="A191" i="3" s="1"/>
  <c r="A192" i="3" s="1"/>
  <c r="A193" i="3" s="1"/>
  <c r="A194" i="3" s="1"/>
  <c r="A195" i="3" s="1"/>
  <c r="H187" i="3"/>
  <c r="H186" i="3"/>
  <c r="A182" i="3"/>
  <c r="A183" i="3" s="1"/>
  <c r="A184" i="3" s="1"/>
  <c r="A185" i="3" s="1"/>
  <c r="A186" i="3" s="1"/>
  <c r="A187" i="3" s="1"/>
  <c r="H153" i="3"/>
  <c r="I155" i="3"/>
  <c r="H171" i="3"/>
  <c r="H178" i="3"/>
  <c r="H177" i="3"/>
  <c r="H179" i="3"/>
  <c r="A174" i="3"/>
  <c r="A175" i="3" s="1"/>
  <c r="A176" i="3" s="1"/>
  <c r="A177" i="3" s="1"/>
  <c r="A178" i="3" s="1"/>
  <c r="A179" i="3" s="1"/>
  <c r="H274" i="3"/>
  <c r="H275" i="3"/>
  <c r="H273" i="3"/>
  <c r="A269" i="3"/>
  <c r="A270" i="3" s="1"/>
  <c r="A271" i="3" s="1"/>
  <c r="A272" i="3" s="1"/>
  <c r="A273" i="3" s="1"/>
  <c r="A274" i="3" s="1"/>
  <c r="A275" i="3" s="1"/>
  <c r="H170" i="3"/>
  <c r="H169" i="3"/>
  <c r="A166" i="3"/>
  <c r="A167" i="3" s="1"/>
  <c r="A168" i="3" s="1"/>
  <c r="A169" i="3" s="1"/>
  <c r="A170" i="3" s="1"/>
  <c r="A171" i="3" s="1"/>
  <c r="H266" i="3"/>
  <c r="H265" i="3"/>
  <c r="H264" i="3"/>
  <c r="H263" i="3"/>
  <c r="A260" i="3"/>
  <c r="A261" i="3" s="1"/>
  <c r="A262" i="3" s="1"/>
  <c r="A263" i="3" s="1"/>
  <c r="A264" i="3" s="1"/>
  <c r="A265" i="3" s="1"/>
  <c r="A266" i="3" s="1"/>
  <c r="H257" i="3"/>
  <c r="H256" i="3"/>
  <c r="H255" i="3"/>
  <c r="H254" i="3"/>
  <c r="A251" i="3"/>
  <c r="A252" i="3" s="1"/>
  <c r="A253" i="3" s="1"/>
  <c r="A254" i="3" s="1"/>
  <c r="A255" i="3" s="1"/>
  <c r="A256" i="3" s="1"/>
  <c r="A257" i="3" s="1"/>
  <c r="H163" i="3"/>
  <c r="H162" i="3"/>
  <c r="H161" i="3"/>
  <c r="A158" i="3"/>
  <c r="A159" i="3" s="1"/>
  <c r="A160" i="3" s="1"/>
  <c r="A161" i="3" s="1"/>
  <c r="A162" i="3" s="1"/>
  <c r="A163" i="3" s="1"/>
  <c r="H246" i="3"/>
  <c r="H247" i="3"/>
  <c r="H248" i="3"/>
  <c r="H245" i="3"/>
  <c r="A242" i="3"/>
  <c r="A243" i="3" s="1"/>
  <c r="A244" i="3" s="1"/>
  <c r="A245" i="3" s="1"/>
  <c r="A246" i="3" s="1"/>
  <c r="A247" i="3" s="1"/>
  <c r="A248" i="3" s="1"/>
  <c r="H154" i="3"/>
  <c r="H155" i="3"/>
  <c r="A150" i="3"/>
  <c r="A151" i="3" s="1"/>
  <c r="A152" i="3" s="1"/>
  <c r="A153" i="3" s="1"/>
  <c r="A154" i="3" s="1"/>
  <c r="A155" i="3" s="1"/>
  <c r="H230" i="3"/>
  <c r="H231" i="3"/>
  <c r="H234" i="3"/>
  <c r="H235" i="3"/>
  <c r="H232" i="3"/>
  <c r="H229" i="3"/>
  <c r="H238" i="3"/>
  <c r="H237" i="3"/>
  <c r="H236" i="3"/>
  <c r="H233" i="3"/>
  <c r="A230" i="3"/>
  <c r="A231" i="3" s="1"/>
  <c r="A232" i="3" s="1"/>
  <c r="A233" i="3" s="1"/>
  <c r="A234" i="3" s="1"/>
  <c r="A235" i="3" s="1"/>
  <c r="A236" i="3" s="1"/>
  <c r="A237" i="3" s="1"/>
  <c r="A238" i="3" s="1"/>
  <c r="A239" i="3" s="1"/>
  <c r="H138" i="3"/>
  <c r="H147" i="3"/>
  <c r="H146" i="3"/>
  <c r="H145" i="3"/>
  <c r="H144" i="3"/>
  <c r="H143" i="3"/>
  <c r="H142" i="3"/>
  <c r="H141" i="3"/>
  <c r="H140" i="3"/>
  <c r="H139" i="3"/>
  <c r="A139" i="3"/>
  <c r="A140" i="3" s="1"/>
  <c r="A141" i="3" s="1"/>
  <c r="A142" i="3" s="1"/>
  <c r="A143" i="3" s="1"/>
  <c r="A144" i="3" s="1"/>
  <c r="A145" i="3" s="1"/>
  <c r="A146" i="3" s="1"/>
  <c r="A147" i="3" s="1"/>
  <c r="H215" i="3"/>
  <c r="H216" i="3"/>
  <c r="H217" i="3"/>
  <c r="H218" i="3"/>
  <c r="H219" i="3"/>
  <c r="H220" i="3"/>
  <c r="H222" i="3"/>
  <c r="H223" i="3"/>
  <c r="H224" i="3"/>
  <c r="H225" i="3"/>
  <c r="H226" i="3"/>
  <c r="H227" i="3"/>
  <c r="H221" i="3"/>
  <c r="A215" i="3"/>
  <c r="A216" i="3" s="1"/>
  <c r="A217" i="3" s="1"/>
  <c r="A218" i="3" s="1"/>
  <c r="A219" i="3" s="1"/>
  <c r="A220" i="3" s="1"/>
  <c r="A221" i="3" s="1"/>
  <c r="A222" i="3" s="1"/>
  <c r="A223" i="3" s="1"/>
  <c r="A224" i="3" s="1"/>
  <c r="A225" i="3" s="1"/>
  <c r="A226" i="3" s="1"/>
  <c r="A227" i="3" s="1"/>
  <c r="H214" i="3"/>
  <c r="H136" i="3"/>
  <c r="H133" i="3"/>
  <c r="H134" i="3"/>
  <c r="H135" i="3"/>
  <c r="G118" i="3" l="1"/>
  <c r="G119" i="3" s="1"/>
  <c r="E118" i="3"/>
  <c r="E119" i="3" s="1"/>
  <c r="G104" i="3"/>
  <c r="E110" i="3"/>
  <c r="E105" i="3"/>
  <c r="G114" i="3"/>
  <c r="E114" i="3"/>
  <c r="E115" i="3" s="1"/>
  <c r="G109" i="3"/>
  <c r="G108" i="3"/>
  <c r="H200" i="3"/>
  <c r="G113" i="3" s="1"/>
  <c r="H125" i="3"/>
  <c r="G110" i="3" l="1"/>
  <c r="G115" i="3"/>
  <c r="E120" i="3"/>
  <c r="L41" i="6"/>
  <c r="I41" i="6"/>
  <c r="E41" i="6"/>
  <c r="L40" i="6"/>
  <c r="I40" i="6"/>
  <c r="E40" i="6"/>
  <c r="L39" i="6"/>
  <c r="I39" i="6"/>
  <c r="E39" i="6"/>
  <c r="L38" i="6"/>
  <c r="I38" i="6"/>
  <c r="E38" i="6"/>
  <c r="L37" i="6"/>
  <c r="I37" i="6"/>
  <c r="E37" i="6"/>
  <c r="L36" i="6"/>
  <c r="I36" i="6"/>
  <c r="E36" i="6"/>
  <c r="L35" i="6"/>
  <c r="I35" i="6"/>
  <c r="E35" i="6"/>
  <c r="L34" i="6"/>
  <c r="I34" i="6"/>
  <c r="E34" i="6"/>
  <c r="L33" i="6"/>
  <c r="I33" i="6"/>
  <c r="E33" i="6"/>
  <c r="L32" i="6"/>
  <c r="I32" i="6"/>
  <c r="E32" i="6"/>
  <c r="L31" i="6"/>
  <c r="I31" i="6"/>
  <c r="E31" i="6"/>
  <c r="L30" i="6"/>
  <c r="I30" i="6"/>
  <c r="E30" i="6"/>
  <c r="L29" i="6"/>
  <c r="I29" i="6"/>
  <c r="E29" i="6"/>
  <c r="L28" i="6"/>
  <c r="I28" i="6"/>
  <c r="E28" i="6"/>
  <c r="L27" i="6"/>
  <c r="I27" i="6"/>
  <c r="E27" i="6"/>
  <c r="L26" i="6"/>
  <c r="I26" i="6"/>
  <c r="E26" i="6"/>
  <c r="L25" i="6"/>
  <c r="I25" i="6"/>
  <c r="E25" i="6"/>
  <c r="L24" i="6"/>
  <c r="I24" i="6"/>
  <c r="E24" i="6"/>
  <c r="L23" i="6"/>
  <c r="I23" i="6"/>
  <c r="E23" i="6"/>
  <c r="L22" i="6"/>
  <c r="I22" i="6"/>
  <c r="E22" i="6"/>
  <c r="L21" i="6"/>
  <c r="I21" i="6"/>
  <c r="E21" i="6"/>
  <c r="L20" i="6"/>
  <c r="I20" i="6"/>
  <c r="E20" i="6"/>
  <c r="L19" i="6"/>
  <c r="I19" i="6"/>
  <c r="E19" i="6"/>
  <c r="L18" i="6"/>
  <c r="I18" i="6"/>
  <c r="E18" i="6"/>
  <c r="L17" i="6"/>
  <c r="I17" i="6"/>
  <c r="E17" i="6"/>
  <c r="L16" i="6"/>
  <c r="I16" i="6"/>
  <c r="E16" i="6"/>
  <c r="L15" i="6"/>
  <c r="I15" i="6"/>
  <c r="E15" i="6"/>
  <c r="L14" i="6"/>
  <c r="I14" i="6"/>
  <c r="E14" i="6"/>
  <c r="L13" i="6"/>
  <c r="I13" i="6"/>
  <c r="E13" i="6"/>
  <c r="L12" i="6"/>
  <c r="I12" i="6"/>
  <c r="E12" i="6"/>
  <c r="L11" i="6"/>
  <c r="I11" i="6"/>
  <c r="E11" i="6"/>
  <c r="L10" i="6"/>
  <c r="I10" i="6"/>
  <c r="E10" i="6"/>
  <c r="L9" i="6"/>
  <c r="I9" i="6"/>
  <c r="E9" i="6"/>
  <c r="L8" i="6"/>
  <c r="I8" i="6"/>
  <c r="E8" i="6"/>
  <c r="L7" i="6"/>
  <c r="I7" i="6"/>
  <c r="E7" i="6"/>
  <c r="L6" i="6"/>
  <c r="I6" i="6"/>
  <c r="E6" i="6"/>
  <c r="L42" i="6" l="1"/>
  <c r="K42" i="6" s="1"/>
  <c r="I42" i="6"/>
  <c r="H42" i="6" s="1"/>
  <c r="E42" i="6"/>
  <c r="E44" i="6" s="1"/>
  <c r="D42" i="6" l="1"/>
  <c r="D44" i="6" s="1"/>
  <c r="C26" i="3"/>
  <c r="C18" i="3"/>
  <c r="H126" i="3"/>
  <c r="H127" i="3"/>
  <c r="H128" i="3"/>
  <c r="H129" i="3"/>
  <c r="H130" i="3"/>
  <c r="H131" i="3"/>
  <c r="H132" i="3"/>
  <c r="G103" i="3" l="1"/>
  <c r="G105" i="3" s="1"/>
  <c r="G120" i="3" s="1"/>
  <c r="A77" i="3"/>
  <c r="D78" i="3" s="1"/>
  <c r="D62" i="3"/>
  <c r="H78" i="3"/>
  <c r="C38" i="4" l="1"/>
  <c r="G37" i="4"/>
  <c r="F37" i="4"/>
  <c r="G36" i="4"/>
  <c r="F36" i="4"/>
  <c r="G35" i="4"/>
  <c r="F35" i="4"/>
  <c r="G34" i="4"/>
  <c r="F34" i="4"/>
  <c r="G33" i="4"/>
  <c r="F33" i="4"/>
  <c r="G32" i="4"/>
  <c r="F32" i="4"/>
  <c r="G31" i="4"/>
  <c r="F31" i="4"/>
  <c r="G30" i="4"/>
  <c r="F30" i="4"/>
  <c r="G29" i="4"/>
  <c r="F29" i="4"/>
  <c r="G28" i="4"/>
  <c r="F28" i="4"/>
  <c r="G27" i="4"/>
  <c r="F27" i="4"/>
  <c r="G26" i="4"/>
  <c r="F26" i="4"/>
  <c r="K15" i="4"/>
  <c r="K14" i="4"/>
  <c r="K13" i="4"/>
  <c r="I5" i="4"/>
  <c r="F38" i="4" l="1"/>
  <c r="G38" i="4"/>
  <c r="E18" i="4"/>
  <c r="E15" i="4"/>
  <c r="E17" i="4"/>
  <c r="E11" i="4"/>
  <c r="K6" i="4"/>
  <c r="E9" i="4"/>
  <c r="K8" i="4"/>
  <c r="C7" i="4" s="1"/>
  <c r="E14" i="4"/>
  <c r="E12" i="4"/>
  <c r="E16" i="4"/>
  <c r="E10" i="4"/>
  <c r="K9" i="4"/>
  <c r="K10" i="4" s="1"/>
  <c r="K11" i="4" s="1"/>
  <c r="E13" i="4"/>
  <c r="K7" i="4"/>
  <c r="J87" i="3"/>
  <c r="J86" i="3"/>
  <c r="K12" i="4" l="1"/>
  <c r="K16" i="4" s="1"/>
  <c r="C8" i="4" s="1"/>
  <c r="E8" i="4" s="1"/>
  <c r="E7" i="4"/>
  <c r="A126" i="3"/>
  <c r="A127" i="3" s="1"/>
  <c r="A128" i="3" s="1"/>
  <c r="A129" i="3" s="1"/>
  <c r="A130" i="3" s="1"/>
  <c r="A131" i="3" s="1"/>
  <c r="A132" i="3" s="1"/>
  <c r="A133" i="3" s="1"/>
  <c r="A134" i="3" s="1"/>
  <c r="A135" i="3" s="1"/>
  <c r="A136" i="3" s="1"/>
  <c r="F7" i="4" l="1"/>
  <c r="J4" i="4" s="1"/>
  <c r="H7" i="4" s="1"/>
  <c r="G4" i="3" l="1"/>
  <c r="D285" i="3" l="1"/>
  <c r="G100" i="3"/>
  <c r="J71" i="3"/>
  <c r="C65" i="3" s="1"/>
  <c r="J70" i="3"/>
  <c r="H62" i="3"/>
  <c r="J66" i="3" l="1"/>
  <c r="D71" i="3"/>
  <c r="D68" i="3"/>
  <c r="D66" i="3"/>
  <c r="J64" i="3"/>
  <c r="D75" i="3"/>
  <c r="D73" i="3"/>
  <c r="D70" i="3"/>
  <c r="D67" i="3"/>
  <c r="J65" i="3"/>
  <c r="J63" i="3"/>
  <c r="D74" i="3"/>
  <c r="D72" i="3"/>
  <c r="D69" i="3"/>
  <c r="D91" i="3" l="1"/>
  <c r="D83" i="3"/>
  <c r="D86" i="3"/>
  <c r="J80" i="3"/>
  <c r="D90" i="3"/>
  <c r="D84" i="3"/>
  <c r="J79" i="3"/>
  <c r="D89" i="3"/>
  <c r="J82" i="3"/>
  <c r="J83" i="3" s="1"/>
  <c r="D88" i="3"/>
  <c r="D82" i="3"/>
  <c r="J81" i="3"/>
  <c r="D87" i="3"/>
  <c r="D85" i="3"/>
  <c r="J67" i="3"/>
  <c r="J72" i="3" s="1"/>
  <c r="J84" i="3" l="1"/>
  <c r="J88" i="3"/>
  <c r="J85" i="3"/>
  <c r="J68" i="3"/>
  <c r="C80" i="3" l="1"/>
  <c r="D80" i="3" s="1"/>
  <c r="C81" i="3"/>
  <c r="J89" i="3"/>
  <c r="J69" i="3"/>
  <c r="C64" i="3" s="1"/>
  <c r="D64" i="3" s="1"/>
  <c r="D81" i="3" l="1"/>
  <c r="E80" i="3"/>
  <c r="I77" i="3" s="1"/>
  <c r="G80" i="3" s="1"/>
  <c r="J73" i="3"/>
  <c r="E64" i="3" l="1"/>
  <c r="G92" i="3" s="1"/>
  <c r="D65" i="3" l="1"/>
  <c r="I61" i="3"/>
  <c r="G64" i="3" s="1"/>
</calcChain>
</file>

<file path=xl/comments1.xml><?xml version="1.0" encoding="utf-8"?>
<comments xmlns="http://schemas.openxmlformats.org/spreadsheetml/2006/main" xmlns:mc="http://schemas.openxmlformats.org/markup-compatibility/2006" xmlns:xr="http://schemas.microsoft.com/office/spreadsheetml/2014/revision" mc:Ignorable="xr">
  <authors>
    <author>SACHIN</author>
  </authors>
  <commentList>
    <comment ref="C9" authorId="0" shapeId="0" xr:uid="{00000000-0006-0000-0000-000001000000}">
      <text>
        <r>
          <rPr>
            <b/>
            <sz val="18"/>
            <color indexed="81"/>
            <rFont val="Tahoma"/>
            <family val="2"/>
          </rPr>
          <t>SACHIN:</t>
        </r>
        <r>
          <rPr>
            <sz val="18"/>
            <color indexed="81"/>
            <rFont val="Tahoma"/>
            <family val="2"/>
          </rPr>
          <t xml:space="preserve">
As per initiation Mail</t>
        </r>
      </text>
    </comment>
    <comment ref="C10" authorId="0" shapeId="0" xr:uid="{00000000-0006-0000-0000-000002000000}">
      <text>
        <r>
          <rPr>
            <b/>
            <sz val="9"/>
            <color indexed="81"/>
            <rFont val="Tahoma"/>
            <family val="2"/>
          </rPr>
          <t>SACHIN:</t>
        </r>
        <r>
          <rPr>
            <sz val="9"/>
            <color indexed="81"/>
            <rFont val="Tahoma"/>
            <family val="2"/>
          </rPr>
          <t xml:space="preserve">
As per plans</t>
        </r>
      </text>
    </comment>
    <comment ref="C11" authorId="0" shapeId="0" xr:uid="{00000000-0006-0000-0000-000003000000}">
      <text>
        <r>
          <rPr>
            <b/>
            <sz val="9"/>
            <color indexed="81"/>
            <rFont val="Tahoma"/>
            <family val="2"/>
          </rPr>
          <t>SACHIN:</t>
        </r>
        <r>
          <rPr>
            <sz val="9"/>
            <color indexed="81"/>
            <rFont val="Tahoma"/>
            <family val="2"/>
          </rPr>
          <t xml:space="preserve">
As per maps</t>
        </r>
      </text>
    </comment>
    <comment ref="C17" authorId="0" shapeId="0" xr:uid="{00000000-0006-0000-0000-000004000000}">
      <text>
        <r>
          <rPr>
            <b/>
            <sz val="12"/>
            <color indexed="81"/>
            <rFont val="Tahoma"/>
            <family val="2"/>
          </rPr>
          <t>Maybe same as RERA Registration Validity or different</t>
        </r>
      </text>
    </comment>
    <comment ref="G17" authorId="0" shapeId="0" xr:uid="{00000000-0006-0000-0000-000005000000}">
      <text>
        <r>
          <rPr>
            <b/>
            <sz val="18"/>
            <color indexed="81"/>
            <rFont val="Tahoma"/>
            <family val="2"/>
          </rPr>
          <t>From Rera</t>
        </r>
      </text>
    </comment>
    <comment ref="G20" authorId="0" shapeId="0" xr:uid="{00000000-0006-0000-0000-000006000000}">
      <text>
        <r>
          <rPr>
            <b/>
            <sz val="16"/>
            <color indexed="81"/>
            <rFont val="Tahoma"/>
            <family val="2"/>
          </rPr>
          <t>From RERA</t>
        </r>
      </text>
    </comment>
    <comment ref="G27" authorId="0" shapeId="0" xr:uid="{00000000-0006-0000-0000-000007000000}">
      <text>
        <r>
          <rPr>
            <b/>
            <sz val="12"/>
            <color indexed="81"/>
            <rFont val="Tahoma"/>
            <family val="2"/>
          </rPr>
          <t>SACHIN:</t>
        </r>
        <r>
          <rPr>
            <sz val="12"/>
            <color indexed="81"/>
            <rFont val="Tahoma"/>
            <family val="2"/>
          </rPr>
          <t xml:space="preserve">
Road size should be in metre</t>
        </r>
      </text>
    </comment>
    <comment ref="G98" authorId="0" shapeId="0" xr:uid="{00000000-0006-0000-0000-000008000000}">
      <text>
        <r>
          <rPr>
            <b/>
            <sz val="16"/>
            <color indexed="81"/>
            <rFont val="Tahoma"/>
            <family val="2"/>
          </rPr>
          <t>Ready Recknor</t>
        </r>
      </text>
    </comment>
  </commentList>
</comments>
</file>

<file path=xl/comments2.xml><?xml version="1.0" encoding="utf-8"?>
<comments xmlns="http://schemas.openxmlformats.org/spreadsheetml/2006/main" xmlns:mc="http://schemas.openxmlformats.org/markup-compatibility/2006" xmlns:xr="http://schemas.microsoft.com/office/spreadsheetml/2014/revision" mc:Ignorable="xr">
  <authors>
    <author>SACHIN</author>
  </authors>
  <commentList>
    <comment ref="C9" authorId="0" shapeId="0" xr:uid="{00000000-0006-0000-0200-000001000000}">
      <text>
        <r>
          <rPr>
            <b/>
            <sz val="9"/>
            <color indexed="81"/>
            <rFont val="Tahoma"/>
            <family val="2"/>
          </rPr>
          <t>SACHIN:</t>
        </r>
        <r>
          <rPr>
            <sz val="9"/>
            <color indexed="81"/>
            <rFont val="Tahoma"/>
            <family val="2"/>
          </rPr>
          <t xml:space="preserve">
If banker changes the rate</t>
        </r>
      </text>
    </comment>
    <comment ref="C10" authorId="0" shapeId="0" xr:uid="{00000000-0006-0000-0200-000002000000}">
      <text>
        <r>
          <rPr>
            <b/>
            <sz val="9"/>
            <color indexed="81"/>
            <rFont val="Tahoma"/>
            <family val="2"/>
          </rPr>
          <t>SACHIN:</t>
        </r>
        <r>
          <rPr>
            <sz val="9"/>
            <color indexed="81"/>
            <rFont val="Tahoma"/>
            <family val="2"/>
          </rPr>
          <t xml:space="preserve">
If we change the rate</t>
        </r>
      </text>
    </comment>
  </commentList>
</comments>
</file>

<file path=xl/sharedStrings.xml><?xml version="1.0" encoding="utf-8"?>
<sst xmlns="http://schemas.openxmlformats.org/spreadsheetml/2006/main" count="764" uniqueCount="384">
  <si>
    <t>Boundaries</t>
  </si>
  <si>
    <t>North</t>
  </si>
  <si>
    <t>East</t>
  </si>
  <si>
    <t>West</t>
  </si>
  <si>
    <t>:</t>
  </si>
  <si>
    <t>As per Actual at site</t>
  </si>
  <si>
    <t>South</t>
  </si>
  <si>
    <t>As per Site / Actual</t>
  </si>
  <si>
    <t>Government Guideline/ Circle rate for Land (Rs per sqft)</t>
  </si>
  <si>
    <t>Authorized Signatory Name &amp; Signature</t>
  </si>
  <si>
    <t>Name of Valuation Agency</t>
  </si>
  <si>
    <t>As per Legal Documents</t>
  </si>
  <si>
    <t>Date of Technical Initiation</t>
  </si>
  <si>
    <t>Class of Locality</t>
  </si>
  <si>
    <t>Type of Road</t>
  </si>
  <si>
    <t>Distance from Railway Station (Km)</t>
  </si>
  <si>
    <t>Distance from Bus stand (Km)</t>
  </si>
  <si>
    <t>Distance from the Main Market (Km)</t>
  </si>
  <si>
    <t>Property falls under Seismic Zone</t>
  </si>
  <si>
    <t>Property Falls under Flood Zone</t>
  </si>
  <si>
    <t>Zone/Locality/Surrounding/Civic Amenities</t>
  </si>
  <si>
    <t>Any risk of Demolition</t>
  </si>
  <si>
    <t>Property Falls in Cyclone Zone</t>
  </si>
  <si>
    <t>Electrification/Electric poles observed</t>
  </si>
  <si>
    <t>Valuer Certification/Disclaimer</t>
  </si>
  <si>
    <t>Extra Amenities available</t>
  </si>
  <si>
    <t>Infrastructure in the area</t>
  </si>
  <si>
    <t>Status of Holding</t>
  </si>
  <si>
    <t>Government Guideline/ Circle rate for Flat/Unit/ Built up (Rs per sqft)</t>
  </si>
  <si>
    <t>Branch Name/ID</t>
  </si>
  <si>
    <t>Name of Engineer Visited the property</t>
  </si>
  <si>
    <t>Degree of Risk Associated</t>
  </si>
  <si>
    <t>Property Falls in CR Zone</t>
  </si>
  <si>
    <t>Date of Report Release</t>
  </si>
  <si>
    <t>Documents Provided by GHF</t>
  </si>
  <si>
    <t>Request from GHF Employee</t>
  </si>
  <si>
    <t>Name of the person met at site &amp; Contact No.</t>
  </si>
  <si>
    <t>NDMA Guidelines</t>
  </si>
  <si>
    <t>APF Report Format</t>
  </si>
  <si>
    <t>Project Name</t>
  </si>
  <si>
    <t>Data from APF Request Form</t>
  </si>
  <si>
    <t>As per ARF</t>
  </si>
  <si>
    <t>Builder Group Name</t>
  </si>
  <si>
    <t>Developer Name</t>
  </si>
  <si>
    <t>Developer Office Address</t>
  </si>
  <si>
    <t>General Details</t>
  </si>
  <si>
    <t>Name of Municipal Corporation/Authority</t>
  </si>
  <si>
    <t>RERA Registration No.</t>
  </si>
  <si>
    <t>RERA Registration Validity</t>
  </si>
  <si>
    <t>Project Launch Date</t>
  </si>
  <si>
    <t>Construction Start Date</t>
  </si>
  <si>
    <t>Proposed Date of Completion (As per RERA)</t>
  </si>
  <si>
    <t>Developer Bank Name (As per RERA)</t>
  </si>
  <si>
    <t>Project Type (Mixed, Residential, Comm.)</t>
  </si>
  <si>
    <t>FSI/FAR Permissible</t>
  </si>
  <si>
    <t>Total Number of Units Planned</t>
  </si>
  <si>
    <t>Total Number of Units Approved</t>
  </si>
  <si>
    <t>Project Structure</t>
  </si>
  <si>
    <t>Building/Tower Name/No.</t>
  </si>
  <si>
    <t>Type (Sale/Rehab)</t>
  </si>
  <si>
    <t>No. of Floors Approved</t>
  </si>
  <si>
    <t>Building Permission &amp; Other Approvals</t>
  </si>
  <si>
    <t>Construction as per Approved/ Sanctioned Plans</t>
  </si>
  <si>
    <t>LOI/IOD Details</t>
  </si>
  <si>
    <t>Approved Plan Details</t>
  </si>
  <si>
    <t>Environmental Clearance Details</t>
  </si>
  <si>
    <t>Change of User/Zone Certificate Details</t>
  </si>
  <si>
    <t>Construction Status</t>
  </si>
  <si>
    <t xml:space="preserve">Project Specific Remarks &amp; Observation </t>
  </si>
  <si>
    <t>Name of the Project</t>
  </si>
  <si>
    <t>Guideline Values</t>
  </si>
  <si>
    <t>PSF Rates &amp; Other Charges</t>
  </si>
  <si>
    <t>Measurement Unit of Area (Sq. Ft./Sq. Mt.)</t>
  </si>
  <si>
    <t>Car Parking Charges</t>
  </si>
  <si>
    <t>Site &amp; Building/Tower Photographs</t>
  </si>
  <si>
    <t>Location Cum Root Map (Satelite View)</t>
  </si>
  <si>
    <t>I certify that to the best of my knowledge and belief:</t>
  </si>
  <si>
    <t>The statements of fact contained in this report are true and correct.</t>
  </si>
  <si>
    <t>The reported analyses, opinion and conclusions are limited only by the reported assumptions and limiting conditions, and are my personal, impartial, and unbiased professional analyses, opinions and conclusions.</t>
  </si>
  <si>
    <t>I have no present or prospective interest in the property that is the subject of this report, and I have no personal interest with respect to the parties involved.</t>
  </si>
  <si>
    <t>I have no bias with respect to the property that is the subject of this report or to the parties involved with this assignment.</t>
  </si>
  <si>
    <t>My engagement in this assignment was not contingent upon developing or reporting predetermined results.</t>
  </si>
  <si>
    <t>My compensation for completing this assignment is not contingent upon the reporting of predetermined value or direction in value that favours the cause of the client, the amount of the value opinion, the attainment of a stipulated result, or the occurrence of a subsequent event directly related to the intended use of this appraisal.</t>
  </si>
  <si>
    <t>I have not made a personal inspection of the property that is the subject of this report. My valuation executive (valuer code above) has undertaken the inspection of the property that is the subject of this report.</t>
  </si>
  <si>
    <t>No one has provided significant mass appraisal assistance to the person signing this certification.</t>
  </si>
  <si>
    <t>V.S Jadon &amp; Co.Valuers LLP</t>
  </si>
  <si>
    <t>Freehold</t>
  </si>
  <si>
    <t>Sale</t>
  </si>
  <si>
    <t>Description</t>
  </si>
  <si>
    <t>Gross Carpet area</t>
  </si>
  <si>
    <t>Attached Terrace area</t>
  </si>
  <si>
    <t>Permissible Built up Area (In Sq.Mt)</t>
  </si>
  <si>
    <t>Proposed Built up Area (In Sq.Mt)</t>
  </si>
  <si>
    <t>Plot Area (In Sq.Mt)</t>
  </si>
  <si>
    <t>-</t>
  </si>
  <si>
    <t>Yes</t>
  </si>
  <si>
    <t xml:space="preserve">Bitumen </t>
  </si>
  <si>
    <t>III</t>
  </si>
  <si>
    <t>No</t>
  </si>
  <si>
    <t>Low</t>
  </si>
  <si>
    <t>None</t>
  </si>
  <si>
    <t>Other Charges</t>
  </si>
  <si>
    <t>Ground</t>
  </si>
  <si>
    <t>Plinth</t>
  </si>
  <si>
    <t>Project Site Address</t>
  </si>
  <si>
    <t>Distance from the nearest School (Km)</t>
  </si>
  <si>
    <t>Distance from Hospital (Km)</t>
  </si>
  <si>
    <t>Sq. Ft</t>
  </si>
  <si>
    <t>As applicable and documented.</t>
  </si>
  <si>
    <t>Distress Value (Rs. Per sqft)</t>
  </si>
  <si>
    <t>Site Visit Date &amp; Time</t>
  </si>
  <si>
    <t xml:space="preserve">Water Supply </t>
  </si>
  <si>
    <t>Being Provisioned</t>
  </si>
  <si>
    <t>Electricity Supply</t>
  </si>
  <si>
    <t>Drainage Connection</t>
  </si>
  <si>
    <t>Basement</t>
  </si>
  <si>
    <t>Podium</t>
  </si>
  <si>
    <t>Floors</t>
  </si>
  <si>
    <t xml:space="preserve">Stage of construction: </t>
  </si>
  <si>
    <t>Type of Work</t>
  </si>
  <si>
    <t>Progress %</t>
  </si>
  <si>
    <t>All work Completed. OC Received.</t>
  </si>
  <si>
    <t>Excavation in process</t>
  </si>
  <si>
    <t>Excavation Completed</t>
  </si>
  <si>
    <t>Footing in Process</t>
  </si>
  <si>
    <t>Footing Completed</t>
  </si>
  <si>
    <t>Plinth in process</t>
  </si>
  <si>
    <t>Plinth completed</t>
  </si>
  <si>
    <t>Project Completion %</t>
  </si>
  <si>
    <t>Slab/Floor</t>
  </si>
  <si>
    <t>Complition %</t>
  </si>
  <si>
    <t>Piling Work in process</t>
  </si>
  <si>
    <t>Excavation</t>
  </si>
  <si>
    <t>RCC (Including podiums)</t>
  </si>
  <si>
    <t>Brickwork</t>
  </si>
  <si>
    <t>Internal Plaster</t>
  </si>
  <si>
    <t>Basement 1</t>
  </si>
  <si>
    <t>Basement 2</t>
  </si>
  <si>
    <t>Flooring &amp; Fitting</t>
  </si>
  <si>
    <t>Basement 3</t>
  </si>
  <si>
    <t>Basement 4</t>
  </si>
  <si>
    <t>Building Common Amenities</t>
  </si>
  <si>
    <t>Possession</t>
  </si>
  <si>
    <t>Type of Saleable Area (CA/BUA/SBA)</t>
  </si>
  <si>
    <t>NA</t>
  </si>
  <si>
    <t>No. of Floors Planned/Proposed</t>
  </si>
  <si>
    <t>Project Address</t>
  </si>
  <si>
    <t>Width of the Road</t>
  </si>
  <si>
    <t>Details of Flats in Building</t>
  </si>
  <si>
    <t>No. of Unit</t>
  </si>
  <si>
    <t>Building &amp; Wing</t>
  </si>
  <si>
    <t>Total</t>
  </si>
  <si>
    <t>Rate of Flat Per Sq. Ft. 
(on Carpet area)</t>
  </si>
  <si>
    <t>Floor Rise Per Sq. Ft.
(on Carpet area)</t>
  </si>
  <si>
    <t>Date &amp; Time of Site Visit</t>
  </si>
  <si>
    <t>On Carpet area</t>
  </si>
  <si>
    <t>Location Link</t>
  </si>
  <si>
    <t xml:space="preserve">Layout </t>
  </si>
  <si>
    <t>Latitude, Longitude</t>
  </si>
  <si>
    <t>Landmark</t>
  </si>
  <si>
    <t>Middle</t>
  </si>
  <si>
    <t>Total Gross Carpet Area</t>
  </si>
  <si>
    <t>Carpet area</t>
  </si>
  <si>
    <t>External Plumbing, Elevation and Waterproofing</t>
  </si>
  <si>
    <t>Electrical &amp; Sanitary fittings</t>
  </si>
  <si>
    <t>Wooden Work</t>
  </si>
  <si>
    <t>External Plaster</t>
  </si>
  <si>
    <t>Construction Linked Plan</t>
  </si>
  <si>
    <t>Milestones</t>
  </si>
  <si>
    <t>Weightage</t>
  </si>
  <si>
    <t>No. of Floors</t>
  </si>
  <si>
    <t>Floors Completed</t>
  </si>
  <si>
    <t>Completion %</t>
  </si>
  <si>
    <t>Recommendation %</t>
  </si>
  <si>
    <t>Completion of excavation</t>
  </si>
  <si>
    <t>Completion of footing</t>
  </si>
  <si>
    <t>Completion of plinth</t>
  </si>
  <si>
    <t>Completion of RCC</t>
  </si>
  <si>
    <t>Completion of Brickwork</t>
  </si>
  <si>
    <t>Completion of Internal Plaster</t>
  </si>
  <si>
    <t>Completion of External plaster</t>
  </si>
  <si>
    <t>Completion of external plumbing, elevation and waterproofing</t>
  </si>
  <si>
    <t>Completion of Flooring, tiling, doors and windows</t>
  </si>
  <si>
    <t>Completion of Electrical and sanitary fittings</t>
  </si>
  <si>
    <t>Completion of lifts, entrance lobbies, plinth protection and paving of area</t>
  </si>
  <si>
    <t>On possesssion OR receipt of Occupancy/Completion certificate</t>
  </si>
  <si>
    <t>Total %</t>
  </si>
  <si>
    <t>Approval Matrix For Accelerated Disbursement (If Builder Demand is more than GHFL Recommendation)</t>
  </si>
  <si>
    <t xml:space="preserve">Accelerated Disbursement % </t>
  </si>
  <si>
    <t>Approving Authority</t>
  </si>
  <si>
    <t>Up to 10%</t>
  </si>
  <si>
    <t>ATM</t>
  </si>
  <si>
    <t>&gt;10% - 15%</t>
  </si>
  <si>
    <t>Head-Technical</t>
  </si>
  <si>
    <t>&gt;15%</t>
  </si>
  <si>
    <t>CCO</t>
  </si>
  <si>
    <t>Sr. no.</t>
  </si>
  <si>
    <t>GHF Stage %</t>
  </si>
  <si>
    <t>GHF Reco %</t>
  </si>
  <si>
    <t>RERA Threshold</t>
  </si>
  <si>
    <t>On or before execution of the agreement</t>
  </si>
  <si>
    <t>On execution of Agreement</t>
  </si>
  <si>
    <t>1-10%</t>
  </si>
  <si>
    <t>11-20%</t>
  </si>
  <si>
    <t>On completion of the Plinth of the building or wing inwhich the said Apartment is located</t>
  </si>
  <si>
    <t>11-25%</t>
  </si>
  <si>
    <t>21-35%</t>
  </si>
  <si>
    <t>On completion of the slabs including podiums and stilts of the building or wing in which the said Apartment is located</t>
  </si>
  <si>
    <t>26-50%</t>
  </si>
  <si>
    <t>36-60%</t>
  </si>
  <si>
    <t>On completion of the walls, internal plaster, floorings, doors and windows of the said Apartment</t>
  </si>
  <si>
    <t>51-65%</t>
  </si>
  <si>
    <t>61-75%</t>
  </si>
  <si>
    <t>On completion of the Sanitary fittings, staircases, lift wells, lobbies upto the floor level of the said Apartment</t>
  </si>
  <si>
    <t>66-70%</t>
  </si>
  <si>
    <t>76-80%</t>
  </si>
  <si>
    <t>On completion of the external plumbing and external plaster, elevation, terraces with waterproofing, of the building or wing in whichthe said Apartment is located</t>
  </si>
  <si>
    <t>71-80%</t>
  </si>
  <si>
    <t>81-85%</t>
  </si>
  <si>
    <t>On completion of the lifts, water pumps, electrical fittings, electro, mechanical and environment requirements, entrance lobby/s, plinth protection, paving of areas appertain and all other requirements as maybe prescribed in the Agreement of sale of the building or wing in which the said Apartment is located.</t>
  </si>
  <si>
    <t>81-90%</t>
  </si>
  <si>
    <t>85-95%</t>
  </si>
  <si>
    <t>At the time of handing over of the possession of the Apartment to the Allottee on or after receipt of Occupancy Certificate or Completion Certificate</t>
  </si>
  <si>
    <t>91-100%</t>
  </si>
  <si>
    <t>96-100%</t>
  </si>
  <si>
    <t>As per Layout</t>
  </si>
  <si>
    <t>Boundaries Matching
(If No, then reason thereon)</t>
  </si>
  <si>
    <t xml:space="preserve">Date: </t>
  </si>
  <si>
    <t xml:space="preserve">Date: 
</t>
  </si>
  <si>
    <t>Flat No.
(Approved
Plan)</t>
  </si>
  <si>
    <t>Flat No.
(Sale Plan)</t>
  </si>
  <si>
    <t>Balcony Area</t>
  </si>
  <si>
    <t>*</t>
  </si>
  <si>
    <t xml:space="preserve">We considered Carpet area as per Approved Plan.
</t>
  </si>
  <si>
    <t xml:space="preserve">We have considered rate by verifying it from market inquire.
</t>
  </si>
  <si>
    <t xml:space="preserve">Car parking is subjected to authentic documentation.
</t>
  </si>
  <si>
    <t>As the project is redevelopement project but rehab statement or rehab flats is not mentioned approved layout plan &amp; floor plan.</t>
  </si>
  <si>
    <t>Net Plot Area (In Sq.Mt)</t>
  </si>
  <si>
    <t xml:space="preserve">CC Details
Valid Up to: </t>
  </si>
  <si>
    <t>Grand Total</t>
  </si>
  <si>
    <t xml:space="preserve">As per RERA, completion period of project Yashwant Height is expired on 30/06/2021 but still project is under construction.
</t>
  </si>
  <si>
    <t>Validity of CC is expired on 31/01/2021. Please provide latest CC.</t>
  </si>
  <si>
    <t>Construction work is same as last visit but work is in process at the time of visit. (Slow Speed)</t>
  </si>
  <si>
    <t>As per CRZ Norms, The said plot is coming under list of plots affected by CRZ. Ref Letter No. CIDCO/PLNG/ACP(BP)/2021/895/E-19416 Date : 09/03/2021.</t>
  </si>
  <si>
    <t>Construction work has increased from last visit but no active work was found during site visit</t>
  </si>
  <si>
    <t>As per Approved Floor plan, Wing A consist of 62 units ( Rehab = 40 units &amp; Sale = 22 Units),  but which unit no should be considered as rehab or sale is not mentioned in Approved plan.</t>
  </si>
  <si>
    <t>If stage is not identifibale due to external Visit,
1. Confirm with visitor that internal visit was possible or not, if internal visit possible ask visitor to to revisit
2. If internal visit not possible in category A Builders, if stage is not possible to increase mention below remark Since internal visit were not permitted, we were unable to determine building progress from an external visit; so, we are maintaining the same progress as in the previous report (dtd.    )
3. If Stage is identifiable increase the stage. Mention internal visit is not allowed in Remark</t>
  </si>
  <si>
    <r>
      <t xml:space="preserve">Recommended Rates / Other charges of the Property have been revised on </t>
    </r>
    <r>
      <rPr>
        <b/>
        <sz val="11"/>
        <color rgb="FF000000"/>
        <rFont val="Calibri"/>
        <family val="2"/>
      </rPr>
      <t>23/10/2023</t>
    </r>
    <r>
      <rPr>
        <sz val="11"/>
        <color theme="1"/>
        <rFont val="Calibri"/>
        <family val="2"/>
      </rPr>
      <t>.</t>
    </r>
  </si>
  <si>
    <t>Other charges/ Rate has been revised as per market inquiry (on 12/10/2023)</t>
  </si>
  <si>
    <t>Cementry of Hindu, Muslim, &amp; Christian Religion is located in 150 to 200m from project</t>
  </si>
  <si>
    <t>There is a road on the west side of the project, and a creek is next to the other side of the road.</t>
  </si>
  <si>
    <t>We have updated revised approved plans &amp; CC (on 15/12/2022).</t>
  </si>
  <si>
    <t>High Tension lines are passing through project (name)</t>
  </si>
  <si>
    <t>Construction work was stopped since visit 04/12/2017, but during 07/10/2021 site visit some construction activity was seen on site (Single room flooring work was seen)</t>
  </si>
  <si>
    <t>Builder is selling Bare Shell Office units</t>
  </si>
  <si>
    <t>We did not consider the terrace area attached to the 1st floor flats because it was not shown in the approved plans. However, it was shown in the sale plan.</t>
  </si>
  <si>
    <t>As building have received First CC on 08/05/2015 still building is still under construction.</t>
  </si>
  <si>
    <t>Since the project has received first CC on 17/01/2020, But construction work of Wing A is not yet started. Please provide revised approved CC for Wing A.</t>
  </si>
  <si>
    <r>
      <t xml:space="preserve">A sale or rehab statement is not provided along with approved floor plans. But as per a letter provided by the Bank Official on </t>
    </r>
    <r>
      <rPr>
        <b/>
        <sz val="11"/>
        <color rgb="FF000000"/>
        <rFont val="Calibri"/>
        <family val="2"/>
      </rPr>
      <t>whatsapp</t>
    </r>
    <r>
      <rPr>
        <sz val="11"/>
        <color theme="1"/>
        <rFont val="Calibri"/>
        <family val="2"/>
      </rPr>
      <t xml:space="preserve"> A wing is a rehab wing, and B wing is a sale wing. The same letter is attached below.</t>
    </r>
  </si>
  <si>
    <r>
      <t xml:space="preserve">A sale or rehab statement is not provided along with approved floor plans. But as per a letter provided by the Bank Official on </t>
    </r>
    <r>
      <rPr>
        <b/>
        <sz val="11"/>
        <color rgb="FF000000"/>
        <rFont val="Calibri"/>
        <family val="2"/>
      </rPr>
      <t>whatsapp</t>
    </r>
    <r>
      <rPr>
        <sz val="11"/>
        <color theme="1"/>
        <rFont val="Calibri"/>
        <family val="2"/>
      </rPr>
      <t>, 5 shops &amp; 6 Flats are Rehab Flats. The same letter is attached below.</t>
    </r>
  </si>
  <si>
    <t>High tension lines are passing nearby project Project Name. Please provide Power Noc.</t>
  </si>
  <si>
    <t>As Flat No. 201, 202, 203 &amp; 204 consists of large terrace area but dimension of that area is not mentioned. Therefore we have not considered terrace area for that flat.</t>
  </si>
  <si>
    <t>Electric Lines are passing above the project</t>
  </si>
  <si>
    <t>We have release report on the basis of other vendor report.</t>
  </si>
  <si>
    <t>As per the last site visit dtd. 06/03/2024, internal visit was not allowed. Hence, the construction percentage given in the report was as per site met person i.e. 1st slab completed.
As per the visit dtd 10/06/2024, we have observed that only plinth work is completed. But higher construction stage is already given in last report i.e. 1st slab completed Hence, we are maintaining the same construction percentage as of previous report.</t>
  </si>
  <si>
    <t>Recommended Rates / Other charges of the Property (Commercial) have been revised on 23/10/2023 on basis of Cost sheet provided to us on mail by bank official, which is attached below</t>
  </si>
  <si>
    <t xml:space="preserve">Floor No </t>
  </si>
  <si>
    <t>Flat</t>
  </si>
  <si>
    <t>Discription</t>
  </si>
  <si>
    <t>Carpet</t>
  </si>
  <si>
    <t>Fungible</t>
  </si>
  <si>
    <t>Terrace</t>
  </si>
  <si>
    <t>L</t>
  </si>
  <si>
    <t>W</t>
  </si>
  <si>
    <t>A</t>
  </si>
  <si>
    <t>Hall</t>
  </si>
  <si>
    <t>Balcony</t>
  </si>
  <si>
    <t>CB</t>
  </si>
  <si>
    <t>kitch</t>
  </si>
  <si>
    <t>FB</t>
  </si>
  <si>
    <t>Bed1</t>
  </si>
  <si>
    <t>Bed2</t>
  </si>
  <si>
    <t>Bed3</t>
  </si>
  <si>
    <t>Bed4</t>
  </si>
  <si>
    <t>DB</t>
  </si>
  <si>
    <t>toilet2</t>
  </si>
  <si>
    <t>toilet3</t>
  </si>
  <si>
    <t>toilet4</t>
  </si>
  <si>
    <t>passage1</t>
  </si>
  <si>
    <t>passage2</t>
  </si>
  <si>
    <t>passage3</t>
  </si>
  <si>
    <t>passage4</t>
  </si>
  <si>
    <t>Servant room</t>
  </si>
  <si>
    <t>Provided plans doesnot consist of Owner &amp; Architect Signature, 
We are releasing report after verbel discussion with Bank Officials about above Query.</t>
  </si>
  <si>
    <t>We have not drafted Unit No. 4, Office No. 107, 207, 307 &amp; 407 due to improper dimentions n shape of that unit.</t>
  </si>
  <si>
    <t>We are releasing report on MIDC Approved plans &amp; Combined Approval Letter.</t>
  </si>
  <si>
    <t>As the project is redevelopement project but rehab statement or rehab flats is not mentioned approved layout plan &amp; floor plan. But builder rehab tenant list is provided on mail by bank officials which is attached below</t>
  </si>
  <si>
    <t>Ashar Merac Phase 3</t>
  </si>
  <si>
    <t>M/s. Ajay Pratap Ashar</t>
  </si>
  <si>
    <t xml:space="preserve">11th Floor B Wing, Ashar It Park, 16/Z, Jayashri Baug, Wagle Industrial Estate, Tal. Thane, Dist. Thane 400604.
</t>
  </si>
  <si>
    <t>Ashar Merac Phase 3- Besides, Finland International School, Wagle Estate, Shree Nagar, Thane West, Thane, Maharashtra 400604</t>
  </si>
  <si>
    <t>Finland International School</t>
  </si>
  <si>
    <t xml:space="preserve">P51700079691 </t>
  </si>
  <si>
    <t>Thane Municipal Corporaion (TMC)</t>
  </si>
  <si>
    <t>ICICI Bank</t>
  </si>
  <si>
    <t>Adj. S. No. 412</t>
  </si>
  <si>
    <t>S. No. 426 (Pt)</t>
  </si>
  <si>
    <t>15.00 M Wide Road</t>
  </si>
  <si>
    <t>Adj. S. No. 441</t>
  </si>
  <si>
    <t>Ground Floor For Commercial, OWC Room, Meter Room, Telecom Room, Society Office</t>
  </si>
  <si>
    <t>Shop</t>
  </si>
  <si>
    <t>Ground Floor For Commercial, Entrance Lobby, Substation, Meter Room</t>
  </si>
  <si>
    <t>1st Floor For Commercial</t>
  </si>
  <si>
    <t>Office</t>
  </si>
  <si>
    <t>2BHK</t>
  </si>
  <si>
    <t>3BHK</t>
  </si>
  <si>
    <t>Parking</t>
  </si>
  <si>
    <t>Mhada</t>
  </si>
  <si>
    <t>Sale / Mhada</t>
  </si>
  <si>
    <t>3rd &amp; 4th Floor For Residential, Parking</t>
  </si>
  <si>
    <t>5th Floor For Residential, Parking</t>
  </si>
  <si>
    <t>6th Floor For Residential, Amenity Area</t>
  </si>
  <si>
    <t>Amenity Area</t>
  </si>
  <si>
    <t>Double Height Amenity</t>
  </si>
  <si>
    <t>7th Floor For Residential (Part Refuge Area)</t>
  </si>
  <si>
    <t>Refuge Area</t>
  </si>
  <si>
    <t>8th to 11th, 13th to 16th, 18th, 19th, 22nd to 25th, 27th &amp; 28th Floor</t>
  </si>
  <si>
    <t>4BHK</t>
  </si>
  <si>
    <t>12th, 17th, 21st, 26th Floor (Part Refuge Area)</t>
  </si>
  <si>
    <t>Recreational Area</t>
  </si>
  <si>
    <t>Pump Room, Fire Tank, Domestic Tank</t>
  </si>
  <si>
    <t>20th Floor For Recreational Area, Pump Room, Fire Tank, Domestic Tank</t>
  </si>
  <si>
    <t>V.P.2000/83 TMC/TD-DP/TPS/52</t>
  </si>
  <si>
    <t xml:space="preserve">Building E1 = G + 1st to 9th Floor
Building E2 = G + 1st to 6th Floor
</t>
  </si>
  <si>
    <t>SNCR/WEST/B/052324/1038252</t>
  </si>
  <si>
    <t>Valid Upto :</t>
  </si>
  <si>
    <t>Proposed Structure refered from Phase 1</t>
  </si>
  <si>
    <t>G + 1st to 28th Floor</t>
  </si>
  <si>
    <t>G + 1st to 6th Floor</t>
  </si>
  <si>
    <t>G + 1st to 36th Floor</t>
  </si>
  <si>
    <t xml:space="preserve">Tower E1 </t>
  </si>
  <si>
    <t>Tower E2</t>
  </si>
  <si>
    <t>Open Plot</t>
  </si>
  <si>
    <t>Internal Road</t>
  </si>
  <si>
    <t>TMC/CFO/M/HR/200/204</t>
  </si>
  <si>
    <t>3.2KM from Mulund Railway Station
4.8KM from Thane Railway Station</t>
  </si>
  <si>
    <t>About 2KM from Platinum Hospital</t>
  </si>
  <si>
    <t>About 1KM from Finland International School</t>
  </si>
  <si>
    <t>1. Approx. 1KM from Gala Super Market.
2. Approx. 1KM from Kishan Nagar Fish Market.</t>
  </si>
  <si>
    <t>0.3 KM from Ravi Fisheries Bus Stop</t>
  </si>
  <si>
    <t xml:space="preserve">Basketball Court, Indoor Games, Swimming Pool, Gym, Kids Play Area, Party Lawn, Picketball Court, Jogging Track, Senior Citizen Area, BBQ Lawn, Club House, Zumba/Yoga Area etc. </t>
  </si>
  <si>
    <t>Mr. Parshuram</t>
  </si>
  <si>
    <t>Mumbai-RO Thane</t>
  </si>
  <si>
    <t>15m</t>
  </si>
  <si>
    <t>V.P.2000/83 TMC/TDD/52</t>
  </si>
  <si>
    <t>Site Elevation (AMSL) = 37.45 Mtrs Height
Permissible Top Elevation (AMSL) = 187.45 Mtrs Height</t>
  </si>
  <si>
    <t xml:space="preserve">Fire Noc No
Valid Up to: </t>
  </si>
  <si>
    <t xml:space="preserve">Airport Noc No
Valid Up for: </t>
  </si>
  <si>
    <t>Building E1&amp; E2 = G + 1st to 36th Floor (Height = 119.00 M)</t>
  </si>
  <si>
    <t>Building E1</t>
  </si>
  <si>
    <t>Building E2</t>
  </si>
  <si>
    <t>2nd Floor For Residential &amp; Parking</t>
  </si>
  <si>
    <t>3rd &amp; 4th Floor For Residential &amp; Parking</t>
  </si>
  <si>
    <t>19.192557,72.947476</t>
  </si>
  <si>
    <t>https://maps.app.goo.gl/cNiowTL7mHXRs4U2A</t>
  </si>
  <si>
    <t xml:space="preserve">Sale </t>
  </si>
  <si>
    <t>5th Floor For Residential &amp; Parking</t>
  </si>
  <si>
    <t xml:space="preserve"> Refuge Area</t>
  </si>
  <si>
    <t>6th Floor For Residential &amp; Amenity Area</t>
  </si>
  <si>
    <t xml:space="preserve">We considered Gross carpet area = Net carpet + Balcony Area.
</t>
  </si>
  <si>
    <t>Work not yet Started.</t>
  </si>
  <si>
    <t>Unit Details, Nomenclature and Area Details (Residential)</t>
  </si>
  <si>
    <t>We have given Valuation for Sale Flats only.</t>
  </si>
  <si>
    <t>Approved Layout &amp; Floor Plans, CC, RERA certificate, Airport NOC &amp; Fire Noc</t>
  </si>
  <si>
    <t>Sale Flats = 156
Mhada Flats = 16 
Offices = 21
Shops = 26</t>
  </si>
  <si>
    <t>Flats = 156
Offices = 21
Shops = 26</t>
  </si>
  <si>
    <t>Proposed Building On Plot Bearing S. No.440 H. No.1(1) &amp; S. No.426, Sub Plot A-4-(Z) &amp; Sub Plot A-6 (Phase-III) At Wagle Estate Thane</t>
  </si>
  <si>
    <t xml:space="preserve">18000 to 19000
</t>
  </si>
  <si>
    <t>Mr.Ajay Songare</t>
  </si>
  <si>
    <t>Unit Details, Nomenclature and Area Details (Commercial- Shop)</t>
  </si>
  <si>
    <t>Unit Details, Nomenclature and Area Details (Commercial- Office)</t>
  </si>
  <si>
    <t>23/08/2025 @ 10:40 AM</t>
  </si>
  <si>
    <t>Tower E1 &amp; E2 = G + 1st to 36th Floor.</t>
  </si>
  <si>
    <t>Mr Suraj Khare</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</si>
</sst>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fonts count="26" x14ac:knownFonts="1">
    <font>
      <sz val="11"/>
      <color theme="1"/>
      <name val="Calibri"/>
      <family val="2"/>
    </font>
    <font>
      <sz val="11"/>
      <color theme="1"/>
      <name val="Calibri"/>
      <family val="2"/>
      <scheme val="minor"/>
    </font>
    <font>
      <b/>
      <sz val="16"/>
      <name val="Times New Roman"/>
      <family val="1"/>
    </font>
    <font>
      <sz val="16"/>
      <color theme="1"/>
      <name val="Times New Roman"/>
      <family val="1"/>
    </font>
    <font>
      <sz val="16"/>
      <name val="Times New Roman"/>
      <family val="1"/>
    </font>
    <font>
      <b/>
      <sz val="16"/>
      <color indexed="8"/>
      <name val="Times New Roman"/>
      <family val="1"/>
    </font>
    <font>
      <sz val="16"/>
      <color indexed="8"/>
      <name val="Times New Roman"/>
      <family val="1"/>
    </font>
    <font>
      <b/>
      <sz val="16"/>
      <color theme="1"/>
      <name val="Times New Roman"/>
      <family val="1"/>
    </font>
    <font>
      <sz val="16"/>
      <color rgb="FFFF0000"/>
      <name val="Times New Roman"/>
      <family val="1"/>
    </font>
    <font>
      <sz val="16"/>
      <color rgb="FF000000"/>
      <name val="Times New Roman"/>
      <family val="1"/>
    </font>
    <font>
      <sz val="16"/>
      <color theme="1"/>
      <name val="Calibri"/>
      <family val="2"/>
      <scheme val="minor"/>
    </font>
    <font>
      <b/>
      <sz val="16"/>
      <color indexed="81"/>
      <name val="Tahoma"/>
      <family val="2"/>
    </font>
    <font>
      <b/>
      <sz val="18"/>
      <color indexed="81"/>
      <name val="Tahoma"/>
      <family val="2"/>
    </font>
    <font>
      <b/>
      <sz val="12"/>
      <color indexed="81"/>
      <name val="Tahoma"/>
      <family val="2"/>
    </font>
    <font>
      <b/>
      <sz val="11"/>
      <color theme="1"/>
      <name val="Calibri"/>
      <family val="2"/>
      <scheme val="minor"/>
    </font>
    <font>
      <b/>
      <sz val="11"/>
      <name val="Calibri"/>
      <family val="2"/>
      <scheme val="minor"/>
    </font>
    <font>
      <sz val="11"/>
      <color rgb="FF203864"/>
      <name val="Calibri"/>
      <family val="2"/>
      <scheme val="minor"/>
    </font>
    <font>
      <b/>
      <sz val="12"/>
      <color theme="1"/>
      <name val="Calibri"/>
      <family val="2"/>
      <scheme val="minor"/>
    </font>
    <font>
      <b/>
      <sz val="12"/>
      <color rgb="FF203864"/>
      <name val="Calibri"/>
      <family val="2"/>
      <scheme val="minor"/>
    </font>
    <font>
      <sz val="26"/>
      <name val="Times New Roman"/>
      <family val="1"/>
    </font>
    <font>
      <sz val="12"/>
      <color indexed="81"/>
      <name val="Tahoma"/>
      <family val="2"/>
    </font>
    <font>
      <sz val="18"/>
      <color indexed="81"/>
      <name val="Tahoma"/>
      <family val="2"/>
    </font>
    <font>
      <b/>
      <sz val="11"/>
      <color rgb="FF000000"/>
      <name val="Calibri"/>
      <family val="2"/>
    </font>
    <font>
      <b/>
      <sz val="9"/>
      <color indexed="81"/>
      <name val="Tahoma"/>
      <family val="2"/>
    </font>
    <font>
      <sz val="9"/>
      <color indexed="81"/>
      <name val="Tahoma"/>
      <family val="2"/>
    </font>
    <font>
      <u/>
      <sz val="11"/>
      <color theme="10"/>
      <name val="Calibri"/>
      <family val="2"/>
    </font>
  </fonts>
  <fills count="16">
    <fill>
      <patternFill patternType="none"/>
    </fill>
    <fill>
      <patternFill patternType="gray125"/>
    </fill>
    <fill>
      <patternFill patternType="solid">
        <fgColor theme="6" tint="0.39997558519241921"/>
        <bgColor indexed="64"/>
      </patternFill>
    </fill>
    <fill>
      <patternFill patternType="solid">
        <fgColor theme="9" tint="0.79998168889431442"/>
        <bgColor indexed="64"/>
      </patternFill>
    </fill>
    <fill>
      <patternFill patternType="solid">
        <fgColor rgb="FFFEF2E8"/>
        <bgColor indexed="64"/>
      </patternFill>
    </fill>
    <fill>
      <patternFill patternType="solid">
        <fgColor theme="7" tint="0.39997558519241921"/>
        <bgColor indexed="64"/>
      </patternFill>
    </fill>
    <fill>
      <patternFill patternType="solid">
        <fgColor theme="4" tint="0.59999389629810485"/>
        <bgColor indexed="64"/>
      </patternFill>
    </fill>
    <fill>
      <patternFill patternType="solid">
        <fgColor theme="5" tint="0.59999389629810485"/>
        <bgColor indexed="64"/>
      </patternFill>
    </fill>
    <fill>
      <patternFill patternType="solid">
        <fgColor theme="7" tint="0.79998168889431442"/>
        <bgColor indexed="64"/>
      </patternFill>
    </fill>
    <fill>
      <patternFill patternType="solid">
        <fgColor theme="9" tint="0.59999389629810485"/>
        <bgColor indexed="64"/>
      </patternFill>
    </fill>
    <fill>
      <patternFill patternType="solid">
        <fgColor rgb="FFD9E2F3"/>
        <bgColor indexed="64"/>
      </patternFill>
    </fill>
    <fill>
      <patternFill patternType="solid">
        <fgColor rgb="FFFFFFFF"/>
        <bgColor indexed="64"/>
      </patternFill>
    </fill>
    <fill>
      <patternFill patternType="solid">
        <fgColor rgb="FFFFFF00"/>
        <bgColor indexed="64"/>
      </patternFill>
    </fill>
    <fill>
      <patternFill patternType="solid">
        <fgColor theme="4" tint="0.79998168889431442"/>
        <bgColor indexed="64"/>
      </patternFill>
    </fill>
    <fill>
      <patternFill patternType="solid">
        <fgColor theme="5" tint="0.79998168889431442"/>
        <bgColor indexed="64"/>
      </patternFill>
    </fill>
    <fill>
      <patternFill patternType="solid">
        <fgColor theme="0"/>
        <bgColor indexed="64"/>
      </patternFill>
    </fill>
  </fills>
  <borders count="21">
    <border>
      <left/>
      <right/>
      <top/>
      <bottom/>
      <diagonal/>
    </border>
    <border>
      <left style="thin">
        <color indexed="64"/>
      </left>
      <right style="thin">
        <color indexed="64"/>
      </right>
      <top style="thin">
        <color indexed="64"/>
      </top>
      <bottom style="thin">
        <color indexed="64"/>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top style="thin">
        <color indexed="64"/>
      </top>
      <bottom/>
      <diagonal/>
    </border>
    <border>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style="thin">
        <color indexed="64"/>
      </left>
      <right/>
      <top style="thin">
        <color indexed="64"/>
      </top>
      <bottom/>
      <diagonal/>
    </border>
    <border>
      <left/>
      <right/>
      <top/>
      <bottom style="thin">
        <color indexed="64"/>
      </bottom>
      <diagonal/>
    </border>
    <border>
      <left/>
      <right style="thin">
        <color indexed="64"/>
      </right>
      <top style="thin">
        <color indexed="64"/>
      </top>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right/>
      <top style="medium">
        <color indexed="64"/>
      </top>
      <bottom/>
      <diagonal/>
    </border>
    <border>
      <left/>
      <right style="medium">
        <color indexed="64"/>
      </right>
      <top/>
      <bottom/>
      <diagonal/>
    </border>
    <border>
      <left/>
      <right/>
      <top/>
      <bottom style="medium">
        <color indexed="64"/>
      </bottom>
      <diagonal/>
    </border>
    <border>
      <left/>
      <right style="medium">
        <color indexed="64"/>
      </right>
      <top/>
      <bottom style="medium">
        <color indexed="64"/>
      </bottom>
      <diagonal/>
    </border>
    <border>
      <left style="thick">
        <color indexed="64"/>
      </left>
      <right style="thick">
        <color indexed="64"/>
      </right>
      <top style="thick">
        <color indexed="64"/>
      </top>
      <bottom style="thick">
        <color indexed="64"/>
      </bottom>
      <diagonal/>
    </border>
    <border>
      <left style="thick">
        <color indexed="64"/>
      </left>
      <right/>
      <top style="thick">
        <color indexed="64"/>
      </top>
      <bottom style="thick">
        <color indexed="64"/>
      </bottom>
      <diagonal/>
    </border>
    <border>
      <left style="thin">
        <color indexed="64"/>
      </left>
      <right style="thin">
        <color indexed="64"/>
      </right>
      <top/>
      <bottom style="thin">
        <color indexed="64"/>
      </bottom>
      <diagonal/>
    </border>
  </borders>
  <cellStyleXfs count="3">
    <xf numFmtId="0" fontId="0" fillId="0" borderId="0"/>
    <xf numFmtId="0" fontId="1" fillId="0" borderId="0"/>
    <xf numFmtId="0" fontId="25" fillId="0" borderId="0" applyNumberFormat="0" applyFill="0" applyBorder="0" applyAlignment="0" applyProtection="0"/>
  </cellStyleXfs>
  <cellXfs count="191">
    <xf numFmtId="0" fontId="0" fillId="0" borderId="0" xfId="0"/>
    <xf numFmtId="0" fontId="3" fillId="0" borderId="0" xfId="0" applyFont="1" applyAlignment="1">
      <alignment vertical="top"/>
    </xf>
    <xf numFmtId="0" fontId="3" fillId="3" borderId="0" xfId="0" applyFont="1" applyFill="1" applyAlignment="1">
      <alignment vertical="top"/>
    </xf>
    <xf numFmtId="0" fontId="3" fillId="0" borderId="0" xfId="0" applyFont="1" applyAlignment="1">
      <alignment horizontal="center" vertical="top"/>
    </xf>
    <xf numFmtId="1" fontId="6" fillId="4" borderId="1" xfId="1" applyNumberFormat="1" applyFont="1" applyFill="1" applyBorder="1" applyAlignment="1">
      <alignment horizontal="center" vertical="center" wrapText="1"/>
    </xf>
    <xf numFmtId="0" fontId="4" fillId="4" borderId="9" xfId="0" applyFont="1" applyFill="1" applyBorder="1" applyAlignment="1">
      <alignment horizontal="center" vertical="top" wrapText="1"/>
    </xf>
    <xf numFmtId="0" fontId="4" fillId="4" borderId="11" xfId="0" applyFont="1" applyFill="1" applyBorder="1" applyAlignment="1">
      <alignment horizontal="center" vertical="top" wrapText="1"/>
    </xf>
    <xf numFmtId="0" fontId="4" fillId="4" borderId="13" xfId="0" applyFont="1" applyFill="1" applyBorder="1" applyAlignment="1">
      <alignment horizontal="center" vertical="top" wrapText="1"/>
    </xf>
    <xf numFmtId="0" fontId="4" fillId="4" borderId="7" xfId="0" applyFont="1" applyFill="1" applyBorder="1" applyAlignment="1">
      <alignment vertical="top" wrapText="1"/>
    </xf>
    <xf numFmtId="0" fontId="4" fillId="4" borderId="4" xfId="0" applyFont="1" applyFill="1" applyBorder="1" applyAlignment="1">
      <alignment vertical="top" wrapText="1"/>
    </xf>
    <xf numFmtId="0" fontId="4" fillId="4" borderId="10" xfId="0" applyFont="1" applyFill="1" applyBorder="1" applyAlignment="1">
      <alignment vertical="top" wrapText="1"/>
    </xf>
    <xf numFmtId="0" fontId="4" fillId="4" borderId="0" xfId="0" applyFont="1" applyFill="1" applyAlignment="1">
      <alignment vertical="top" wrapText="1"/>
    </xf>
    <xf numFmtId="0" fontId="4" fillId="4" borderId="12" xfId="0" applyFont="1" applyFill="1" applyBorder="1" applyAlignment="1">
      <alignment vertical="top" wrapText="1"/>
    </xf>
    <xf numFmtId="0" fontId="4" fillId="4" borderId="8" xfId="0" applyFont="1" applyFill="1" applyBorder="1" applyAlignment="1">
      <alignment vertical="top" wrapText="1"/>
    </xf>
    <xf numFmtId="0" fontId="3" fillId="0" borderId="14" xfId="1" applyFont="1" applyBorder="1" applyProtection="1">
      <protection hidden="1"/>
    </xf>
    <xf numFmtId="0" fontId="3" fillId="0" borderId="0" xfId="1" applyFont="1" applyProtection="1">
      <protection hidden="1"/>
    </xf>
    <xf numFmtId="0" fontId="3" fillId="0" borderId="15" xfId="1" applyFont="1" applyBorder="1" applyProtection="1">
      <protection hidden="1"/>
    </xf>
    <xf numFmtId="0" fontId="3" fillId="0" borderId="15" xfId="1" applyFont="1" applyBorder="1"/>
    <xf numFmtId="0" fontId="9" fillId="0" borderId="0" xfId="0" applyFont="1" applyProtection="1">
      <protection hidden="1"/>
    </xf>
    <xf numFmtId="9" fontId="9" fillId="0" borderId="0" xfId="0" applyNumberFormat="1" applyFont="1" applyProtection="1">
      <protection hidden="1"/>
    </xf>
    <xf numFmtId="0" fontId="9" fillId="0" borderId="16" xfId="0" applyFont="1" applyBorder="1" applyProtection="1">
      <protection hidden="1"/>
    </xf>
    <xf numFmtId="0" fontId="9" fillId="0" borderId="15" xfId="0" applyFont="1" applyBorder="1" applyProtection="1">
      <protection hidden="1"/>
    </xf>
    <xf numFmtId="1" fontId="10" fillId="0" borderId="15" xfId="0" applyNumberFormat="1" applyFont="1" applyBorder="1"/>
    <xf numFmtId="1" fontId="10" fillId="0" borderId="15" xfId="0" applyNumberFormat="1" applyFont="1" applyBorder="1" applyAlignment="1">
      <alignment horizontal="right"/>
    </xf>
    <xf numFmtId="1" fontId="10" fillId="0" borderId="17" xfId="0" applyNumberFormat="1" applyFont="1" applyBorder="1"/>
    <xf numFmtId="0" fontId="4" fillId="2" borderId="1" xfId="0" applyFont="1" applyFill="1" applyBorder="1" applyAlignment="1">
      <alignment vertical="top"/>
    </xf>
    <xf numFmtId="1" fontId="5" fillId="0" borderId="1" xfId="1" applyNumberFormat="1" applyFont="1" applyBorder="1" applyAlignment="1">
      <alignment horizontal="center" vertical="top" wrapText="1"/>
    </xf>
    <xf numFmtId="9" fontId="4" fillId="4" borderId="1" xfId="1" applyNumberFormat="1" applyFont="1" applyFill="1" applyBorder="1" applyAlignment="1" applyProtection="1">
      <alignment horizontal="center" vertical="center" wrapText="1"/>
      <protection hidden="1"/>
    </xf>
    <xf numFmtId="0" fontId="4" fillId="4" borderId="1" xfId="1" applyFont="1" applyFill="1" applyBorder="1" applyAlignment="1" applyProtection="1">
      <alignment horizontal="center" vertical="center" wrapText="1"/>
      <protection hidden="1"/>
    </xf>
    <xf numFmtId="0" fontId="4" fillId="2" borderId="1" xfId="0" applyFont="1" applyFill="1" applyBorder="1" applyAlignment="1">
      <alignment horizontal="center" vertical="top"/>
    </xf>
    <xf numFmtId="1" fontId="2" fillId="0" borderId="1" xfId="1" applyNumberFormat="1" applyFont="1" applyBorder="1" applyAlignment="1">
      <alignment horizontal="center" vertical="top" wrapText="1"/>
    </xf>
    <xf numFmtId="0" fontId="4" fillId="4" borderId="1" xfId="0" applyFont="1" applyFill="1" applyBorder="1" applyAlignment="1">
      <alignment horizontal="center" vertical="top" wrapText="1"/>
    </xf>
    <xf numFmtId="0" fontId="4" fillId="0" borderId="1" xfId="0" applyFont="1" applyBorder="1" applyAlignment="1">
      <alignment vertical="top" wrapText="1"/>
    </xf>
    <xf numFmtId="0" fontId="4" fillId="4" borderId="1" xfId="0" applyFont="1" applyFill="1" applyBorder="1" applyAlignment="1">
      <alignment vertical="top" wrapText="1"/>
    </xf>
    <xf numFmtId="0" fontId="2" fillId="0" borderId="1" xfId="0" applyFont="1" applyBorder="1" applyAlignment="1">
      <alignment horizontal="center" vertical="top" wrapText="1"/>
    </xf>
    <xf numFmtId="0" fontId="0" fillId="7" borderId="1" xfId="0" applyFill="1" applyBorder="1" applyAlignment="1">
      <alignment horizontal="left" vertical="center" wrapText="1"/>
    </xf>
    <xf numFmtId="0" fontId="16" fillId="0" borderId="1" xfId="0" applyFont="1" applyBorder="1" applyAlignment="1">
      <alignment horizontal="right" vertical="center"/>
    </xf>
    <xf numFmtId="0" fontId="0" fillId="0" borderId="1" xfId="0" applyBorder="1"/>
    <xf numFmtId="1" fontId="0" fillId="0" borderId="1" xfId="0" applyNumberFormat="1" applyBorder="1"/>
    <xf numFmtId="0" fontId="0" fillId="8" borderId="1" xfId="0" applyFill="1" applyBorder="1" applyAlignment="1">
      <alignment horizontal="left" vertical="center" wrapText="1"/>
    </xf>
    <xf numFmtId="0" fontId="0" fillId="9" borderId="1" xfId="0" applyFill="1" applyBorder="1" applyAlignment="1">
      <alignment horizontal="left" vertical="center" wrapText="1"/>
    </xf>
    <xf numFmtId="0" fontId="17" fillId="0" borderId="1" xfId="0" applyFont="1" applyBorder="1"/>
    <xf numFmtId="1" fontId="17" fillId="0" borderId="1" xfId="0" applyNumberFormat="1" applyFont="1" applyBorder="1"/>
    <xf numFmtId="0" fontId="18" fillId="10" borderId="18" xfId="0" applyFont="1" applyFill="1" applyBorder="1" applyAlignment="1">
      <alignment vertical="center"/>
    </xf>
    <xf numFmtId="0" fontId="18" fillId="10" borderId="18" xfId="0" applyFont="1" applyFill="1" applyBorder="1" applyAlignment="1">
      <alignment horizontal="center" vertical="center"/>
    </xf>
    <xf numFmtId="0" fontId="16" fillId="0" borderId="18" xfId="0" applyFont="1" applyBorder="1" applyAlignment="1">
      <alignment horizontal="right" vertical="center"/>
    </xf>
    <xf numFmtId="0" fontId="16" fillId="0" borderId="18" xfId="0" applyFont="1" applyBorder="1" applyAlignment="1">
      <alignment vertical="center" wrapText="1"/>
    </xf>
    <xf numFmtId="9" fontId="16" fillId="0" borderId="18" xfId="0" applyNumberFormat="1" applyFont="1" applyBorder="1" applyAlignment="1">
      <alignment horizontal="center" vertical="center"/>
    </xf>
    <xf numFmtId="9" fontId="16" fillId="0" borderId="19" xfId="0" applyNumberFormat="1" applyFont="1" applyBorder="1" applyAlignment="1">
      <alignment horizontal="center" vertical="center"/>
    </xf>
    <xf numFmtId="0" fontId="4" fillId="11" borderId="1" xfId="0" applyFont="1" applyFill="1" applyBorder="1" applyAlignment="1">
      <alignment vertical="top" wrapText="1"/>
    </xf>
    <xf numFmtId="1" fontId="5" fillId="0" borderId="1" xfId="1" applyNumberFormat="1" applyFont="1" applyBorder="1" applyAlignment="1">
      <alignment horizontal="center" vertical="center" wrapText="1"/>
    </xf>
    <xf numFmtId="0" fontId="6" fillId="4" borderId="1" xfId="1" applyFont="1" applyFill="1" applyBorder="1" applyAlignment="1">
      <alignment horizontal="center" vertical="center" wrapText="1"/>
    </xf>
    <xf numFmtId="0" fontId="0" fillId="0" borderId="1" xfId="0" applyBorder="1" applyAlignment="1">
      <alignment horizontal="center" vertical="center"/>
    </xf>
    <xf numFmtId="0" fontId="14" fillId="0" borderId="1" xfId="0" applyFont="1" applyBorder="1" applyAlignment="1">
      <alignment horizontal="center" vertical="center"/>
    </xf>
    <xf numFmtId="0" fontId="0" fillId="0" borderId="1" xfId="0" applyBorder="1" applyAlignment="1">
      <alignment horizontal="left" vertical="top" wrapText="1"/>
    </xf>
    <xf numFmtId="0" fontId="0" fillId="0" borderId="1" xfId="0" applyBorder="1" applyAlignment="1">
      <alignment wrapText="1"/>
    </xf>
    <xf numFmtId="0" fontId="0" fillId="0" borderId="10" xfId="0" applyBorder="1" applyAlignment="1">
      <alignment horizontal="center" vertical="top"/>
    </xf>
    <xf numFmtId="0" fontId="0" fillId="0" borderId="1" xfId="0" applyBorder="1" applyAlignment="1">
      <alignment vertical="top" wrapText="1"/>
    </xf>
    <xf numFmtId="0" fontId="0" fillId="0" borderId="2" xfId="0" applyBorder="1"/>
    <xf numFmtId="0" fontId="0" fillId="0" borderId="10" xfId="0" applyBorder="1"/>
    <xf numFmtId="0" fontId="0" fillId="0" borderId="1" xfId="0" applyBorder="1" applyAlignment="1">
      <alignment horizontal="left" vertical="top"/>
    </xf>
    <xf numFmtId="0" fontId="0" fillId="0" borderId="0" xfId="0" applyAlignment="1">
      <alignment horizontal="left" vertical="top"/>
    </xf>
    <xf numFmtId="0" fontId="0" fillId="0" borderId="2" xfId="0" applyBorder="1" applyAlignment="1">
      <alignment horizontal="left" vertical="top"/>
    </xf>
    <xf numFmtId="0" fontId="0" fillId="0" borderId="2" xfId="0" applyBorder="1" applyAlignment="1">
      <alignment vertical="top"/>
    </xf>
    <xf numFmtId="0" fontId="0" fillId="0" borderId="0" xfId="0" applyAlignment="1">
      <alignment horizontal="center" vertical="center"/>
    </xf>
    <xf numFmtId="0" fontId="0" fillId="12" borderId="1" xfId="0" applyFill="1" applyBorder="1" applyAlignment="1">
      <alignment horizontal="center" vertical="center"/>
    </xf>
    <xf numFmtId="0" fontId="0" fillId="0" borderId="8" xfId="0" applyBorder="1" applyAlignment="1">
      <alignment horizontal="center" vertical="center"/>
    </xf>
    <xf numFmtId="0" fontId="0" fillId="13" borderId="1" xfId="0" applyFill="1" applyBorder="1" applyAlignment="1">
      <alignment horizontal="center" vertical="center"/>
    </xf>
    <xf numFmtId="0" fontId="0" fillId="14" borderId="1" xfId="0" applyFill="1" applyBorder="1" applyAlignment="1">
      <alignment horizontal="center" vertical="center"/>
    </xf>
    <xf numFmtId="0" fontId="0" fillId="3" borderId="1" xfId="0" applyFill="1" applyBorder="1" applyAlignment="1">
      <alignment horizontal="center" vertical="center"/>
    </xf>
    <xf numFmtId="0" fontId="8" fillId="0" borderId="0" xfId="0" applyFont="1" applyAlignment="1">
      <alignment vertical="top"/>
    </xf>
    <xf numFmtId="0" fontId="8" fillId="0" borderId="0" xfId="0" applyFont="1" applyAlignment="1">
      <alignment horizontal="left" vertical="top"/>
    </xf>
    <xf numFmtId="14" fontId="4" fillId="4" borderId="1" xfId="0" applyNumberFormat="1" applyFont="1" applyFill="1" applyBorder="1" applyAlignment="1">
      <alignment horizontal="left" vertical="top" wrapText="1"/>
    </xf>
    <xf numFmtId="1" fontId="3" fillId="4" borderId="1" xfId="0" applyNumberFormat="1" applyFont="1" applyFill="1" applyBorder="1" applyAlignment="1">
      <alignment horizontal="center" vertical="top"/>
    </xf>
    <xf numFmtId="0" fontId="4" fillId="15" borderId="1" xfId="0" applyFont="1" applyFill="1" applyBorder="1" applyAlignment="1">
      <alignment vertical="top" wrapText="1"/>
    </xf>
    <xf numFmtId="14" fontId="4" fillId="4" borderId="5" xfId="0" applyNumberFormat="1" applyFont="1" applyFill="1" applyBorder="1" applyAlignment="1">
      <alignment horizontal="left" vertical="top" wrapText="1"/>
    </xf>
    <xf numFmtId="1" fontId="4" fillId="4" borderId="1" xfId="1" applyNumberFormat="1" applyFont="1" applyFill="1" applyBorder="1" applyAlignment="1" applyProtection="1">
      <alignment horizontal="center" vertical="center" wrapText="1"/>
      <protection hidden="1"/>
    </xf>
    <xf numFmtId="0" fontId="25" fillId="0" borderId="0" xfId="2" applyAlignment="1">
      <alignment vertical="top"/>
    </xf>
    <xf numFmtId="0" fontId="4" fillId="0" borderId="0" xfId="0" applyFont="1" applyAlignment="1">
      <alignment horizontal="left" vertical="top"/>
    </xf>
    <xf numFmtId="0" fontId="6" fillId="4" borderId="7" xfId="1" applyFont="1" applyFill="1" applyBorder="1" applyAlignment="1">
      <alignment horizontal="center" vertical="center" wrapText="1"/>
    </xf>
    <xf numFmtId="0" fontId="6" fillId="4" borderId="4" xfId="1" applyFont="1" applyFill="1" applyBorder="1" applyAlignment="1">
      <alignment horizontal="center" vertical="center" wrapText="1"/>
    </xf>
    <xf numFmtId="0" fontId="6" fillId="4" borderId="9" xfId="1" applyFont="1" applyFill="1" applyBorder="1" applyAlignment="1">
      <alignment horizontal="center" vertical="center" wrapText="1"/>
    </xf>
    <xf numFmtId="0" fontId="6" fillId="4" borderId="10" xfId="1" applyFont="1" applyFill="1" applyBorder="1" applyAlignment="1">
      <alignment horizontal="center" vertical="center" wrapText="1"/>
    </xf>
    <xf numFmtId="0" fontId="6" fillId="4" borderId="0" xfId="1" applyFont="1" applyFill="1" applyAlignment="1">
      <alignment horizontal="center" vertical="center" wrapText="1"/>
    </xf>
    <xf numFmtId="0" fontId="6" fillId="4" borderId="11" xfId="1" applyFont="1" applyFill="1" applyBorder="1" applyAlignment="1">
      <alignment horizontal="center" vertical="center" wrapText="1"/>
    </xf>
    <xf numFmtId="0" fontId="6" fillId="4" borderId="12" xfId="1" applyFont="1" applyFill="1" applyBorder="1" applyAlignment="1">
      <alignment horizontal="center" vertical="center" wrapText="1"/>
    </xf>
    <xf numFmtId="0" fontId="6" fillId="4" borderId="8" xfId="1" applyFont="1" applyFill="1" applyBorder="1" applyAlignment="1">
      <alignment horizontal="center" vertical="center" wrapText="1"/>
    </xf>
    <xf numFmtId="0" fontId="6" fillId="4" borderId="13" xfId="1" applyFont="1" applyFill="1" applyBorder="1" applyAlignment="1">
      <alignment horizontal="center" vertical="center" wrapText="1"/>
    </xf>
    <xf numFmtId="0" fontId="6" fillId="4" borderId="2" xfId="1" applyFont="1" applyFill="1" applyBorder="1" applyAlignment="1">
      <alignment horizontal="center" vertical="center" wrapText="1"/>
    </xf>
    <xf numFmtId="0" fontId="6" fillId="4" borderId="3" xfId="1" applyFont="1" applyFill="1" applyBorder="1" applyAlignment="1">
      <alignment horizontal="center" vertical="center" wrapText="1"/>
    </xf>
    <xf numFmtId="0" fontId="6" fillId="4" borderId="5" xfId="1" applyFont="1" applyFill="1" applyBorder="1" applyAlignment="1">
      <alignment horizontal="center" vertical="center" wrapText="1"/>
    </xf>
    <xf numFmtId="1" fontId="5" fillId="4" borderId="2" xfId="1" applyNumberFormat="1" applyFont="1" applyFill="1" applyBorder="1" applyAlignment="1">
      <alignment horizontal="center" vertical="top" wrapText="1"/>
    </xf>
    <xf numFmtId="1" fontId="5" fillId="4" borderId="5" xfId="1" applyNumberFormat="1" applyFont="1" applyFill="1" applyBorder="1" applyAlignment="1">
      <alignment horizontal="center" vertical="top" wrapText="1"/>
    </xf>
    <xf numFmtId="0" fontId="2" fillId="2" borderId="7" xfId="0" applyFont="1" applyFill="1" applyBorder="1" applyAlignment="1">
      <alignment horizontal="center" vertical="top" wrapText="1"/>
    </xf>
    <xf numFmtId="0" fontId="2" fillId="2" borderId="4" xfId="0" applyFont="1" applyFill="1" applyBorder="1" applyAlignment="1">
      <alignment horizontal="center" vertical="top" wrapText="1"/>
    </xf>
    <xf numFmtId="0" fontId="2" fillId="2" borderId="9" xfId="0" applyFont="1" applyFill="1" applyBorder="1" applyAlignment="1">
      <alignment horizontal="center" vertical="top" wrapText="1"/>
    </xf>
    <xf numFmtId="1" fontId="6" fillId="4" borderId="2" xfId="1" applyNumberFormat="1" applyFont="1" applyFill="1" applyBorder="1" applyAlignment="1">
      <alignment horizontal="center" vertical="top" wrapText="1"/>
    </xf>
    <xf numFmtId="1" fontId="6" fillId="4" borderId="5" xfId="1" applyNumberFormat="1" applyFont="1" applyFill="1" applyBorder="1" applyAlignment="1">
      <alignment horizontal="center" vertical="top" wrapText="1"/>
    </xf>
    <xf numFmtId="1" fontId="4" fillId="4" borderId="2" xfId="1" applyNumberFormat="1" applyFont="1" applyFill="1" applyBorder="1" applyAlignment="1">
      <alignment horizontal="center" vertical="top" wrapText="1"/>
    </xf>
    <xf numFmtId="1" fontId="4" fillId="4" borderId="5" xfId="1" applyNumberFormat="1" applyFont="1" applyFill="1" applyBorder="1" applyAlignment="1">
      <alignment horizontal="center" vertical="top" wrapText="1"/>
    </xf>
    <xf numFmtId="0" fontId="4" fillId="0" borderId="1" xfId="0" applyFont="1" applyBorder="1" applyAlignment="1">
      <alignment horizontal="left" vertical="top" wrapText="1"/>
    </xf>
    <xf numFmtId="0" fontId="4" fillId="4" borderId="1" xfId="0" applyFont="1" applyFill="1" applyBorder="1" applyAlignment="1">
      <alignment horizontal="left" vertical="top" wrapText="1"/>
    </xf>
    <xf numFmtId="0" fontId="2" fillId="0" borderId="1" xfId="0" applyFont="1" applyBorder="1" applyAlignment="1">
      <alignment horizontal="center" vertical="top" wrapText="1"/>
    </xf>
    <xf numFmtId="0" fontId="2" fillId="2" borderId="2" xfId="0" applyFont="1" applyFill="1" applyBorder="1" applyAlignment="1">
      <alignment horizontal="center" vertical="top"/>
    </xf>
    <xf numFmtId="0" fontId="2" fillId="2" borderId="3" xfId="0" applyFont="1" applyFill="1" applyBorder="1" applyAlignment="1">
      <alignment horizontal="center" vertical="top"/>
    </xf>
    <xf numFmtId="0" fontId="2" fillId="2" borderId="5" xfId="0" applyFont="1" applyFill="1" applyBorder="1" applyAlignment="1">
      <alignment horizontal="center" vertical="top"/>
    </xf>
    <xf numFmtId="0" fontId="2" fillId="2" borderId="1" xfId="0" applyFont="1" applyFill="1" applyBorder="1" applyAlignment="1">
      <alignment horizontal="center" vertical="top"/>
    </xf>
    <xf numFmtId="2" fontId="4" fillId="4" borderId="1" xfId="0" applyNumberFormat="1" applyFont="1" applyFill="1" applyBorder="1" applyAlignment="1">
      <alignment horizontal="left" vertical="top" wrapText="1"/>
    </xf>
    <xf numFmtId="0" fontId="4" fillId="0" borderId="1" xfId="0" applyFont="1" applyBorder="1" applyAlignment="1">
      <alignment horizontal="center" vertical="center" wrapText="1"/>
    </xf>
    <xf numFmtId="1" fontId="6" fillId="4" borderId="1" xfId="1" applyNumberFormat="1" applyFont="1" applyFill="1" applyBorder="1" applyAlignment="1">
      <alignment horizontal="center" vertical="center" wrapText="1"/>
    </xf>
    <xf numFmtId="1" fontId="6" fillId="4" borderId="2" xfId="1" applyNumberFormat="1" applyFont="1" applyFill="1" applyBorder="1" applyAlignment="1">
      <alignment horizontal="center" vertical="center" wrapText="1"/>
    </xf>
    <xf numFmtId="1" fontId="6" fillId="4" borderId="5" xfId="1" applyNumberFormat="1" applyFont="1" applyFill="1" applyBorder="1" applyAlignment="1">
      <alignment horizontal="center" vertical="center" wrapText="1"/>
    </xf>
    <xf numFmtId="2" fontId="4" fillId="4" borderId="2" xfId="0" applyNumberFormat="1" applyFont="1" applyFill="1" applyBorder="1" applyAlignment="1">
      <alignment horizontal="left" vertical="top" wrapText="1"/>
    </xf>
    <xf numFmtId="2" fontId="4" fillId="4" borderId="5" xfId="0" applyNumberFormat="1" applyFont="1" applyFill="1" applyBorder="1" applyAlignment="1">
      <alignment horizontal="left" vertical="top" wrapText="1"/>
    </xf>
    <xf numFmtId="1" fontId="5" fillId="4" borderId="12" xfId="1" applyNumberFormat="1" applyFont="1" applyFill="1" applyBorder="1" applyAlignment="1">
      <alignment horizontal="center" vertical="center" wrapText="1"/>
    </xf>
    <xf numFmtId="1" fontId="5" fillId="4" borderId="8" xfId="1" applyNumberFormat="1" applyFont="1" applyFill="1" applyBorder="1" applyAlignment="1">
      <alignment horizontal="center" vertical="center" wrapText="1"/>
    </xf>
    <xf numFmtId="1" fontId="5" fillId="4" borderId="13" xfId="1" applyNumberFormat="1" applyFont="1" applyFill="1" applyBorder="1" applyAlignment="1">
      <alignment horizontal="center" vertical="center" wrapText="1"/>
    </xf>
    <xf numFmtId="0" fontId="4" fillId="4" borderId="1" xfId="0" applyFont="1" applyFill="1" applyBorder="1" applyAlignment="1">
      <alignment horizontal="center" vertical="center" wrapText="1"/>
    </xf>
    <xf numFmtId="0" fontId="2" fillId="2" borderId="1" xfId="0" applyFont="1" applyFill="1" applyBorder="1" applyAlignment="1">
      <alignment horizontal="left" vertical="top"/>
    </xf>
    <xf numFmtId="0" fontId="4" fillId="4" borderId="2" xfId="0" applyFont="1" applyFill="1" applyBorder="1" applyAlignment="1">
      <alignment horizontal="left" vertical="top" wrapText="1"/>
    </xf>
    <xf numFmtId="0" fontId="4" fillId="4" borderId="3" xfId="0" applyFont="1" applyFill="1" applyBorder="1" applyAlignment="1">
      <alignment horizontal="left" vertical="top" wrapText="1"/>
    </xf>
    <xf numFmtId="0" fontId="4" fillId="4" borderId="5" xfId="0" applyFont="1" applyFill="1" applyBorder="1" applyAlignment="1">
      <alignment horizontal="left" vertical="top" wrapText="1"/>
    </xf>
    <xf numFmtId="0" fontId="4" fillId="0" borderId="7" xfId="0" applyFont="1" applyBorder="1" applyAlignment="1">
      <alignment horizontal="left" vertical="top" wrapText="1"/>
    </xf>
    <xf numFmtId="0" fontId="4" fillId="0" borderId="4" xfId="0" applyFont="1" applyBorder="1" applyAlignment="1">
      <alignment horizontal="left" vertical="top" wrapText="1"/>
    </xf>
    <xf numFmtId="0" fontId="4" fillId="0" borderId="9" xfId="0" applyFont="1" applyBorder="1" applyAlignment="1">
      <alignment horizontal="left" vertical="top" wrapText="1"/>
    </xf>
    <xf numFmtId="0" fontId="4" fillId="0" borderId="10" xfId="0" applyFont="1" applyBorder="1" applyAlignment="1">
      <alignment horizontal="left" vertical="top" wrapText="1"/>
    </xf>
    <xf numFmtId="0" fontId="4" fillId="0" borderId="0" xfId="0" applyFont="1" applyAlignment="1">
      <alignment horizontal="left" vertical="top" wrapText="1"/>
    </xf>
    <xf numFmtId="0" fontId="4" fillId="0" borderId="11" xfId="0" applyFont="1" applyBorder="1" applyAlignment="1">
      <alignment horizontal="left" vertical="top" wrapText="1"/>
    </xf>
    <xf numFmtId="0" fontId="4" fillId="0" borderId="12" xfId="0" applyFont="1" applyBorder="1" applyAlignment="1">
      <alignment horizontal="left" vertical="top" wrapText="1"/>
    </xf>
    <xf numFmtId="0" fontId="4" fillId="0" borderId="8" xfId="0" applyFont="1" applyBorder="1" applyAlignment="1">
      <alignment horizontal="left" vertical="top" wrapText="1"/>
    </xf>
    <xf numFmtId="0" fontId="4" fillId="0" borderId="13" xfId="0" applyFont="1" applyBorder="1" applyAlignment="1">
      <alignment horizontal="left" vertical="top" wrapText="1"/>
    </xf>
    <xf numFmtId="0" fontId="4" fillId="0" borderId="6" xfId="0" applyFont="1" applyBorder="1" applyAlignment="1">
      <alignment horizontal="left" vertical="top" wrapText="1"/>
    </xf>
    <xf numFmtId="0" fontId="2" fillId="0" borderId="2" xfId="0" applyFont="1" applyBorder="1" applyAlignment="1">
      <alignment horizontal="center" vertical="center" wrapText="1"/>
    </xf>
    <xf numFmtId="0" fontId="2" fillId="0" borderId="5" xfId="0" applyFont="1" applyBorder="1" applyAlignment="1">
      <alignment horizontal="center" vertical="center" wrapText="1"/>
    </xf>
    <xf numFmtId="0" fontId="4" fillId="4" borderId="2" xfId="0" applyFont="1" applyFill="1" applyBorder="1" applyAlignment="1">
      <alignment horizontal="center" vertical="center" wrapText="1"/>
    </xf>
    <xf numFmtId="0" fontId="4" fillId="4" borderId="5" xfId="0" applyFont="1" applyFill="1" applyBorder="1" applyAlignment="1">
      <alignment horizontal="center" vertical="center" wrapText="1"/>
    </xf>
    <xf numFmtId="9" fontId="4" fillId="4" borderId="1" xfId="1" applyNumberFormat="1" applyFont="1" applyFill="1" applyBorder="1" applyAlignment="1" applyProtection="1">
      <alignment horizontal="center" vertical="center" wrapText="1"/>
      <protection hidden="1"/>
    </xf>
    <xf numFmtId="0" fontId="4" fillId="0" borderId="1" xfId="0" applyFont="1" applyBorder="1" applyAlignment="1">
      <alignment horizontal="center" vertical="top" wrapText="1"/>
    </xf>
    <xf numFmtId="17" fontId="4" fillId="4" borderId="1" xfId="0" applyNumberFormat="1" applyFont="1" applyFill="1" applyBorder="1" applyAlignment="1">
      <alignment horizontal="left" vertical="top" wrapText="1"/>
    </xf>
    <xf numFmtId="14" fontId="4" fillId="4" borderId="1" xfId="0" applyNumberFormat="1" applyFont="1" applyFill="1" applyBorder="1" applyAlignment="1">
      <alignment horizontal="left" vertical="top" wrapText="1"/>
    </xf>
    <xf numFmtId="0" fontId="4" fillId="4" borderId="1" xfId="1" applyFont="1" applyFill="1" applyBorder="1" applyAlignment="1" applyProtection="1">
      <alignment horizontal="center" vertical="center" wrapText="1"/>
      <protection hidden="1"/>
    </xf>
    <xf numFmtId="0" fontId="4" fillId="2" borderId="1" xfId="0" applyFont="1" applyFill="1" applyBorder="1" applyAlignment="1">
      <alignment horizontal="center" vertical="top"/>
    </xf>
    <xf numFmtId="9" fontId="2" fillId="4" borderId="1" xfId="1" applyNumberFormat="1" applyFont="1" applyFill="1" applyBorder="1" applyAlignment="1" applyProtection="1">
      <alignment horizontal="left" vertical="top" wrapText="1"/>
      <protection hidden="1"/>
    </xf>
    <xf numFmtId="9" fontId="4" fillId="4" borderId="2" xfId="1" applyNumberFormat="1" applyFont="1" applyFill="1" applyBorder="1" applyAlignment="1" applyProtection="1">
      <alignment horizontal="center" vertical="center" wrapText="1"/>
      <protection hidden="1"/>
    </xf>
    <xf numFmtId="9" fontId="4" fillId="4" borderId="5" xfId="1" applyNumberFormat="1" applyFont="1" applyFill="1" applyBorder="1" applyAlignment="1" applyProtection="1">
      <alignment horizontal="center" vertical="center" wrapText="1"/>
      <protection hidden="1"/>
    </xf>
    <xf numFmtId="9" fontId="4" fillId="4" borderId="7" xfId="1" applyNumberFormat="1" applyFont="1" applyFill="1" applyBorder="1" applyAlignment="1" applyProtection="1">
      <alignment horizontal="center" vertical="center" wrapText="1"/>
      <protection hidden="1"/>
    </xf>
    <xf numFmtId="9" fontId="4" fillId="4" borderId="9" xfId="1" applyNumberFormat="1" applyFont="1" applyFill="1" applyBorder="1" applyAlignment="1" applyProtection="1">
      <alignment horizontal="center" vertical="center" wrapText="1"/>
      <protection hidden="1"/>
    </xf>
    <xf numFmtId="9" fontId="4" fillId="4" borderId="10" xfId="1" applyNumberFormat="1" applyFont="1" applyFill="1" applyBorder="1" applyAlignment="1" applyProtection="1">
      <alignment horizontal="center" vertical="center" wrapText="1"/>
      <protection hidden="1"/>
    </xf>
    <xf numFmtId="9" fontId="4" fillId="4" borderId="11" xfId="1" applyNumberFormat="1" applyFont="1" applyFill="1" applyBorder="1" applyAlignment="1" applyProtection="1">
      <alignment horizontal="center" vertical="center" wrapText="1"/>
      <protection hidden="1"/>
    </xf>
    <xf numFmtId="9" fontId="4" fillId="4" borderId="12" xfId="1" applyNumberFormat="1" applyFont="1" applyFill="1" applyBorder="1" applyAlignment="1" applyProtection="1">
      <alignment horizontal="center" vertical="center" wrapText="1"/>
      <protection hidden="1"/>
    </xf>
    <xf numFmtId="9" fontId="4" fillId="4" borderId="13" xfId="1" applyNumberFormat="1" applyFont="1" applyFill="1" applyBorder="1" applyAlignment="1" applyProtection="1">
      <alignment horizontal="center" vertical="center" wrapText="1"/>
      <protection hidden="1"/>
    </xf>
    <xf numFmtId="0" fontId="2" fillId="2" borderId="20" xfId="0" applyFont="1" applyFill="1" applyBorder="1" applyAlignment="1">
      <alignment horizontal="center" vertical="top"/>
    </xf>
    <xf numFmtId="0" fontId="4" fillId="4" borderId="1" xfId="0" applyFont="1" applyFill="1" applyBorder="1" applyAlignment="1">
      <alignment horizontal="center" vertical="top" wrapText="1"/>
    </xf>
    <xf numFmtId="0" fontId="4" fillId="4" borderId="2" xfId="0" applyFont="1" applyFill="1" applyBorder="1" applyAlignment="1">
      <alignment horizontal="left" vertical="top"/>
    </xf>
    <xf numFmtId="0" fontId="4" fillId="4" borderId="5" xfId="0" applyFont="1" applyFill="1" applyBorder="1" applyAlignment="1">
      <alignment horizontal="left" vertical="top"/>
    </xf>
    <xf numFmtId="9" fontId="2" fillId="4" borderId="12" xfId="1" applyNumberFormat="1" applyFont="1" applyFill="1" applyBorder="1" applyAlignment="1" applyProtection="1">
      <alignment horizontal="center" vertical="center" wrapText="1"/>
      <protection hidden="1"/>
    </xf>
    <xf numFmtId="9" fontId="2" fillId="4" borderId="13" xfId="1" applyNumberFormat="1" applyFont="1" applyFill="1" applyBorder="1" applyAlignment="1" applyProtection="1">
      <alignment horizontal="center" vertical="center" wrapText="1"/>
      <protection hidden="1"/>
    </xf>
    <xf numFmtId="0" fontId="2" fillId="2" borderId="2" xfId="0" applyFont="1" applyFill="1" applyBorder="1" applyAlignment="1">
      <alignment horizontal="center" vertical="top" wrapText="1"/>
    </xf>
    <xf numFmtId="0" fontId="2" fillId="2" borderId="3" xfId="0" applyFont="1" applyFill="1" applyBorder="1" applyAlignment="1">
      <alignment horizontal="center" vertical="top" wrapText="1"/>
    </xf>
    <xf numFmtId="0" fontId="4" fillId="4" borderId="2" xfId="0" applyFont="1" applyFill="1" applyBorder="1" applyAlignment="1">
      <alignment horizontal="center" vertical="top" wrapText="1"/>
    </xf>
    <xf numFmtId="0" fontId="4" fillId="4" borderId="5" xfId="0" applyFont="1" applyFill="1" applyBorder="1" applyAlignment="1">
      <alignment horizontal="center" vertical="top" wrapText="1"/>
    </xf>
    <xf numFmtId="0" fontId="2" fillId="2" borderId="1" xfId="0" applyFont="1" applyFill="1" applyBorder="1" applyAlignment="1">
      <alignment horizontal="center" vertical="top" wrapText="1"/>
    </xf>
    <xf numFmtId="0" fontId="25" fillId="4" borderId="1" xfId="2" applyFill="1" applyBorder="1" applyAlignment="1">
      <alignment horizontal="center" vertical="top" wrapText="1"/>
    </xf>
    <xf numFmtId="0" fontId="19" fillId="4" borderId="1" xfId="0" applyFont="1" applyFill="1" applyBorder="1" applyAlignment="1">
      <alignment horizontal="center" vertical="top" wrapText="1"/>
    </xf>
    <xf numFmtId="0" fontId="2" fillId="0" borderId="2" xfId="0" applyFont="1" applyBorder="1" applyAlignment="1">
      <alignment horizontal="center" vertical="top" wrapText="1"/>
    </xf>
    <xf numFmtId="0" fontId="2" fillId="0" borderId="5" xfId="0" applyFont="1" applyBorder="1" applyAlignment="1">
      <alignment horizontal="center" vertical="top" wrapText="1"/>
    </xf>
    <xf numFmtId="0" fontId="4" fillId="0" borderId="2" xfId="0" applyFont="1" applyBorder="1" applyAlignment="1">
      <alignment horizontal="left" vertical="top" wrapText="1"/>
    </xf>
    <xf numFmtId="0" fontId="4" fillId="0" borderId="5" xfId="0" applyFont="1" applyBorder="1" applyAlignment="1">
      <alignment horizontal="left" vertical="top" wrapText="1"/>
    </xf>
    <xf numFmtId="0" fontId="4" fillId="4" borderId="1" xfId="0" applyFont="1" applyFill="1" applyBorder="1" applyAlignment="1">
      <alignment horizontal="left" vertical="top"/>
    </xf>
    <xf numFmtId="0" fontId="7" fillId="0" borderId="12" xfId="0" applyFont="1" applyBorder="1" applyAlignment="1">
      <alignment horizontal="center" vertical="center" wrapText="1"/>
    </xf>
    <xf numFmtId="0" fontId="7" fillId="0" borderId="8" xfId="0" applyFont="1" applyBorder="1" applyAlignment="1">
      <alignment horizontal="center" vertical="center" wrapText="1"/>
    </xf>
    <xf numFmtId="0" fontId="4" fillId="0" borderId="3" xfId="0" applyFont="1" applyBorder="1" applyAlignment="1">
      <alignment horizontal="left" vertical="top" wrapText="1"/>
    </xf>
    <xf numFmtId="1" fontId="2" fillId="4" borderId="12" xfId="1" applyNumberFormat="1" applyFont="1" applyFill="1" applyBorder="1" applyAlignment="1">
      <alignment horizontal="center" vertical="center" wrapText="1"/>
    </xf>
    <xf numFmtId="1" fontId="2" fillId="4" borderId="8" xfId="1" applyNumberFormat="1" applyFont="1" applyFill="1" applyBorder="1" applyAlignment="1">
      <alignment horizontal="center" vertical="center" wrapText="1"/>
    </xf>
    <xf numFmtId="1" fontId="2" fillId="4" borderId="13" xfId="1" applyNumberFormat="1" applyFont="1" applyFill="1" applyBorder="1" applyAlignment="1">
      <alignment horizontal="center" vertical="center" wrapText="1"/>
    </xf>
    <xf numFmtId="0" fontId="0" fillId="0" borderId="1" xfId="0" applyBorder="1" applyAlignment="1">
      <alignment horizontal="center" vertical="center"/>
    </xf>
    <xf numFmtId="0" fontId="0" fillId="0" borderId="1" xfId="0" applyBorder="1" applyAlignment="1">
      <alignment horizontal="center"/>
    </xf>
    <xf numFmtId="0" fontId="15" fillId="6" borderId="1" xfId="0" applyFont="1" applyFill="1" applyBorder="1" applyAlignment="1">
      <alignment horizontal="center" vertical="center"/>
    </xf>
    <xf numFmtId="0" fontId="14" fillId="6" borderId="1" xfId="0" applyFont="1" applyFill="1" applyBorder="1" applyAlignment="1">
      <alignment horizontal="center" vertical="center"/>
    </xf>
    <xf numFmtId="0" fontId="14" fillId="0" borderId="1" xfId="0" applyFont="1" applyBorder="1" applyAlignment="1">
      <alignment horizontal="center" vertical="center"/>
    </xf>
    <xf numFmtId="0" fontId="15" fillId="6" borderId="1" xfId="0" applyFont="1" applyFill="1" applyBorder="1" applyAlignment="1">
      <alignment horizontal="center" vertical="center" wrapText="1"/>
    </xf>
    <xf numFmtId="0" fontId="14" fillId="6" borderId="1" xfId="0" applyFont="1" applyFill="1" applyBorder="1" applyAlignment="1">
      <alignment horizontal="center" vertical="center" wrapText="1"/>
    </xf>
    <xf numFmtId="0" fontId="14" fillId="5" borderId="1" xfId="0" applyFont="1" applyFill="1" applyBorder="1" applyAlignment="1">
      <alignment horizontal="left" vertical="center"/>
    </xf>
    <xf numFmtId="1" fontId="4" fillId="4" borderId="1" xfId="1" applyNumberFormat="1" applyFont="1" applyFill="1" applyBorder="1" applyAlignment="1" applyProtection="1">
      <alignment horizontal="center" vertical="center" wrapText="1"/>
      <protection hidden="1"/>
    </xf>
    <xf numFmtId="0" fontId="2" fillId="4" borderId="1" xfId="1" applyFont="1" applyFill="1" applyBorder="1" applyAlignment="1" applyProtection="1">
      <alignment horizontal="left" vertical="top" wrapText="1"/>
      <protection hidden="1"/>
    </xf>
    <xf numFmtId="9" fontId="2" fillId="4" borderId="1" xfId="1" applyNumberFormat="1" applyFont="1" applyFill="1" applyBorder="1" applyAlignment="1" applyProtection="1">
      <alignment horizontal="center" vertical="center" wrapText="1"/>
      <protection hidden="1"/>
    </xf>
    <xf numFmtId="0" fontId="0" fillId="12" borderId="1" xfId="0" applyFill="1" applyBorder="1" applyAlignment="1">
      <alignment horizontal="center" vertical="center" wrapText="1"/>
    </xf>
    <xf numFmtId="0" fontId="14" fillId="13" borderId="1" xfId="0" applyFont="1" applyFill="1" applyBorder="1" applyAlignment="1">
      <alignment horizontal="center" vertical="center"/>
    </xf>
    <xf numFmtId="0" fontId="14" fillId="14" borderId="1" xfId="0" applyFont="1" applyFill="1" applyBorder="1" applyAlignment="1">
      <alignment horizontal="center" vertical="center"/>
    </xf>
    <xf numFmtId="0" fontId="14" fillId="3" borderId="1" xfId="0" applyFont="1" applyFill="1" applyBorder="1" applyAlignment="1">
      <alignment horizontal="center" vertical="center"/>
    </xf>
    <xf numFmtId="0" fontId="2" fillId="4" borderId="1" xfId="0" applyFont="1" applyFill="1" applyBorder="1" applyAlignment="1">
      <alignment horizontal="left" vertical="top" wrapText="1"/>
    </xf>
  </cellXfs>
  <cellStyles count="3">
    <cellStyle name="Hyperlink" xfId="2" builtinId="8"/>
    <cellStyle name="Normal" xfId="0" builtinId="0"/>
    <cellStyle name="Normal 3" xfId="1" xr:uid="{00000000-0005-0000-0000-000002000000}"/>
  </cellStyles>
  <dxfs count="0"/>
  <tableStyles count="0" defaultTableStyle="TableStyleMedium9" defaultPivotStyle="PivotStyleLight16"/>
  <colors>
    <mruColors>
      <color rgb="FFFEF2E8"/>
      <color rgb="FFFFFFFF"/>
      <color rgb="FFFCF56A"/>
      <color rgb="FFCC0066"/>
      <color rgb="FFFF0066"/>
      <color rgb="FFD60093"/>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calcChain" Target="calcChain.xml"/><Relationship Id="rId3" Type="http://schemas.openxmlformats.org/officeDocument/2006/relationships/worksheet" Target="worksheets/sheet3.xml"/><Relationship Id="rId7" Type="http://schemas.openxmlformats.org/officeDocument/2006/relationships/sharedStrings" Target="sharedString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styles" Target="styles.xml"/><Relationship Id="rId5" Type="http://schemas.openxmlformats.org/officeDocument/2006/relationships/theme" Target="theme/theme1.xml"/><Relationship Id="rId4" Type="http://schemas.openxmlformats.org/officeDocument/2006/relationships/worksheet" Target="worksheets/sheet4.xml"/></Relationships>
</file>

<file path=xl/drawings/_rels/drawing1.xml.rels><?xml version="1.0" encoding="UTF-8" standalone="yes"?>
<Relationships xmlns="http://schemas.openxmlformats.org/package/2006/relationships"><Relationship Id="rId8" Type="http://schemas.openxmlformats.org/officeDocument/2006/relationships/image" Target="../media/image8.png"/><Relationship Id="rId13" Type="http://schemas.openxmlformats.org/officeDocument/2006/relationships/image" Target="../media/image13.png"/><Relationship Id="rId18" Type="http://schemas.openxmlformats.org/officeDocument/2006/relationships/image" Target="../media/image18.png"/><Relationship Id="rId3" Type="http://schemas.openxmlformats.org/officeDocument/2006/relationships/image" Target="../media/image3.png"/><Relationship Id="rId21" Type="http://schemas.openxmlformats.org/officeDocument/2006/relationships/image" Target="../media/image21.jpg"/><Relationship Id="rId7" Type="http://schemas.openxmlformats.org/officeDocument/2006/relationships/image" Target="../media/image7.png"/><Relationship Id="rId12" Type="http://schemas.openxmlformats.org/officeDocument/2006/relationships/image" Target="../media/image12.png"/><Relationship Id="rId17" Type="http://schemas.openxmlformats.org/officeDocument/2006/relationships/image" Target="../media/image17.png"/><Relationship Id="rId2" Type="http://schemas.openxmlformats.org/officeDocument/2006/relationships/image" Target="../media/image2.png"/><Relationship Id="rId16" Type="http://schemas.openxmlformats.org/officeDocument/2006/relationships/image" Target="../media/image16.jpeg"/><Relationship Id="rId20" Type="http://schemas.openxmlformats.org/officeDocument/2006/relationships/image" Target="../media/image20.jpg"/><Relationship Id="rId1" Type="http://schemas.openxmlformats.org/officeDocument/2006/relationships/image" Target="../media/image1.jpeg"/><Relationship Id="rId6" Type="http://schemas.openxmlformats.org/officeDocument/2006/relationships/image" Target="../media/image6.png"/><Relationship Id="rId11" Type="http://schemas.openxmlformats.org/officeDocument/2006/relationships/image" Target="../media/image11.png"/><Relationship Id="rId5" Type="http://schemas.openxmlformats.org/officeDocument/2006/relationships/image" Target="../media/image5.png"/><Relationship Id="rId15" Type="http://schemas.openxmlformats.org/officeDocument/2006/relationships/image" Target="../media/image15.png"/><Relationship Id="rId23" Type="http://schemas.openxmlformats.org/officeDocument/2006/relationships/image" Target="../media/image23.jpg"/><Relationship Id="rId10" Type="http://schemas.openxmlformats.org/officeDocument/2006/relationships/image" Target="../media/image10.png"/><Relationship Id="rId19" Type="http://schemas.openxmlformats.org/officeDocument/2006/relationships/image" Target="../media/image19.png"/><Relationship Id="rId4" Type="http://schemas.openxmlformats.org/officeDocument/2006/relationships/image" Target="../media/image4.png"/><Relationship Id="rId9" Type="http://schemas.openxmlformats.org/officeDocument/2006/relationships/image" Target="../media/image9.png"/><Relationship Id="rId14" Type="http://schemas.openxmlformats.org/officeDocument/2006/relationships/image" Target="../media/image14.png"/><Relationship Id="rId22" Type="http://schemas.openxmlformats.org/officeDocument/2006/relationships/image" Target="../media/image22.jpeg"/></Relationships>
</file>

<file path=xl/drawings/_rels/drawing2.xml.rels><?xml version="1.0" encoding="UTF-8" standalone="yes"?>
<Relationships xmlns="http://schemas.openxmlformats.org/package/2006/relationships"><Relationship Id="rId3" Type="http://schemas.openxmlformats.org/officeDocument/2006/relationships/image" Target="../media/image27.png"/><Relationship Id="rId2" Type="http://schemas.openxmlformats.org/officeDocument/2006/relationships/image" Target="../media/image26.png"/><Relationship Id="rId1" Type="http://schemas.openxmlformats.org/officeDocument/2006/relationships/image" Target="../media/image25.png"/><Relationship Id="rId4" Type="http://schemas.openxmlformats.org/officeDocument/2006/relationships/image" Target="../media/image28.png"/></Relationships>
</file>

<file path=xl/drawings/_rels/vmlDrawing2.vml.rels><?xml version="1.0" encoding="UTF-8" standalone="yes"?>
<Relationships xmlns="http://schemas.openxmlformats.org/package/2006/relationships"><Relationship Id="rId1" Type="http://schemas.openxmlformats.org/officeDocument/2006/relationships/image" Target="../media/image24.png"/></Relationships>
</file>

<file path=xl/drawings/drawing1.xml><?xml version="1.0" encoding="utf-8"?>
<xdr:wsDr xmlns:xdr="http://schemas.openxmlformats.org/drawingml/2006/spreadsheetDrawing" xmlns:a="http://schemas.openxmlformats.org/drawingml/2006/main">
  <xdr:twoCellAnchor>
    <xdr:from>
      <xdr:col>0</xdr:col>
      <xdr:colOff>1102455</xdr:colOff>
      <xdr:row>326</xdr:row>
      <xdr:rowOff>233083</xdr:rowOff>
    </xdr:from>
    <xdr:to>
      <xdr:col>7</xdr:col>
      <xdr:colOff>708212</xdr:colOff>
      <xdr:row>367</xdr:row>
      <xdr:rowOff>124895</xdr:rowOff>
    </xdr:to>
    <xdr:grpSp>
      <xdr:nvGrpSpPr>
        <xdr:cNvPr id="2" name="Group 1">
          <a:extLst>
            <a:ext uri="{FF2B5EF4-FFF2-40B4-BE49-F238E27FC236}">
              <a16:creationId xmlns:a16="http://schemas.microsoft.com/office/drawing/2014/main" id="{00000000-0008-0000-0000-000002000000}"/>
            </a:ext>
          </a:extLst>
        </xdr:cNvPr>
        <xdr:cNvGrpSpPr/>
      </xdr:nvGrpSpPr>
      <xdr:grpSpPr>
        <a:xfrm>
          <a:off x="1102455" y="92560589"/>
          <a:ext cx="8014651" cy="10918400"/>
          <a:chOff x="369000" y="88900"/>
          <a:chExt cx="6120000" cy="6966919"/>
        </a:xfrm>
      </xdr:grpSpPr>
      <xdr:grpSp>
        <xdr:nvGrpSpPr>
          <xdr:cNvPr id="3" name="Group 2">
            <a:extLst>
              <a:ext uri="{FF2B5EF4-FFF2-40B4-BE49-F238E27FC236}">
                <a16:creationId xmlns:a16="http://schemas.microsoft.com/office/drawing/2014/main" id="{00000000-0008-0000-0000-000003000000}"/>
              </a:ext>
            </a:extLst>
          </xdr:cNvPr>
          <xdr:cNvGrpSpPr/>
        </xdr:nvGrpSpPr>
        <xdr:grpSpPr>
          <a:xfrm>
            <a:off x="369000" y="88900"/>
            <a:ext cx="6120000" cy="3600000"/>
            <a:chOff x="0" y="0"/>
            <a:chExt cx="6922019" cy="3893524"/>
          </a:xfrm>
        </xdr:grpSpPr>
        <xdr:pic>
          <xdr:nvPicPr>
            <xdr:cNvPr id="5" name="Picture 4">
              <a:extLst>
                <a:ext uri="{FF2B5EF4-FFF2-40B4-BE49-F238E27FC236}">
                  <a16:creationId xmlns:a16="http://schemas.microsoft.com/office/drawing/2014/main" id="{00000000-0008-0000-0000-000005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0" y="0"/>
              <a:ext cx="6858000" cy="3893524"/>
            </a:xfrm>
            <a:prstGeom prst="rect">
              <a:avLst/>
            </a:prstGeom>
            <a:ln>
              <a:solidFill>
                <a:schemeClr val="tx1"/>
              </a:solidFill>
            </a:ln>
          </xdr:spPr>
        </xdr:pic>
        <xdr:pic>
          <xdr:nvPicPr>
            <xdr:cNvPr id="6" name="Picture 5">
              <a:extLst>
                <a:ext uri="{FF2B5EF4-FFF2-40B4-BE49-F238E27FC236}">
                  <a16:creationId xmlns:a16="http://schemas.microsoft.com/office/drawing/2014/main" id="{00000000-0008-0000-0000-000006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rot="16200000">
              <a:off x="5842019" y="1406762"/>
              <a:ext cx="1080000" cy="1080000"/>
            </a:xfrm>
            <a:prstGeom prst="rect">
              <a:avLst/>
            </a:prstGeom>
          </xdr:spPr>
        </xdr:pic>
        <xdr:sp macro="" textlink="">
          <xdr:nvSpPr>
            <xdr:cNvPr id="7" name="Rectangle 6">
              <a:extLst>
                <a:ext uri="{FF2B5EF4-FFF2-40B4-BE49-F238E27FC236}">
                  <a16:creationId xmlns:a16="http://schemas.microsoft.com/office/drawing/2014/main" id="{00000000-0008-0000-0000-000007000000}"/>
                </a:ext>
              </a:extLst>
            </xdr:cNvPr>
            <xdr:cNvSpPr/>
          </xdr:nvSpPr>
          <xdr:spPr>
            <a:xfrm rot="618181">
              <a:off x="3090168" y="2062123"/>
              <a:ext cx="1500978" cy="565406"/>
            </a:xfrm>
            <a:prstGeom prst="rect">
              <a:avLst/>
            </a:prstGeom>
            <a:noFill/>
            <a:ln w="3810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en-IN"/>
            </a:p>
          </xdr:txBody>
        </xdr:sp>
        <xdr:sp macro="" textlink="">
          <xdr:nvSpPr>
            <xdr:cNvPr id="8" name="Rectangle 7">
              <a:extLst>
                <a:ext uri="{FF2B5EF4-FFF2-40B4-BE49-F238E27FC236}">
                  <a16:creationId xmlns:a16="http://schemas.microsoft.com/office/drawing/2014/main" id="{00000000-0008-0000-0000-000008000000}"/>
                </a:ext>
              </a:extLst>
            </xdr:cNvPr>
            <xdr:cNvSpPr/>
          </xdr:nvSpPr>
          <xdr:spPr>
            <a:xfrm rot="20757210" flipV="1">
              <a:off x="1504554" y="2106150"/>
              <a:ext cx="1500978" cy="565406"/>
            </a:xfrm>
            <a:prstGeom prst="rect">
              <a:avLst/>
            </a:prstGeom>
            <a:noFill/>
            <a:ln w="38100">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en-IN"/>
            </a:p>
          </xdr:txBody>
        </xdr:sp>
        <xdr:sp macro="" textlink="">
          <xdr:nvSpPr>
            <xdr:cNvPr id="9" name="TextBox 59">
              <a:extLst>
                <a:ext uri="{FF2B5EF4-FFF2-40B4-BE49-F238E27FC236}">
                  <a16:creationId xmlns:a16="http://schemas.microsoft.com/office/drawing/2014/main" id="{00000000-0008-0000-0000-000009000000}"/>
                </a:ext>
              </a:extLst>
            </xdr:cNvPr>
            <xdr:cNvSpPr txBox="1"/>
          </xdr:nvSpPr>
          <xdr:spPr>
            <a:xfrm rot="20650298">
              <a:off x="1554597" y="1848196"/>
              <a:ext cx="1274708" cy="369332"/>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b="1">
                  <a:solidFill>
                    <a:srgbClr val="FF0000"/>
                  </a:solidFill>
                </a:rPr>
                <a:t>Bldg No. E1</a:t>
              </a:r>
              <a:endParaRPr lang="en-IN" b="1">
                <a:solidFill>
                  <a:srgbClr val="FF0000"/>
                </a:solidFill>
              </a:endParaRPr>
            </a:p>
          </xdr:txBody>
        </xdr:sp>
        <xdr:sp macro="" textlink="">
          <xdr:nvSpPr>
            <xdr:cNvPr id="10" name="TextBox 60">
              <a:extLst>
                <a:ext uri="{FF2B5EF4-FFF2-40B4-BE49-F238E27FC236}">
                  <a16:creationId xmlns:a16="http://schemas.microsoft.com/office/drawing/2014/main" id="{00000000-0008-0000-0000-00000A000000}"/>
                </a:ext>
              </a:extLst>
            </xdr:cNvPr>
            <xdr:cNvSpPr txBox="1"/>
          </xdr:nvSpPr>
          <xdr:spPr>
            <a:xfrm rot="622855">
              <a:off x="3361504" y="1825771"/>
              <a:ext cx="1274708" cy="369332"/>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b="1">
                  <a:solidFill>
                    <a:srgbClr val="0070C0"/>
                  </a:solidFill>
                </a:rPr>
                <a:t>Bldg No. E2</a:t>
              </a:r>
              <a:endParaRPr lang="en-IN" b="1">
                <a:solidFill>
                  <a:srgbClr val="0070C0"/>
                </a:solidFill>
              </a:endParaRPr>
            </a:p>
          </xdr:txBody>
        </xdr:sp>
      </xdr:grpSp>
      <xdr:pic>
        <xdr:nvPicPr>
          <xdr:cNvPr id="4" name="Picture 3">
            <a:extLst>
              <a:ext uri="{FF2B5EF4-FFF2-40B4-BE49-F238E27FC236}">
                <a16:creationId xmlns:a16="http://schemas.microsoft.com/office/drawing/2014/main" id="{00000000-0008-0000-0000-000004000000}"/>
              </a:ext>
            </a:extLst>
          </xdr:cNvPr>
          <xdr:cNvPicPr>
            <a:picLocks noChangeAspect="1"/>
          </xdr:cNvPicPr>
        </xdr:nvPicPr>
        <xdr:blipFill>
          <a:blip xmlns:r="http://schemas.openxmlformats.org/officeDocument/2006/relationships" r:embed="rId3"/>
          <a:stretch>
            <a:fillRect/>
          </a:stretch>
        </xdr:blipFill>
        <xdr:spPr>
          <a:xfrm>
            <a:off x="935811" y="3800087"/>
            <a:ext cx="4959221" cy="3255732"/>
          </a:xfrm>
          <a:prstGeom prst="rect">
            <a:avLst/>
          </a:prstGeom>
          <a:ln>
            <a:solidFill>
              <a:schemeClr val="tx1"/>
            </a:solidFill>
          </a:ln>
        </xdr:spPr>
      </xdr:pic>
    </xdr:grpSp>
    <xdr:clientData/>
  </xdr:twoCellAnchor>
  <xdr:twoCellAnchor editAs="oneCell">
    <xdr:from>
      <xdr:col>8</xdr:col>
      <xdr:colOff>1101859</xdr:colOff>
      <xdr:row>8</xdr:row>
      <xdr:rowOff>502262</xdr:rowOff>
    </xdr:from>
    <xdr:to>
      <xdr:col>28</xdr:col>
      <xdr:colOff>72599</xdr:colOff>
      <xdr:row>11</xdr:row>
      <xdr:rowOff>222515</xdr:rowOff>
    </xdr:to>
    <xdr:pic>
      <xdr:nvPicPr>
        <xdr:cNvPr id="11" name="Picture 10">
          <a:extLst>
            <a:ext uri="{FF2B5EF4-FFF2-40B4-BE49-F238E27FC236}">
              <a16:creationId xmlns:a16="http://schemas.microsoft.com/office/drawing/2014/main" id="{00000000-0008-0000-0000-00000B000000}"/>
            </a:ext>
          </a:extLst>
        </xdr:cNvPr>
        <xdr:cNvPicPr>
          <a:picLocks noChangeAspect="1"/>
        </xdr:cNvPicPr>
      </xdr:nvPicPr>
      <xdr:blipFill>
        <a:blip xmlns:r="http://schemas.openxmlformats.org/officeDocument/2006/relationships" r:embed="rId4"/>
        <a:stretch>
          <a:fillRect/>
        </a:stretch>
      </xdr:blipFill>
      <xdr:spPr>
        <a:xfrm>
          <a:off x="10463573" y="3849619"/>
          <a:ext cx="11135526" cy="1407539"/>
        </a:xfrm>
        <a:prstGeom prst="rect">
          <a:avLst/>
        </a:prstGeom>
      </xdr:spPr>
    </xdr:pic>
    <xdr:clientData/>
  </xdr:twoCellAnchor>
  <xdr:twoCellAnchor editAs="oneCell">
    <xdr:from>
      <xdr:col>8</xdr:col>
      <xdr:colOff>1344705</xdr:colOff>
      <xdr:row>48</xdr:row>
      <xdr:rowOff>197632</xdr:rowOff>
    </xdr:from>
    <xdr:to>
      <xdr:col>11</xdr:col>
      <xdr:colOff>527177</xdr:colOff>
      <xdr:row>55</xdr:row>
      <xdr:rowOff>122247</xdr:rowOff>
    </xdr:to>
    <xdr:pic>
      <xdr:nvPicPr>
        <xdr:cNvPr id="12" name="Picture 11">
          <a:extLst>
            <a:ext uri="{FF2B5EF4-FFF2-40B4-BE49-F238E27FC236}">
              <a16:creationId xmlns:a16="http://schemas.microsoft.com/office/drawing/2014/main" id="{00000000-0008-0000-0000-00000C000000}"/>
            </a:ext>
          </a:extLst>
        </xdr:cNvPr>
        <xdr:cNvPicPr>
          <a:picLocks noChangeAspect="1"/>
        </xdr:cNvPicPr>
      </xdr:nvPicPr>
      <xdr:blipFill>
        <a:blip xmlns:r="http://schemas.openxmlformats.org/officeDocument/2006/relationships" r:embed="rId5"/>
        <a:stretch>
          <a:fillRect/>
        </a:stretch>
      </xdr:blipFill>
      <xdr:spPr>
        <a:xfrm>
          <a:off x="10765796" y="21031405"/>
          <a:ext cx="2836608" cy="1793742"/>
        </a:xfrm>
        <a:prstGeom prst="rect">
          <a:avLst/>
        </a:prstGeom>
      </xdr:spPr>
    </xdr:pic>
    <xdr:clientData/>
  </xdr:twoCellAnchor>
  <xdr:twoCellAnchor editAs="oneCell">
    <xdr:from>
      <xdr:col>15</xdr:col>
      <xdr:colOff>76200</xdr:colOff>
      <xdr:row>62</xdr:row>
      <xdr:rowOff>124282</xdr:rowOff>
    </xdr:from>
    <xdr:to>
      <xdr:col>17</xdr:col>
      <xdr:colOff>313710</xdr:colOff>
      <xdr:row>69</xdr:row>
      <xdr:rowOff>47560</xdr:rowOff>
    </xdr:to>
    <xdr:pic>
      <xdr:nvPicPr>
        <xdr:cNvPr id="13" name="Picture 12">
          <a:extLst>
            <a:ext uri="{FF2B5EF4-FFF2-40B4-BE49-F238E27FC236}">
              <a16:creationId xmlns:a16="http://schemas.microsoft.com/office/drawing/2014/main" id="{00000000-0008-0000-0000-00000D000000}"/>
            </a:ext>
          </a:extLst>
        </xdr:cNvPr>
        <xdr:cNvPicPr>
          <a:picLocks noChangeAspect="1"/>
        </xdr:cNvPicPr>
      </xdr:nvPicPr>
      <xdr:blipFill rotWithShape="1">
        <a:blip xmlns:r="http://schemas.openxmlformats.org/officeDocument/2006/relationships" r:embed="rId6"/>
        <a:srcRect r="7316"/>
        <a:stretch/>
      </xdr:blipFill>
      <xdr:spPr>
        <a:xfrm>
          <a:off x="15621000" y="26641882"/>
          <a:ext cx="1456710" cy="1790177"/>
        </a:xfrm>
        <a:prstGeom prst="rect">
          <a:avLst/>
        </a:prstGeom>
      </xdr:spPr>
    </xdr:pic>
    <xdr:clientData/>
  </xdr:twoCellAnchor>
  <xdr:twoCellAnchor editAs="oneCell">
    <xdr:from>
      <xdr:col>9</xdr:col>
      <xdr:colOff>179292</xdr:colOff>
      <xdr:row>42</xdr:row>
      <xdr:rowOff>381000</xdr:rowOff>
    </xdr:from>
    <xdr:to>
      <xdr:col>14</xdr:col>
      <xdr:colOff>538699</xdr:colOff>
      <xdr:row>56</xdr:row>
      <xdr:rowOff>698622</xdr:rowOff>
    </xdr:to>
    <xdr:pic>
      <xdr:nvPicPr>
        <xdr:cNvPr id="14" name="Picture 13">
          <a:extLst>
            <a:ext uri="{FF2B5EF4-FFF2-40B4-BE49-F238E27FC236}">
              <a16:creationId xmlns:a16="http://schemas.microsoft.com/office/drawing/2014/main" id="{00000000-0008-0000-0000-00000E000000}"/>
            </a:ext>
          </a:extLst>
        </xdr:cNvPr>
        <xdr:cNvPicPr>
          <a:picLocks noChangeAspect="1"/>
        </xdr:cNvPicPr>
      </xdr:nvPicPr>
      <xdr:blipFill>
        <a:blip xmlns:r="http://schemas.openxmlformats.org/officeDocument/2006/relationships" r:embed="rId7"/>
        <a:stretch>
          <a:fillRect/>
        </a:stretch>
      </xdr:blipFill>
      <xdr:spPr>
        <a:xfrm>
          <a:off x="11844616" y="19218088"/>
          <a:ext cx="3575495" cy="4467001"/>
        </a:xfrm>
        <a:prstGeom prst="rect">
          <a:avLst/>
        </a:prstGeom>
      </xdr:spPr>
    </xdr:pic>
    <xdr:clientData/>
  </xdr:twoCellAnchor>
  <xdr:twoCellAnchor editAs="oneCell">
    <xdr:from>
      <xdr:col>8</xdr:col>
      <xdr:colOff>2030251</xdr:colOff>
      <xdr:row>37</xdr:row>
      <xdr:rowOff>104775</xdr:rowOff>
    </xdr:from>
    <xdr:to>
      <xdr:col>17</xdr:col>
      <xdr:colOff>1</xdr:colOff>
      <xdr:row>48</xdr:row>
      <xdr:rowOff>370012</xdr:rowOff>
    </xdr:to>
    <xdr:pic>
      <xdr:nvPicPr>
        <xdr:cNvPr id="15" name="Picture 14">
          <a:extLst>
            <a:ext uri="{FF2B5EF4-FFF2-40B4-BE49-F238E27FC236}">
              <a16:creationId xmlns:a16="http://schemas.microsoft.com/office/drawing/2014/main" id="{00000000-0008-0000-0000-00000F000000}"/>
            </a:ext>
          </a:extLst>
        </xdr:cNvPr>
        <xdr:cNvPicPr>
          <a:picLocks noChangeAspect="1"/>
        </xdr:cNvPicPr>
      </xdr:nvPicPr>
      <xdr:blipFill>
        <a:blip xmlns:r="http://schemas.openxmlformats.org/officeDocument/2006/relationships" r:embed="rId8"/>
        <a:stretch>
          <a:fillRect/>
        </a:stretch>
      </xdr:blipFill>
      <xdr:spPr>
        <a:xfrm>
          <a:off x="11451342" y="17700048"/>
          <a:ext cx="5260704" cy="3503737"/>
        </a:xfrm>
        <a:prstGeom prst="rect">
          <a:avLst/>
        </a:prstGeom>
      </xdr:spPr>
    </xdr:pic>
    <xdr:clientData/>
  </xdr:twoCellAnchor>
  <xdr:twoCellAnchor>
    <xdr:from>
      <xdr:col>2</xdr:col>
      <xdr:colOff>233480</xdr:colOff>
      <xdr:row>370</xdr:row>
      <xdr:rowOff>116541</xdr:rowOff>
    </xdr:from>
    <xdr:to>
      <xdr:col>5</xdr:col>
      <xdr:colOff>923365</xdr:colOff>
      <xdr:row>393</xdr:row>
      <xdr:rowOff>17929</xdr:rowOff>
    </xdr:to>
    <xdr:grpSp>
      <xdr:nvGrpSpPr>
        <xdr:cNvPr id="24" name="Group 23">
          <a:extLst>
            <a:ext uri="{FF2B5EF4-FFF2-40B4-BE49-F238E27FC236}">
              <a16:creationId xmlns:a16="http://schemas.microsoft.com/office/drawing/2014/main" id="{00000000-0008-0000-0000-000018000000}"/>
            </a:ext>
          </a:extLst>
        </xdr:cNvPr>
        <xdr:cNvGrpSpPr/>
      </xdr:nvGrpSpPr>
      <xdr:grpSpPr>
        <a:xfrm>
          <a:off x="2636021" y="104277459"/>
          <a:ext cx="4293697" cy="6087035"/>
          <a:chOff x="2424790" y="110371779"/>
          <a:chExt cx="5004709" cy="7256390"/>
        </a:xfrm>
      </xdr:grpSpPr>
      <xdr:pic>
        <xdr:nvPicPr>
          <xdr:cNvPr id="23" name="Picture 22">
            <a:extLst>
              <a:ext uri="{FF2B5EF4-FFF2-40B4-BE49-F238E27FC236}">
                <a16:creationId xmlns:a16="http://schemas.microsoft.com/office/drawing/2014/main" id="{00000000-0008-0000-0000-000017000000}"/>
              </a:ext>
            </a:extLst>
          </xdr:cNvPr>
          <xdr:cNvPicPr>
            <a:picLocks noChangeAspect="1"/>
          </xdr:cNvPicPr>
        </xdr:nvPicPr>
        <xdr:blipFill>
          <a:blip xmlns:r="http://schemas.openxmlformats.org/officeDocument/2006/relationships" r:embed="rId9"/>
          <a:stretch>
            <a:fillRect/>
          </a:stretch>
        </xdr:blipFill>
        <xdr:spPr>
          <a:xfrm>
            <a:off x="2424790" y="113802644"/>
            <a:ext cx="5004709" cy="3825525"/>
          </a:xfrm>
          <a:prstGeom prst="rect">
            <a:avLst/>
          </a:prstGeom>
          <a:ln>
            <a:solidFill>
              <a:sysClr val="windowText" lastClr="000000"/>
            </a:solidFill>
          </a:ln>
        </xdr:spPr>
      </xdr:pic>
      <xdr:grpSp>
        <xdr:nvGrpSpPr>
          <xdr:cNvPr id="16" name="Group 15">
            <a:extLst>
              <a:ext uri="{FF2B5EF4-FFF2-40B4-BE49-F238E27FC236}">
                <a16:creationId xmlns:a16="http://schemas.microsoft.com/office/drawing/2014/main" id="{00000000-0008-0000-0000-000010000000}"/>
              </a:ext>
            </a:extLst>
          </xdr:cNvPr>
          <xdr:cNvGrpSpPr/>
        </xdr:nvGrpSpPr>
        <xdr:grpSpPr>
          <a:xfrm>
            <a:off x="2715746" y="110371779"/>
            <a:ext cx="4216561" cy="5629641"/>
            <a:chOff x="1202903" y="109685"/>
            <a:chExt cx="4467264" cy="6103657"/>
          </a:xfrm>
        </xdr:grpSpPr>
        <xdr:sp macro="" textlink="">
          <xdr:nvSpPr>
            <xdr:cNvPr id="20" name="Rectangle 19">
              <a:extLst>
                <a:ext uri="{FF2B5EF4-FFF2-40B4-BE49-F238E27FC236}">
                  <a16:creationId xmlns:a16="http://schemas.microsoft.com/office/drawing/2014/main" id="{00000000-0008-0000-0000-000014000000}"/>
                </a:ext>
              </a:extLst>
            </xdr:cNvPr>
            <xdr:cNvSpPr/>
          </xdr:nvSpPr>
          <xdr:spPr>
            <a:xfrm rot="21426899">
              <a:off x="2960075" y="5310975"/>
              <a:ext cx="430795" cy="902367"/>
            </a:xfrm>
            <a:prstGeom prst="rect">
              <a:avLst/>
            </a:prstGeom>
            <a:noFill/>
            <a:ln w="38100">
              <a:solidFill>
                <a:srgbClr val="FFFF00"/>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en-IN"/>
            </a:p>
          </xdr:txBody>
        </xdr:sp>
        <xdr:pic>
          <xdr:nvPicPr>
            <xdr:cNvPr id="18" name="Picture 17">
              <a:extLst>
                <a:ext uri="{FF2B5EF4-FFF2-40B4-BE49-F238E27FC236}">
                  <a16:creationId xmlns:a16="http://schemas.microsoft.com/office/drawing/2014/main" id="{00000000-0008-0000-0000-000012000000}"/>
                </a:ext>
              </a:extLst>
            </xdr:cNvPr>
            <xdr:cNvPicPr>
              <a:picLocks noChangeAspect="1"/>
            </xdr:cNvPicPr>
          </xdr:nvPicPr>
          <xdr:blipFill rotWithShape="1">
            <a:blip xmlns:r="http://schemas.openxmlformats.org/officeDocument/2006/relationships" r:embed="rId10"/>
            <a:srcRect l="47511" t="23437" r="7101" b="11718"/>
            <a:stretch/>
          </xdr:blipFill>
          <xdr:spPr>
            <a:xfrm>
              <a:off x="1202903" y="109685"/>
              <a:ext cx="4467264" cy="3588221"/>
            </a:xfrm>
            <a:prstGeom prst="rect">
              <a:avLst/>
            </a:prstGeom>
            <a:ln>
              <a:solidFill>
                <a:schemeClr val="tx1"/>
              </a:solidFill>
            </a:ln>
          </xdr:spPr>
        </xdr:pic>
      </xdr:grpSp>
    </xdr:grpSp>
    <xdr:clientData/>
  </xdr:twoCellAnchor>
  <xdr:twoCellAnchor editAs="oneCell">
    <xdr:from>
      <xdr:col>8</xdr:col>
      <xdr:colOff>674360</xdr:colOff>
      <xdr:row>2</xdr:row>
      <xdr:rowOff>3964</xdr:rowOff>
    </xdr:from>
    <xdr:to>
      <xdr:col>18</xdr:col>
      <xdr:colOff>103016</xdr:colOff>
      <xdr:row>6</xdr:row>
      <xdr:rowOff>195584</xdr:rowOff>
    </xdr:to>
    <xdr:pic>
      <xdr:nvPicPr>
        <xdr:cNvPr id="27" name="Picture 26">
          <a:extLst>
            <a:ext uri="{FF2B5EF4-FFF2-40B4-BE49-F238E27FC236}">
              <a16:creationId xmlns:a16="http://schemas.microsoft.com/office/drawing/2014/main" id="{00000000-0008-0000-0000-00001B000000}"/>
            </a:ext>
          </a:extLst>
        </xdr:cNvPr>
        <xdr:cNvPicPr>
          <a:picLocks noChangeAspect="1"/>
        </xdr:cNvPicPr>
      </xdr:nvPicPr>
      <xdr:blipFill>
        <a:blip xmlns:r="http://schemas.openxmlformats.org/officeDocument/2006/relationships" r:embed="rId11"/>
        <a:stretch>
          <a:fillRect/>
        </a:stretch>
      </xdr:blipFill>
      <xdr:spPr>
        <a:xfrm>
          <a:off x="10095451" y="800600"/>
          <a:ext cx="7325747" cy="1819529"/>
        </a:xfrm>
        <a:prstGeom prst="rect">
          <a:avLst/>
        </a:prstGeom>
      </xdr:spPr>
    </xdr:pic>
    <xdr:clientData/>
  </xdr:twoCellAnchor>
  <xdr:twoCellAnchor editAs="oneCell">
    <xdr:from>
      <xdr:col>10</xdr:col>
      <xdr:colOff>217712</xdr:colOff>
      <xdr:row>138</xdr:row>
      <xdr:rowOff>60615</xdr:rowOff>
    </xdr:from>
    <xdr:to>
      <xdr:col>32</xdr:col>
      <xdr:colOff>301804</xdr:colOff>
      <xdr:row>171</xdr:row>
      <xdr:rowOff>19794</xdr:rowOff>
    </xdr:to>
    <xdr:pic>
      <xdr:nvPicPr>
        <xdr:cNvPr id="28" name="Picture 27">
          <a:extLst>
            <a:ext uri="{FF2B5EF4-FFF2-40B4-BE49-F238E27FC236}">
              <a16:creationId xmlns:a16="http://schemas.microsoft.com/office/drawing/2014/main" id="{00000000-0008-0000-0000-00001C000000}"/>
            </a:ext>
          </a:extLst>
        </xdr:cNvPr>
        <xdr:cNvPicPr>
          <a:picLocks noChangeAspect="1"/>
        </xdr:cNvPicPr>
      </xdr:nvPicPr>
      <xdr:blipFill>
        <a:blip xmlns:r="http://schemas.openxmlformats.org/officeDocument/2006/relationships" r:embed="rId12"/>
        <a:stretch>
          <a:fillRect/>
        </a:stretch>
      </xdr:blipFill>
      <xdr:spPr>
        <a:xfrm>
          <a:off x="12686803" y="47876115"/>
          <a:ext cx="11514092" cy="8531678"/>
        </a:xfrm>
        <a:prstGeom prst="rect">
          <a:avLst/>
        </a:prstGeom>
      </xdr:spPr>
    </xdr:pic>
    <xdr:clientData/>
  </xdr:twoCellAnchor>
  <xdr:twoCellAnchor editAs="oneCell">
    <xdr:from>
      <xdr:col>8</xdr:col>
      <xdr:colOff>991961</xdr:colOff>
      <xdr:row>217</xdr:row>
      <xdr:rowOff>225878</xdr:rowOff>
    </xdr:from>
    <xdr:to>
      <xdr:col>17</xdr:col>
      <xdr:colOff>512134</xdr:colOff>
      <xdr:row>229</xdr:row>
      <xdr:rowOff>138416</xdr:rowOff>
    </xdr:to>
    <xdr:pic>
      <xdr:nvPicPr>
        <xdr:cNvPr id="29" name="Picture 28">
          <a:extLst>
            <a:ext uri="{FF2B5EF4-FFF2-40B4-BE49-F238E27FC236}">
              <a16:creationId xmlns:a16="http://schemas.microsoft.com/office/drawing/2014/main" id="{00000000-0008-0000-0000-00001D000000}"/>
            </a:ext>
          </a:extLst>
        </xdr:cNvPr>
        <xdr:cNvPicPr>
          <a:picLocks noChangeAspect="1"/>
        </xdr:cNvPicPr>
      </xdr:nvPicPr>
      <xdr:blipFill>
        <a:blip xmlns:r="http://schemas.openxmlformats.org/officeDocument/2006/relationships" r:embed="rId13"/>
        <a:stretch>
          <a:fillRect/>
        </a:stretch>
      </xdr:blipFill>
      <xdr:spPr>
        <a:xfrm>
          <a:off x="10353675" y="68384057"/>
          <a:ext cx="6868030" cy="3014967"/>
        </a:xfrm>
        <a:prstGeom prst="rect">
          <a:avLst/>
        </a:prstGeom>
      </xdr:spPr>
    </xdr:pic>
    <xdr:clientData/>
  </xdr:twoCellAnchor>
  <xdr:twoCellAnchor>
    <xdr:from>
      <xdr:col>9</xdr:col>
      <xdr:colOff>73461</xdr:colOff>
      <xdr:row>291</xdr:row>
      <xdr:rowOff>222037</xdr:rowOff>
    </xdr:from>
    <xdr:to>
      <xdr:col>25</xdr:col>
      <xdr:colOff>340018</xdr:colOff>
      <xdr:row>326</xdr:row>
      <xdr:rowOff>167608</xdr:rowOff>
    </xdr:to>
    <xdr:grpSp>
      <xdr:nvGrpSpPr>
        <xdr:cNvPr id="31" name="Group 30">
          <a:extLst>
            <a:ext uri="{FF2B5EF4-FFF2-40B4-BE49-F238E27FC236}">
              <a16:creationId xmlns:a16="http://schemas.microsoft.com/office/drawing/2014/main" id="{00000000-0008-0000-0000-00001F000000}"/>
            </a:ext>
          </a:extLst>
        </xdr:cNvPr>
        <xdr:cNvGrpSpPr/>
      </xdr:nvGrpSpPr>
      <xdr:grpSpPr>
        <a:xfrm>
          <a:off x="12005485" y="83136602"/>
          <a:ext cx="8621662" cy="9358512"/>
          <a:chOff x="534226" y="414715"/>
          <a:chExt cx="5388573" cy="6604593"/>
        </a:xfrm>
      </xdr:grpSpPr>
      <xdr:pic>
        <xdr:nvPicPr>
          <xdr:cNvPr id="32" name="Picture 31">
            <a:extLst>
              <a:ext uri="{FF2B5EF4-FFF2-40B4-BE49-F238E27FC236}">
                <a16:creationId xmlns:a16="http://schemas.microsoft.com/office/drawing/2014/main" id="{00000000-0008-0000-0000-000020000000}"/>
              </a:ext>
            </a:extLst>
          </xdr:cNvPr>
          <xdr:cNvPicPr>
            <a:picLocks noChangeAspect="1"/>
          </xdr:cNvPicPr>
        </xdr:nvPicPr>
        <xdr:blipFill>
          <a:blip xmlns:r="http://schemas.openxmlformats.org/officeDocument/2006/relationships" r:embed="rId14"/>
          <a:stretch>
            <a:fillRect/>
          </a:stretch>
        </xdr:blipFill>
        <xdr:spPr>
          <a:xfrm>
            <a:off x="624983" y="414715"/>
            <a:ext cx="5085498" cy="3626670"/>
          </a:xfrm>
          <a:prstGeom prst="rect">
            <a:avLst/>
          </a:prstGeom>
          <a:ln>
            <a:solidFill>
              <a:schemeClr val="tx1"/>
            </a:solidFill>
          </a:ln>
        </xdr:spPr>
      </xdr:pic>
      <xdr:pic>
        <xdr:nvPicPr>
          <xdr:cNvPr id="33" name="Picture 32">
            <a:extLst>
              <a:ext uri="{FF2B5EF4-FFF2-40B4-BE49-F238E27FC236}">
                <a16:creationId xmlns:a16="http://schemas.microsoft.com/office/drawing/2014/main" id="{00000000-0008-0000-0000-000021000000}"/>
              </a:ext>
            </a:extLst>
          </xdr:cNvPr>
          <xdr:cNvPicPr>
            <a:picLocks noChangeAspect="1"/>
          </xdr:cNvPicPr>
        </xdr:nvPicPr>
        <xdr:blipFill>
          <a:blip xmlns:r="http://schemas.openxmlformats.org/officeDocument/2006/relationships" r:embed="rId15"/>
          <a:stretch>
            <a:fillRect/>
          </a:stretch>
        </xdr:blipFill>
        <xdr:spPr>
          <a:xfrm>
            <a:off x="534226" y="4143924"/>
            <a:ext cx="3387864" cy="2875384"/>
          </a:xfrm>
          <a:prstGeom prst="rect">
            <a:avLst/>
          </a:prstGeom>
          <a:ln>
            <a:solidFill>
              <a:schemeClr val="tx1"/>
            </a:solidFill>
          </a:ln>
        </xdr:spPr>
      </xdr:pic>
      <xdr:pic>
        <xdr:nvPicPr>
          <xdr:cNvPr id="34" name="Picture 33" descr="https://vsjcllp.vsjadon.com/upload/insp-222096-1525.jpg">
            <a:extLst>
              <a:ext uri="{FF2B5EF4-FFF2-40B4-BE49-F238E27FC236}">
                <a16:creationId xmlns:a16="http://schemas.microsoft.com/office/drawing/2014/main" id="{00000000-0008-0000-0000-000022000000}"/>
              </a:ext>
            </a:extLst>
          </xdr:cNvPr>
          <xdr:cNvPicPr>
            <a:picLocks noChangeAspect="1" noChangeArrowheads="1"/>
          </xdr:cNvPicPr>
        </xdr:nvPicPr>
        <xdr:blipFill>
          <a:blip xmlns:r="http://schemas.openxmlformats.org/officeDocument/2006/relationships" r:embed="rId16" cstate="print">
            <a:extLst>
              <a:ext uri="{28A0092B-C50C-407E-A947-70E740481C1C}">
                <a14:useLocalDpi xmlns:a14="http://schemas.microsoft.com/office/drawing/2010/main" val="0"/>
              </a:ext>
            </a:extLst>
          </a:blip>
          <a:srcRect/>
          <a:stretch>
            <a:fillRect/>
          </a:stretch>
        </xdr:blipFill>
        <xdr:spPr bwMode="auto">
          <a:xfrm>
            <a:off x="4046082" y="4143924"/>
            <a:ext cx="1876717" cy="2875384"/>
          </a:xfrm>
          <a:prstGeom prst="rect">
            <a:avLst/>
          </a:prstGeom>
          <a:noFill/>
          <a:ln>
            <a:solidFill>
              <a:schemeClr val="tx1"/>
            </a:solidFill>
          </a:ln>
          <a:extLst>
            <a:ext uri="{909E8E84-426E-40DD-AFC4-6F175D3DCCD1}">
              <a14:hiddenFill xmlns:a14="http://schemas.microsoft.com/office/drawing/2010/main">
                <a:solidFill>
                  <a:srgbClr val="FFFFFF"/>
                </a:solidFill>
              </a14:hiddenFill>
            </a:ext>
          </a:extLst>
        </xdr:spPr>
      </xdr:pic>
    </xdr:grpSp>
    <xdr:clientData/>
  </xdr:twoCellAnchor>
  <xdr:twoCellAnchor editAs="oneCell">
    <xdr:from>
      <xdr:col>8</xdr:col>
      <xdr:colOff>1020535</xdr:colOff>
      <xdr:row>106</xdr:row>
      <xdr:rowOff>13607</xdr:rowOff>
    </xdr:from>
    <xdr:to>
      <xdr:col>10</xdr:col>
      <xdr:colOff>169036</xdr:colOff>
      <xdr:row>121</xdr:row>
      <xdr:rowOff>250945</xdr:rowOff>
    </xdr:to>
    <xdr:pic>
      <xdr:nvPicPr>
        <xdr:cNvPr id="25" name="Picture 24">
          <a:extLst>
            <a:ext uri="{FF2B5EF4-FFF2-40B4-BE49-F238E27FC236}">
              <a16:creationId xmlns:a16="http://schemas.microsoft.com/office/drawing/2014/main" id="{00000000-0008-0000-0000-000019000000}"/>
            </a:ext>
          </a:extLst>
        </xdr:cNvPr>
        <xdr:cNvPicPr>
          <a:picLocks noChangeAspect="1"/>
        </xdr:cNvPicPr>
      </xdr:nvPicPr>
      <xdr:blipFill>
        <a:blip xmlns:r="http://schemas.openxmlformats.org/officeDocument/2006/relationships" r:embed="rId17"/>
        <a:stretch>
          <a:fillRect/>
        </a:stretch>
      </xdr:blipFill>
      <xdr:spPr>
        <a:xfrm>
          <a:off x="10382249" y="39161357"/>
          <a:ext cx="2210108" cy="4115374"/>
        </a:xfrm>
        <a:prstGeom prst="rect">
          <a:avLst/>
        </a:prstGeom>
      </xdr:spPr>
    </xdr:pic>
    <xdr:clientData/>
  </xdr:twoCellAnchor>
  <xdr:twoCellAnchor editAs="oneCell">
    <xdr:from>
      <xdr:col>8</xdr:col>
      <xdr:colOff>1102179</xdr:colOff>
      <xdr:row>11</xdr:row>
      <xdr:rowOff>163286</xdr:rowOff>
    </xdr:from>
    <xdr:to>
      <xdr:col>16</xdr:col>
      <xdr:colOff>120546</xdr:colOff>
      <xdr:row>15</xdr:row>
      <xdr:rowOff>84572</xdr:rowOff>
    </xdr:to>
    <xdr:pic>
      <xdr:nvPicPr>
        <xdr:cNvPr id="35" name="Picture 34">
          <a:extLst>
            <a:ext uri="{FF2B5EF4-FFF2-40B4-BE49-F238E27FC236}">
              <a16:creationId xmlns:a16="http://schemas.microsoft.com/office/drawing/2014/main" id="{00000000-0008-0000-0000-000023000000}"/>
            </a:ext>
          </a:extLst>
        </xdr:cNvPr>
        <xdr:cNvPicPr>
          <a:picLocks noChangeAspect="1"/>
        </xdr:cNvPicPr>
      </xdr:nvPicPr>
      <xdr:blipFill>
        <a:blip xmlns:r="http://schemas.openxmlformats.org/officeDocument/2006/relationships" r:embed="rId18"/>
        <a:stretch>
          <a:fillRect/>
        </a:stretch>
      </xdr:blipFill>
      <xdr:spPr>
        <a:xfrm>
          <a:off x="10463893" y="5197929"/>
          <a:ext cx="5753903" cy="1486107"/>
        </a:xfrm>
        <a:prstGeom prst="rect">
          <a:avLst/>
        </a:prstGeom>
      </xdr:spPr>
    </xdr:pic>
    <xdr:clientData/>
  </xdr:twoCellAnchor>
  <xdr:twoCellAnchor editAs="oneCell">
    <xdr:from>
      <xdr:col>8</xdr:col>
      <xdr:colOff>435430</xdr:colOff>
      <xdr:row>90</xdr:row>
      <xdr:rowOff>163286</xdr:rowOff>
    </xdr:from>
    <xdr:to>
      <xdr:col>26</xdr:col>
      <xdr:colOff>380446</xdr:colOff>
      <xdr:row>103</xdr:row>
      <xdr:rowOff>1</xdr:rowOff>
    </xdr:to>
    <xdr:pic>
      <xdr:nvPicPr>
        <xdr:cNvPr id="36" name="Picture 35">
          <a:extLst>
            <a:ext uri="{FF2B5EF4-FFF2-40B4-BE49-F238E27FC236}">
              <a16:creationId xmlns:a16="http://schemas.microsoft.com/office/drawing/2014/main" id="{00000000-0008-0000-0000-000024000000}"/>
            </a:ext>
          </a:extLst>
        </xdr:cNvPr>
        <xdr:cNvPicPr>
          <a:picLocks noChangeAspect="1"/>
        </xdr:cNvPicPr>
      </xdr:nvPicPr>
      <xdr:blipFill>
        <a:blip xmlns:r="http://schemas.openxmlformats.org/officeDocument/2006/relationships" r:embed="rId19"/>
        <a:stretch>
          <a:fillRect/>
        </a:stretch>
      </xdr:blipFill>
      <xdr:spPr>
        <a:xfrm>
          <a:off x="9797144" y="34167536"/>
          <a:ext cx="10885159" cy="3837214"/>
        </a:xfrm>
        <a:prstGeom prst="rect">
          <a:avLst/>
        </a:prstGeom>
      </xdr:spPr>
    </xdr:pic>
    <xdr:clientData/>
  </xdr:twoCellAnchor>
  <xdr:twoCellAnchor>
    <xdr:from>
      <xdr:col>0</xdr:col>
      <xdr:colOff>591671</xdr:colOff>
      <xdr:row>287</xdr:row>
      <xdr:rowOff>116541</xdr:rowOff>
    </xdr:from>
    <xdr:to>
      <xdr:col>7</xdr:col>
      <xdr:colOff>493059</xdr:colOff>
      <xdr:row>311</xdr:row>
      <xdr:rowOff>134471</xdr:rowOff>
    </xdr:to>
    <xdr:grpSp>
      <xdr:nvGrpSpPr>
        <xdr:cNvPr id="17" name="Group 16">
          <a:extLst>
            <a:ext uri="{FF2B5EF4-FFF2-40B4-BE49-F238E27FC236}">
              <a16:creationId xmlns:a16="http://schemas.microsoft.com/office/drawing/2014/main" id="{D328779D-4F3D-6118-D909-9A62B116394A}"/>
            </a:ext>
          </a:extLst>
        </xdr:cNvPr>
        <xdr:cNvGrpSpPr/>
      </xdr:nvGrpSpPr>
      <xdr:grpSpPr>
        <a:xfrm>
          <a:off x="591671" y="81955341"/>
          <a:ext cx="8310282" cy="6472518"/>
          <a:chOff x="-71152" y="94924"/>
          <a:chExt cx="6857041" cy="5213384"/>
        </a:xfrm>
      </xdr:grpSpPr>
      <xdr:pic>
        <xdr:nvPicPr>
          <xdr:cNvPr id="19" name="Picture 18">
            <a:extLst>
              <a:ext uri="{FF2B5EF4-FFF2-40B4-BE49-F238E27FC236}">
                <a16:creationId xmlns:a16="http://schemas.microsoft.com/office/drawing/2014/main" id="{23530AAE-F476-779E-BB49-A9AE9C737621}"/>
              </a:ext>
            </a:extLst>
          </xdr:cNvPr>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tretch>
            <a:fillRect/>
          </a:stretch>
        </xdr:blipFill>
        <xdr:spPr>
          <a:xfrm>
            <a:off x="3429000" y="94924"/>
            <a:ext cx="3356889" cy="2520000"/>
          </a:xfrm>
          <a:prstGeom prst="rect">
            <a:avLst/>
          </a:prstGeom>
          <a:ln>
            <a:solidFill>
              <a:schemeClr val="tx1"/>
            </a:solidFill>
          </a:ln>
        </xdr:spPr>
      </xdr:pic>
      <xdr:pic>
        <xdr:nvPicPr>
          <xdr:cNvPr id="21" name="Picture 20">
            <a:extLst>
              <a:ext uri="{FF2B5EF4-FFF2-40B4-BE49-F238E27FC236}">
                <a16:creationId xmlns:a16="http://schemas.microsoft.com/office/drawing/2014/main" id="{3D6EE9C5-A87C-71ED-1E3E-B8F26E3FB309}"/>
              </a:ext>
            </a:extLst>
          </xdr:cNvPr>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tretch>
            <a:fillRect/>
          </a:stretch>
        </xdr:blipFill>
        <xdr:spPr>
          <a:xfrm>
            <a:off x="1397706" y="2788308"/>
            <a:ext cx="1888031" cy="2520000"/>
          </a:xfrm>
          <a:prstGeom prst="rect">
            <a:avLst/>
          </a:prstGeom>
          <a:ln>
            <a:solidFill>
              <a:schemeClr val="tx1"/>
            </a:solidFill>
          </a:ln>
        </xdr:spPr>
      </xdr:pic>
      <xdr:pic>
        <xdr:nvPicPr>
          <xdr:cNvPr id="22" name="Picture 21">
            <a:extLst>
              <a:ext uri="{FF2B5EF4-FFF2-40B4-BE49-F238E27FC236}">
                <a16:creationId xmlns:a16="http://schemas.microsoft.com/office/drawing/2014/main" id="{9D11E080-DC52-3512-8533-9D4231E158BD}"/>
              </a:ext>
            </a:extLst>
          </xdr:cNvPr>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tretch>
            <a:fillRect/>
          </a:stretch>
        </xdr:blipFill>
        <xdr:spPr>
          <a:xfrm>
            <a:off x="3429000" y="2788308"/>
            <a:ext cx="1888031" cy="2520000"/>
          </a:xfrm>
          <a:prstGeom prst="rect">
            <a:avLst/>
          </a:prstGeom>
          <a:ln>
            <a:solidFill>
              <a:schemeClr val="tx1"/>
            </a:solidFill>
          </a:ln>
        </xdr:spPr>
      </xdr:pic>
      <xdr:pic>
        <xdr:nvPicPr>
          <xdr:cNvPr id="26" name="Picture 25">
            <a:extLst>
              <a:ext uri="{FF2B5EF4-FFF2-40B4-BE49-F238E27FC236}">
                <a16:creationId xmlns:a16="http://schemas.microsoft.com/office/drawing/2014/main" id="{19C8D549-28B0-D5F0-FD25-D97F4AD9D3F0}"/>
              </a:ext>
            </a:extLst>
          </xdr:cNvPr>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tretch>
            <a:fillRect/>
          </a:stretch>
        </xdr:blipFill>
        <xdr:spPr>
          <a:xfrm>
            <a:off x="-71152" y="94924"/>
            <a:ext cx="3356889" cy="2520000"/>
          </a:xfrm>
          <a:prstGeom prst="rect">
            <a:avLst/>
          </a:prstGeom>
          <a:ln>
            <a:solidFill>
              <a:schemeClr val="tx1"/>
            </a:solidFill>
          </a:ln>
        </xdr:spPr>
      </xdr:pic>
    </xdr:grpSp>
    <xdr:clientData/>
  </xdr:twoCellAnchor>
</xdr:wsDr>
</file>

<file path=xl/drawings/drawing2.xml><?xml version="1.0" encoding="utf-8"?>
<xdr:wsDr xmlns:xdr="http://schemas.openxmlformats.org/drawingml/2006/spreadsheetDrawing" xmlns:a="http://schemas.openxmlformats.org/drawingml/2006/main">
  <xdr:twoCellAnchor editAs="oneCell">
    <xdr:from>
      <xdr:col>4</xdr:col>
      <xdr:colOff>693964</xdr:colOff>
      <xdr:row>0</xdr:row>
      <xdr:rowOff>27214</xdr:rowOff>
    </xdr:from>
    <xdr:to>
      <xdr:col>6</xdr:col>
      <xdr:colOff>608706</xdr:colOff>
      <xdr:row>14</xdr:row>
      <xdr:rowOff>53636</xdr:rowOff>
    </xdr:to>
    <xdr:pic>
      <xdr:nvPicPr>
        <xdr:cNvPr id="2" name="Picture 1">
          <a:extLst>
            <a:ext uri="{FF2B5EF4-FFF2-40B4-BE49-F238E27FC236}">
              <a16:creationId xmlns:a16="http://schemas.microsoft.com/office/drawing/2014/main" id="{00000000-0008-0000-0100-000002000000}"/>
            </a:ext>
          </a:extLst>
        </xdr:cNvPr>
        <xdr:cNvPicPr>
          <a:picLocks noChangeAspect="1"/>
        </xdr:cNvPicPr>
      </xdr:nvPicPr>
      <xdr:blipFill>
        <a:blip xmlns:r="http://schemas.openxmlformats.org/officeDocument/2006/relationships" r:embed="rId1"/>
        <a:stretch>
          <a:fillRect/>
        </a:stretch>
      </xdr:blipFill>
      <xdr:spPr>
        <a:xfrm>
          <a:off x="6191250" y="27214"/>
          <a:ext cx="3343742" cy="4067743"/>
        </a:xfrm>
        <a:prstGeom prst="rect">
          <a:avLst/>
        </a:prstGeom>
      </xdr:spPr>
    </xdr:pic>
    <xdr:clientData/>
  </xdr:twoCellAnchor>
  <xdr:twoCellAnchor editAs="oneCell">
    <xdr:from>
      <xdr:col>1</xdr:col>
      <xdr:colOff>734787</xdr:colOff>
      <xdr:row>7</xdr:row>
      <xdr:rowOff>27215</xdr:rowOff>
    </xdr:from>
    <xdr:to>
      <xdr:col>7</xdr:col>
      <xdr:colOff>24304</xdr:colOff>
      <xdr:row>19</xdr:row>
      <xdr:rowOff>22275</xdr:rowOff>
    </xdr:to>
    <xdr:pic>
      <xdr:nvPicPr>
        <xdr:cNvPr id="3" name="Picture 2">
          <a:extLst>
            <a:ext uri="{FF2B5EF4-FFF2-40B4-BE49-F238E27FC236}">
              <a16:creationId xmlns:a16="http://schemas.microsoft.com/office/drawing/2014/main" id="{00000000-0008-0000-0100-000003000000}"/>
            </a:ext>
          </a:extLst>
        </xdr:cNvPr>
        <xdr:cNvPicPr>
          <a:picLocks noChangeAspect="1"/>
        </xdr:cNvPicPr>
      </xdr:nvPicPr>
      <xdr:blipFill>
        <a:blip xmlns:r="http://schemas.openxmlformats.org/officeDocument/2006/relationships" r:embed="rId2"/>
        <a:stretch>
          <a:fillRect/>
        </a:stretch>
      </xdr:blipFill>
      <xdr:spPr>
        <a:xfrm>
          <a:off x="2272394" y="1714501"/>
          <a:ext cx="8392696" cy="3600953"/>
        </a:xfrm>
        <a:prstGeom prst="rect">
          <a:avLst/>
        </a:prstGeom>
      </xdr:spPr>
    </xdr:pic>
    <xdr:clientData/>
  </xdr:twoCellAnchor>
  <xdr:twoCellAnchor editAs="oneCell">
    <xdr:from>
      <xdr:col>0</xdr:col>
      <xdr:colOff>326571</xdr:colOff>
      <xdr:row>0</xdr:row>
      <xdr:rowOff>0</xdr:rowOff>
    </xdr:from>
    <xdr:to>
      <xdr:col>5</xdr:col>
      <xdr:colOff>952498</xdr:colOff>
      <xdr:row>25</xdr:row>
      <xdr:rowOff>44912</xdr:rowOff>
    </xdr:to>
    <xdr:pic>
      <xdr:nvPicPr>
        <xdr:cNvPr id="4" name="Picture 3">
          <a:extLst>
            <a:ext uri="{FF2B5EF4-FFF2-40B4-BE49-F238E27FC236}">
              <a16:creationId xmlns:a16="http://schemas.microsoft.com/office/drawing/2014/main" id="{00000000-0008-0000-0100-000004000000}"/>
            </a:ext>
          </a:extLst>
        </xdr:cNvPr>
        <xdr:cNvPicPr>
          <a:picLocks noChangeAspect="1"/>
        </xdr:cNvPicPr>
      </xdr:nvPicPr>
      <xdr:blipFill>
        <a:blip xmlns:r="http://schemas.openxmlformats.org/officeDocument/2006/relationships" r:embed="rId3"/>
        <a:stretch>
          <a:fillRect/>
        </a:stretch>
      </xdr:blipFill>
      <xdr:spPr>
        <a:xfrm>
          <a:off x="326571" y="0"/>
          <a:ext cx="7837713" cy="6467483"/>
        </a:xfrm>
        <a:prstGeom prst="rect">
          <a:avLst/>
        </a:prstGeom>
      </xdr:spPr>
    </xdr:pic>
    <xdr:clientData/>
  </xdr:twoCellAnchor>
  <xdr:twoCellAnchor editAs="oneCell">
    <xdr:from>
      <xdr:col>2</xdr:col>
      <xdr:colOff>0</xdr:colOff>
      <xdr:row>3</xdr:row>
      <xdr:rowOff>217714</xdr:rowOff>
    </xdr:from>
    <xdr:to>
      <xdr:col>6</xdr:col>
      <xdr:colOff>933991</xdr:colOff>
      <xdr:row>14</xdr:row>
      <xdr:rowOff>0</xdr:rowOff>
    </xdr:to>
    <xdr:pic>
      <xdr:nvPicPr>
        <xdr:cNvPr id="5" name="Picture 4">
          <a:extLst>
            <a:ext uri="{FF2B5EF4-FFF2-40B4-BE49-F238E27FC236}">
              <a16:creationId xmlns:a16="http://schemas.microsoft.com/office/drawing/2014/main" id="{00000000-0008-0000-0100-000005000000}"/>
            </a:ext>
          </a:extLst>
        </xdr:cNvPr>
        <xdr:cNvPicPr>
          <a:picLocks noChangeAspect="1"/>
        </xdr:cNvPicPr>
      </xdr:nvPicPr>
      <xdr:blipFill>
        <a:blip xmlns:r="http://schemas.openxmlformats.org/officeDocument/2006/relationships" r:embed="rId4"/>
        <a:stretch>
          <a:fillRect/>
        </a:stretch>
      </xdr:blipFill>
      <xdr:spPr>
        <a:xfrm>
          <a:off x="3252107" y="870857"/>
          <a:ext cx="6608170" cy="3170464"/>
        </a:xfrm>
        <a:prstGeom prst="rect">
          <a:avLst/>
        </a:prstGeom>
      </xdr:spPr>
    </xdr:pic>
    <xdr:clientData/>
  </xdr:twoCellAnchor>
</xdr:wsDr>
</file>

<file path=xl/theme/theme1.xml><?xml version="1.0" encoding="utf-8"?>
<a:theme xmlns:a="http://schemas.openxmlformats.org/drawingml/2006/main" name="Office Theme 2007 - 2010">
  <a:themeElements>
    <a:clrScheme name="Office 2007 - 2010">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2007 - 2010">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2007 - 2010">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3" Type="http://schemas.openxmlformats.org/officeDocument/2006/relationships/drawing" Target="../drawings/drawing1.xml"/><Relationship Id="rId2" Type="http://schemas.openxmlformats.org/officeDocument/2006/relationships/printerSettings" Target="../printerSettings/printerSettings1.bin"/><Relationship Id="rId1" Type="http://schemas.openxmlformats.org/officeDocument/2006/relationships/hyperlink" Target="https://maps.app.goo.gl/cNiowTL7mHXRs4U2A" TargetMode="External"/><Relationship Id="rId6" Type="http://schemas.openxmlformats.org/officeDocument/2006/relationships/comments" Target="../comments1.xml"/><Relationship Id="rId5" Type="http://schemas.openxmlformats.org/officeDocument/2006/relationships/vmlDrawing" Target="../drawings/vmlDrawing2.vml"/><Relationship Id="rId4" Type="http://schemas.openxmlformats.org/officeDocument/2006/relationships/vmlDrawing" Target="../drawings/vmlDrawing1.vm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2" Type="http://schemas.openxmlformats.org/officeDocument/2006/relationships/comments" Target="../comments2.xml"/><Relationship Id="rId1" Type="http://schemas.openxmlformats.org/officeDocument/2006/relationships/vmlDrawing" Target="../drawings/vmlDrawing3.vml"/></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pageSetUpPr fitToPage="1"/>
  </sheetPr>
  <dimension ref="A1:XFC407"/>
  <sheetViews>
    <sheetView tabSelected="1" view="pageBreakPreview" topLeftCell="A93" zoomScale="85" zoomScaleNormal="85" zoomScaleSheetLayoutView="85" zoomScalePageLayoutView="70" workbookViewId="0">
      <selection activeCell="G2" sqref="G2:H2"/>
    </sheetView>
  </sheetViews>
  <sheetFormatPr defaultColWidth="9.109375" defaultRowHeight="17.100000000000001" customHeight="1" x14ac:dyDescent="0.3"/>
  <cols>
    <col min="1" max="7" width="17.5546875" style="1" customWidth="1"/>
    <col min="8" max="8" width="17.5546875" style="3" customWidth="1"/>
    <col min="9" max="9" width="33.88671875" style="1" customWidth="1"/>
    <col min="10" max="10" width="12" style="1" bestFit="1" customWidth="1"/>
    <col min="11" max="19" width="9.109375" style="1"/>
    <col min="20" max="22" width="0" style="1" hidden="1" customWidth="1"/>
    <col min="23" max="25" width="9.109375" style="1"/>
    <col min="26" max="26" width="7.88671875" style="1" customWidth="1"/>
    <col min="27" max="16384" width="9.109375" style="1"/>
  </cols>
  <sheetData>
    <row r="1" spans="1:11" ht="21" x14ac:dyDescent="0.3">
      <c r="A1" s="103" t="s">
        <v>38</v>
      </c>
      <c r="B1" s="104"/>
      <c r="C1" s="104"/>
      <c r="D1" s="104"/>
      <c r="E1" s="104"/>
      <c r="F1" s="104"/>
      <c r="G1" s="104"/>
      <c r="H1" s="105"/>
    </row>
    <row r="2" spans="1:11" ht="42" customHeight="1" x14ac:dyDescent="0.3">
      <c r="A2" s="100" t="s">
        <v>10</v>
      </c>
      <c r="B2" s="100"/>
      <c r="C2" s="101" t="s">
        <v>85</v>
      </c>
      <c r="D2" s="101"/>
      <c r="E2" s="100" t="s">
        <v>12</v>
      </c>
      <c r="F2" s="100"/>
      <c r="G2" s="139">
        <v>45891</v>
      </c>
      <c r="H2" s="139"/>
      <c r="J2" s="159"/>
      <c r="K2" s="160"/>
    </row>
    <row r="3" spans="1:11" ht="21" x14ac:dyDescent="0.3">
      <c r="A3" s="100" t="s">
        <v>39</v>
      </c>
      <c r="B3" s="100"/>
      <c r="C3" s="190" t="s">
        <v>297</v>
      </c>
      <c r="D3" s="190"/>
      <c r="E3" s="100" t="s">
        <v>154</v>
      </c>
      <c r="F3" s="100"/>
      <c r="G3" s="101" t="s">
        <v>381</v>
      </c>
      <c r="H3" s="101"/>
    </row>
    <row r="4" spans="1:11" ht="43.5" customHeight="1" x14ac:dyDescent="0.3">
      <c r="A4" s="100" t="s">
        <v>36</v>
      </c>
      <c r="B4" s="100"/>
      <c r="C4" s="101" t="s">
        <v>351</v>
      </c>
      <c r="D4" s="101"/>
      <c r="E4" s="100" t="s">
        <v>33</v>
      </c>
      <c r="F4" s="100"/>
      <c r="G4" s="101" t="str">
        <f ca="1">TEXT(TODAY(),"DD/MM/YYYY")</f>
        <v>25/08/2025</v>
      </c>
      <c r="H4" s="101"/>
    </row>
    <row r="5" spans="1:11" ht="21" x14ac:dyDescent="0.3">
      <c r="A5" s="106" t="s">
        <v>40</v>
      </c>
      <c r="B5" s="106"/>
      <c r="C5" s="106"/>
      <c r="D5" s="106"/>
      <c r="E5" s="106"/>
      <c r="F5" s="106"/>
      <c r="G5" s="106"/>
      <c r="H5" s="106"/>
    </row>
    <row r="6" spans="1:11" ht="43.5" customHeight="1" x14ac:dyDescent="0.3">
      <c r="A6" s="100" t="s">
        <v>29</v>
      </c>
      <c r="B6" s="100"/>
      <c r="C6" s="101" t="s">
        <v>352</v>
      </c>
      <c r="D6" s="101"/>
      <c r="E6" s="100" t="s">
        <v>35</v>
      </c>
      <c r="F6" s="100"/>
      <c r="G6" s="101" t="s">
        <v>383</v>
      </c>
      <c r="H6" s="101"/>
    </row>
    <row r="7" spans="1:11" ht="23.25" customHeight="1" x14ac:dyDescent="0.3">
      <c r="A7" s="100" t="s">
        <v>42</v>
      </c>
      <c r="B7" s="100"/>
      <c r="C7" s="101" t="s">
        <v>298</v>
      </c>
      <c r="D7" s="101"/>
      <c r="E7" s="100" t="s">
        <v>43</v>
      </c>
      <c r="F7" s="100"/>
      <c r="G7" s="101" t="s">
        <v>298</v>
      </c>
      <c r="H7" s="101"/>
    </row>
    <row r="8" spans="1:11" ht="48.75" customHeight="1" x14ac:dyDescent="0.3">
      <c r="A8" s="100" t="s">
        <v>44</v>
      </c>
      <c r="B8" s="100"/>
      <c r="C8" s="101" t="s">
        <v>299</v>
      </c>
      <c r="D8" s="101"/>
      <c r="E8" s="101"/>
      <c r="F8" s="101"/>
      <c r="G8" s="101"/>
      <c r="H8" s="101"/>
    </row>
    <row r="9" spans="1:11" ht="45" customHeight="1" x14ac:dyDescent="0.3">
      <c r="A9" s="108" t="s">
        <v>146</v>
      </c>
      <c r="B9" s="32" t="s">
        <v>41</v>
      </c>
      <c r="C9" s="101" t="s">
        <v>300</v>
      </c>
      <c r="D9" s="101"/>
      <c r="E9" s="101"/>
      <c r="F9" s="101"/>
      <c r="G9" s="101"/>
      <c r="H9" s="101"/>
    </row>
    <row r="10" spans="1:11" ht="45.75" customHeight="1" x14ac:dyDescent="0.3">
      <c r="A10" s="108"/>
      <c r="B10" s="32" t="s">
        <v>11</v>
      </c>
      <c r="C10" s="101" t="s">
        <v>376</v>
      </c>
      <c r="D10" s="101"/>
      <c r="E10" s="101"/>
      <c r="F10" s="101"/>
      <c r="G10" s="101"/>
      <c r="H10" s="101"/>
    </row>
    <row r="11" spans="1:11" ht="42" customHeight="1" x14ac:dyDescent="0.3">
      <c r="A11" s="108"/>
      <c r="B11" s="32" t="s">
        <v>5</v>
      </c>
      <c r="C11" s="101" t="s">
        <v>300</v>
      </c>
      <c r="D11" s="101"/>
      <c r="E11" s="101"/>
      <c r="F11" s="101"/>
      <c r="G11" s="101"/>
      <c r="H11" s="101"/>
    </row>
    <row r="12" spans="1:11" ht="21" x14ac:dyDescent="0.3">
      <c r="A12" s="100" t="s">
        <v>34</v>
      </c>
      <c r="B12" s="100"/>
      <c r="C12" s="101" t="s">
        <v>373</v>
      </c>
      <c r="D12" s="101"/>
      <c r="E12" s="101"/>
      <c r="F12" s="101"/>
      <c r="G12" s="101"/>
      <c r="H12" s="101"/>
    </row>
    <row r="13" spans="1:11" ht="20.100000000000001" customHeight="1" x14ac:dyDescent="0.3">
      <c r="A13" s="106" t="s">
        <v>45</v>
      </c>
      <c r="B13" s="106"/>
      <c r="C13" s="106"/>
      <c r="D13" s="106"/>
      <c r="E13" s="106"/>
      <c r="F13" s="106"/>
      <c r="G13" s="106"/>
      <c r="H13" s="106"/>
    </row>
    <row r="14" spans="1:11" ht="41.25" customHeight="1" x14ac:dyDescent="0.3">
      <c r="A14" s="100" t="s">
        <v>27</v>
      </c>
      <c r="B14" s="100" t="s">
        <v>4</v>
      </c>
      <c r="C14" s="101" t="s">
        <v>86</v>
      </c>
      <c r="D14" s="101"/>
      <c r="E14" s="100" t="s">
        <v>46</v>
      </c>
      <c r="F14" s="100" t="s">
        <v>4</v>
      </c>
      <c r="G14" s="101" t="s">
        <v>303</v>
      </c>
      <c r="H14" s="101"/>
    </row>
    <row r="15" spans="1:11" ht="41.25" customHeight="1" x14ac:dyDescent="0.3">
      <c r="A15" s="100" t="s">
        <v>47</v>
      </c>
      <c r="B15" s="100" t="s">
        <v>4</v>
      </c>
      <c r="C15" s="101" t="s">
        <v>302</v>
      </c>
      <c r="D15" s="101"/>
      <c r="E15" s="100" t="s">
        <v>48</v>
      </c>
      <c r="F15" s="100" t="s">
        <v>4</v>
      </c>
      <c r="G15" s="139">
        <v>48183</v>
      </c>
      <c r="H15" s="101"/>
    </row>
    <row r="16" spans="1:11" ht="21" x14ac:dyDescent="0.3">
      <c r="A16" s="100" t="s">
        <v>49</v>
      </c>
      <c r="B16" s="100" t="s">
        <v>4</v>
      </c>
      <c r="C16" s="139">
        <v>45736</v>
      </c>
      <c r="D16" s="139"/>
      <c r="E16" s="100" t="s">
        <v>50</v>
      </c>
      <c r="F16" s="100" t="s">
        <v>4</v>
      </c>
      <c r="G16" s="138" t="s">
        <v>144</v>
      </c>
      <c r="H16" s="101"/>
    </row>
    <row r="17" spans="1:9" ht="41.25" customHeight="1" x14ac:dyDescent="0.3">
      <c r="A17" s="100" t="s">
        <v>51</v>
      </c>
      <c r="B17" s="100" t="s">
        <v>4</v>
      </c>
      <c r="C17" s="139">
        <v>48213</v>
      </c>
      <c r="D17" s="101"/>
      <c r="E17" s="100" t="s">
        <v>52</v>
      </c>
      <c r="F17" s="100" t="s">
        <v>4</v>
      </c>
      <c r="G17" s="101" t="s">
        <v>304</v>
      </c>
      <c r="H17" s="101"/>
    </row>
    <row r="18" spans="1:9" ht="41.25" customHeight="1" x14ac:dyDescent="0.3">
      <c r="A18" s="100" t="s">
        <v>53</v>
      </c>
      <c r="B18" s="100" t="s">
        <v>4</v>
      </c>
      <c r="C18" s="101" t="str">
        <f>IF(AND(ISNUMBER(SEARCH("Flat",G21)),ISNUMBER(SEARCH("Shop",G21)),ISNUMBER(SEARCH("Office",G21))),"Residential + Commercial",IF(AND(ISNUMBER(SEARCH("Flat",G21)),ISNUMBER(SEARCH("Shop",G21))),"Residential + Commercial",IF(AND(ISNUMBER(SEARCH("Flat",G21)),ISNUMBER(SEARCH("Office",G21))),"Residential + Commercial",IF(AND(ISNUMBER(SEARCH("Shop",G21)),ISNUMBER(SEARCH("Office",G21))),"Commercial",IF(ISNUMBER(SEARCH("Shop",G21)),"Commercial",IF(ISNUMBER(SEARCH("Office",G21)),"Commercial",IF(ISNUMBER(SEARCH("Flat",G21)),"Residential")))))))</f>
        <v>Residential + Commercial</v>
      </c>
      <c r="D18" s="101"/>
      <c r="E18" s="100" t="s">
        <v>93</v>
      </c>
      <c r="F18" s="100" t="s">
        <v>4</v>
      </c>
      <c r="G18" s="101">
        <v>19474.97</v>
      </c>
      <c r="H18" s="101"/>
    </row>
    <row r="19" spans="1:9" ht="21" x14ac:dyDescent="0.3">
      <c r="A19" s="100" t="s">
        <v>54</v>
      </c>
      <c r="B19" s="100" t="s">
        <v>4</v>
      </c>
      <c r="C19" s="107">
        <v>1.1000000000000001</v>
      </c>
      <c r="D19" s="107"/>
      <c r="E19" s="100" t="s">
        <v>237</v>
      </c>
      <c r="F19" s="100" t="s">
        <v>4</v>
      </c>
      <c r="G19" s="101">
        <v>6234.31</v>
      </c>
      <c r="H19" s="101"/>
    </row>
    <row r="20" spans="1:9" ht="41.25" customHeight="1" x14ac:dyDescent="0.3">
      <c r="A20" s="100" t="s">
        <v>91</v>
      </c>
      <c r="B20" s="100" t="s">
        <v>4</v>
      </c>
      <c r="C20" s="107">
        <v>21078.080000000002</v>
      </c>
      <c r="D20" s="107"/>
      <c r="E20" s="100" t="s">
        <v>92</v>
      </c>
      <c r="F20" s="100" t="s">
        <v>4</v>
      </c>
      <c r="G20" s="101">
        <v>20941.61</v>
      </c>
      <c r="H20" s="101"/>
    </row>
    <row r="21" spans="1:9" ht="87.75" customHeight="1" x14ac:dyDescent="0.3">
      <c r="A21" s="100" t="s">
        <v>56</v>
      </c>
      <c r="B21" s="100" t="s">
        <v>4</v>
      </c>
      <c r="C21" s="101" t="s">
        <v>374</v>
      </c>
      <c r="D21" s="101"/>
      <c r="E21" s="100" t="s">
        <v>55</v>
      </c>
      <c r="F21" s="100" t="s">
        <v>4</v>
      </c>
      <c r="G21" s="101" t="s">
        <v>375</v>
      </c>
      <c r="H21" s="101"/>
      <c r="I21" s="70">
        <f>20+20+40+47+26+3</f>
        <v>156</v>
      </c>
    </row>
    <row r="22" spans="1:9" ht="41.25" customHeight="1" x14ac:dyDescent="0.3">
      <c r="A22" s="100" t="s">
        <v>158</v>
      </c>
      <c r="B22" s="100" t="s">
        <v>4</v>
      </c>
      <c r="C22" s="101" t="s">
        <v>363</v>
      </c>
      <c r="D22" s="101"/>
      <c r="E22" s="100" t="s">
        <v>159</v>
      </c>
      <c r="F22" s="100" t="s">
        <v>4</v>
      </c>
      <c r="G22" s="101" t="s">
        <v>301</v>
      </c>
      <c r="H22" s="101"/>
    </row>
    <row r="23" spans="1:9" ht="32.4" x14ac:dyDescent="0.3">
      <c r="A23" s="100" t="s">
        <v>156</v>
      </c>
      <c r="B23" s="100" t="s">
        <v>4</v>
      </c>
      <c r="C23" s="162" t="s">
        <v>364</v>
      </c>
      <c r="D23" s="163"/>
      <c r="E23" s="163"/>
      <c r="F23" s="163"/>
      <c r="G23" s="163"/>
      <c r="H23" s="163"/>
    </row>
    <row r="24" spans="1:9" ht="67.5" customHeight="1" x14ac:dyDescent="0.3">
      <c r="A24" s="100" t="s">
        <v>25</v>
      </c>
      <c r="B24" s="100" t="s">
        <v>4</v>
      </c>
      <c r="C24" s="101" t="s">
        <v>350</v>
      </c>
      <c r="D24" s="101"/>
      <c r="E24" s="101"/>
      <c r="F24" s="101"/>
      <c r="G24" s="101"/>
      <c r="H24" s="101"/>
      <c r="I24" s="77"/>
    </row>
    <row r="25" spans="1:9" ht="24" customHeight="1" x14ac:dyDescent="0.3">
      <c r="A25" s="106" t="s">
        <v>20</v>
      </c>
      <c r="B25" s="106"/>
      <c r="C25" s="106"/>
      <c r="D25" s="106"/>
      <c r="E25" s="106"/>
      <c r="F25" s="106"/>
      <c r="G25" s="106"/>
      <c r="H25" s="106"/>
    </row>
    <row r="26" spans="1:9" ht="43.5" customHeight="1" x14ac:dyDescent="0.3">
      <c r="A26" s="100" t="s">
        <v>26</v>
      </c>
      <c r="B26" s="100" t="s">
        <v>4</v>
      </c>
      <c r="C26" s="101" t="str">
        <f>IF(AND(G26="Upper"),"Developed","Developing")</f>
        <v>Developing</v>
      </c>
      <c r="D26" s="101"/>
      <c r="E26" s="100" t="s">
        <v>13</v>
      </c>
      <c r="F26" s="100" t="s">
        <v>4</v>
      </c>
      <c r="G26" s="101" t="s">
        <v>160</v>
      </c>
      <c r="H26" s="101"/>
    </row>
    <row r="27" spans="1:9" ht="43.5" customHeight="1" x14ac:dyDescent="0.3">
      <c r="A27" s="100" t="s">
        <v>14</v>
      </c>
      <c r="B27" s="100" t="s">
        <v>4</v>
      </c>
      <c r="C27" s="101" t="s">
        <v>96</v>
      </c>
      <c r="D27" s="101"/>
      <c r="E27" s="100" t="s">
        <v>147</v>
      </c>
      <c r="F27" s="100" t="s">
        <v>4</v>
      </c>
      <c r="G27" s="101" t="s">
        <v>353</v>
      </c>
      <c r="H27" s="101"/>
    </row>
    <row r="28" spans="1:9" ht="43.5" customHeight="1" x14ac:dyDescent="0.3">
      <c r="A28" s="100" t="s">
        <v>23</v>
      </c>
      <c r="B28" s="100" t="s">
        <v>4</v>
      </c>
      <c r="C28" s="101" t="s">
        <v>95</v>
      </c>
      <c r="D28" s="101"/>
      <c r="E28" s="100" t="s">
        <v>16</v>
      </c>
      <c r="F28" s="100" t="s">
        <v>4</v>
      </c>
      <c r="G28" s="101" t="s">
        <v>349</v>
      </c>
      <c r="H28" s="101"/>
    </row>
    <row r="29" spans="1:9" ht="43.5" customHeight="1" x14ac:dyDescent="0.3">
      <c r="A29" s="100" t="s">
        <v>105</v>
      </c>
      <c r="B29" s="100" t="s">
        <v>4</v>
      </c>
      <c r="C29" s="101" t="s">
        <v>347</v>
      </c>
      <c r="D29" s="101"/>
      <c r="E29" s="100" t="s">
        <v>106</v>
      </c>
      <c r="F29" s="100" t="s">
        <v>4</v>
      </c>
      <c r="G29" s="101" t="s">
        <v>346</v>
      </c>
      <c r="H29" s="101"/>
    </row>
    <row r="30" spans="1:9" ht="84" customHeight="1" x14ac:dyDescent="0.3">
      <c r="A30" s="100" t="s">
        <v>17</v>
      </c>
      <c r="B30" s="100" t="s">
        <v>4</v>
      </c>
      <c r="C30" s="101" t="s">
        <v>348</v>
      </c>
      <c r="D30" s="101"/>
      <c r="E30" s="100" t="s">
        <v>15</v>
      </c>
      <c r="F30" s="100" t="s">
        <v>4</v>
      </c>
      <c r="G30" s="101" t="s">
        <v>345</v>
      </c>
      <c r="H30" s="101"/>
    </row>
    <row r="31" spans="1:9" ht="21" x14ac:dyDescent="0.3">
      <c r="A31" s="100" t="s">
        <v>111</v>
      </c>
      <c r="B31" s="100" t="s">
        <v>4</v>
      </c>
      <c r="C31" s="101" t="s">
        <v>112</v>
      </c>
      <c r="D31" s="101"/>
      <c r="E31" s="100" t="s">
        <v>113</v>
      </c>
      <c r="F31" s="100" t="s">
        <v>4</v>
      </c>
      <c r="G31" s="101" t="s">
        <v>112</v>
      </c>
      <c r="H31" s="101"/>
    </row>
    <row r="32" spans="1:9" ht="21.75" customHeight="1" x14ac:dyDescent="0.3">
      <c r="A32" s="100" t="s">
        <v>114</v>
      </c>
      <c r="B32" s="100" t="s">
        <v>4</v>
      </c>
      <c r="C32" s="101" t="s">
        <v>112</v>
      </c>
      <c r="D32" s="101"/>
      <c r="E32" s="101"/>
      <c r="F32" s="101"/>
      <c r="G32" s="101"/>
      <c r="H32" s="101"/>
    </row>
    <row r="33" spans="1:15" ht="21" x14ac:dyDescent="0.3">
      <c r="A33" s="161" t="s">
        <v>37</v>
      </c>
      <c r="B33" s="161"/>
      <c r="C33" s="161"/>
      <c r="D33" s="161"/>
      <c r="E33" s="161"/>
      <c r="F33" s="161"/>
      <c r="G33" s="161"/>
      <c r="H33" s="161"/>
    </row>
    <row r="34" spans="1:15" ht="43.5" customHeight="1" x14ac:dyDescent="0.3">
      <c r="A34" s="100" t="s">
        <v>18</v>
      </c>
      <c r="B34" s="100"/>
      <c r="C34" s="101" t="s">
        <v>97</v>
      </c>
      <c r="D34" s="101"/>
      <c r="E34" s="100" t="s">
        <v>19</v>
      </c>
      <c r="F34" s="100" t="s">
        <v>4</v>
      </c>
      <c r="G34" s="101" t="s">
        <v>98</v>
      </c>
      <c r="H34" s="101"/>
    </row>
    <row r="35" spans="1:15" ht="43.5" customHeight="1" x14ac:dyDescent="0.3">
      <c r="A35" s="100" t="s">
        <v>22</v>
      </c>
      <c r="B35" s="100"/>
      <c r="C35" s="101" t="s">
        <v>98</v>
      </c>
      <c r="D35" s="101"/>
      <c r="E35" s="100" t="s">
        <v>32</v>
      </c>
      <c r="F35" s="100" t="s">
        <v>4</v>
      </c>
      <c r="G35" s="101" t="s">
        <v>98</v>
      </c>
      <c r="H35" s="101"/>
    </row>
    <row r="36" spans="1:15" ht="21" x14ac:dyDescent="0.3">
      <c r="A36" s="100" t="s">
        <v>31</v>
      </c>
      <c r="B36" s="100"/>
      <c r="C36" s="101" t="s">
        <v>99</v>
      </c>
      <c r="D36" s="101"/>
      <c r="E36" s="100" t="s">
        <v>21</v>
      </c>
      <c r="F36" s="100" t="s">
        <v>4</v>
      </c>
      <c r="G36" s="101" t="s">
        <v>100</v>
      </c>
      <c r="H36" s="101"/>
    </row>
    <row r="37" spans="1:15" ht="21" x14ac:dyDescent="0.3">
      <c r="A37" s="106" t="s">
        <v>0</v>
      </c>
      <c r="B37" s="106"/>
      <c r="C37" s="106"/>
      <c r="D37" s="106"/>
      <c r="E37" s="106"/>
      <c r="F37" s="106"/>
      <c r="G37" s="106"/>
      <c r="H37" s="106"/>
    </row>
    <row r="38" spans="1:15" ht="21" x14ac:dyDescent="0.3">
      <c r="A38" s="102" t="s">
        <v>0</v>
      </c>
      <c r="B38" s="102"/>
      <c r="C38" s="102" t="s">
        <v>225</v>
      </c>
      <c r="D38" s="102"/>
      <c r="E38" s="102"/>
      <c r="F38" s="102" t="s">
        <v>7</v>
      </c>
      <c r="G38" s="102"/>
      <c r="H38" s="102"/>
      <c r="J38" s="164" t="s">
        <v>1</v>
      </c>
      <c r="K38" s="165"/>
      <c r="L38" s="34" t="s">
        <v>6</v>
      </c>
      <c r="M38" s="164" t="s">
        <v>2</v>
      </c>
      <c r="N38" s="165"/>
      <c r="O38" s="34" t="s">
        <v>3</v>
      </c>
    </row>
    <row r="39" spans="1:15" ht="21" x14ac:dyDescent="0.3">
      <c r="A39" s="108" t="s">
        <v>2</v>
      </c>
      <c r="B39" s="108"/>
      <c r="C39" s="152" t="s">
        <v>308</v>
      </c>
      <c r="D39" s="152"/>
      <c r="E39" s="152"/>
      <c r="F39" s="152" t="s">
        <v>342</v>
      </c>
      <c r="G39" s="152"/>
      <c r="H39" s="152"/>
    </row>
    <row r="40" spans="1:15" ht="21" x14ac:dyDescent="0.3">
      <c r="A40" s="108" t="s">
        <v>3</v>
      </c>
      <c r="B40" s="108"/>
      <c r="C40" s="152" t="s">
        <v>307</v>
      </c>
      <c r="D40" s="152"/>
      <c r="E40" s="152"/>
      <c r="F40" s="152" t="s">
        <v>343</v>
      </c>
      <c r="G40" s="152"/>
      <c r="H40" s="152"/>
    </row>
    <row r="41" spans="1:15" ht="21" x14ac:dyDescent="0.3">
      <c r="A41" s="108" t="s">
        <v>1</v>
      </c>
      <c r="B41" s="108"/>
      <c r="C41" s="152" t="s">
        <v>305</v>
      </c>
      <c r="D41" s="152"/>
      <c r="E41" s="152"/>
      <c r="F41" s="152" t="s">
        <v>342</v>
      </c>
      <c r="G41" s="152"/>
      <c r="H41" s="152"/>
    </row>
    <row r="42" spans="1:15" ht="21" x14ac:dyDescent="0.3">
      <c r="A42" s="108" t="s">
        <v>6</v>
      </c>
      <c r="B42" s="108"/>
      <c r="C42" s="152" t="s">
        <v>306</v>
      </c>
      <c r="D42" s="152"/>
      <c r="E42" s="152"/>
      <c r="F42" s="152" t="s">
        <v>342</v>
      </c>
      <c r="G42" s="152"/>
      <c r="H42" s="152"/>
    </row>
    <row r="43" spans="1:15" ht="51" customHeight="1" x14ac:dyDescent="0.3">
      <c r="A43" s="100" t="s">
        <v>226</v>
      </c>
      <c r="B43" s="100"/>
      <c r="C43" s="101" t="s">
        <v>95</v>
      </c>
      <c r="D43" s="101"/>
      <c r="E43" s="101"/>
      <c r="F43" s="101"/>
      <c r="G43" s="101"/>
      <c r="H43" s="101"/>
    </row>
    <row r="44" spans="1:15" ht="21" x14ac:dyDescent="0.3">
      <c r="A44" s="106" t="s">
        <v>57</v>
      </c>
      <c r="B44" s="106"/>
      <c r="C44" s="106"/>
      <c r="D44" s="106"/>
      <c r="E44" s="106"/>
      <c r="F44" s="106"/>
      <c r="G44" s="106"/>
      <c r="H44" s="106"/>
    </row>
    <row r="45" spans="1:15" ht="21" customHeight="1" x14ac:dyDescent="0.3">
      <c r="A45" s="102" t="s">
        <v>58</v>
      </c>
      <c r="B45" s="102"/>
      <c r="C45" s="34" t="s">
        <v>59</v>
      </c>
      <c r="D45" s="102" t="s">
        <v>145</v>
      </c>
      <c r="E45" s="102"/>
      <c r="F45" s="102"/>
      <c r="G45" s="102" t="s">
        <v>60</v>
      </c>
      <c r="H45" s="102"/>
    </row>
    <row r="46" spans="1:15" ht="21" x14ac:dyDescent="0.3">
      <c r="A46" s="137" t="s">
        <v>340</v>
      </c>
      <c r="B46" s="137"/>
      <c r="C46" s="31" t="s">
        <v>87</v>
      </c>
      <c r="D46" s="101" t="s">
        <v>339</v>
      </c>
      <c r="E46" s="101"/>
      <c r="F46" s="101"/>
      <c r="G46" s="101" t="s">
        <v>337</v>
      </c>
      <c r="H46" s="101"/>
      <c r="I46" s="70" t="s">
        <v>336</v>
      </c>
    </row>
    <row r="47" spans="1:15" ht="21" x14ac:dyDescent="0.3">
      <c r="A47" s="137" t="s">
        <v>341</v>
      </c>
      <c r="B47" s="137"/>
      <c r="C47" s="31" t="s">
        <v>87</v>
      </c>
      <c r="D47" s="101" t="s">
        <v>339</v>
      </c>
      <c r="E47" s="101"/>
      <c r="F47" s="101"/>
      <c r="G47" s="101" t="s">
        <v>338</v>
      </c>
      <c r="H47" s="101"/>
    </row>
    <row r="48" spans="1:15" ht="21" x14ac:dyDescent="0.3">
      <c r="A48" s="106" t="s">
        <v>61</v>
      </c>
      <c r="B48" s="106"/>
      <c r="C48" s="106"/>
      <c r="D48" s="106"/>
      <c r="E48" s="106"/>
      <c r="F48" s="106"/>
      <c r="G48" s="106"/>
      <c r="H48" s="106"/>
    </row>
    <row r="49" spans="1:10" ht="42.75" customHeight="1" x14ac:dyDescent="0.3">
      <c r="A49" s="100" t="s">
        <v>62</v>
      </c>
      <c r="B49" s="100" t="s">
        <v>4</v>
      </c>
      <c r="C49" s="101" t="s">
        <v>95</v>
      </c>
      <c r="D49" s="101"/>
      <c r="E49" s="101"/>
      <c r="F49" s="101"/>
      <c r="G49" s="101"/>
      <c r="H49" s="101"/>
    </row>
    <row r="50" spans="1:10" ht="21" x14ac:dyDescent="0.3">
      <c r="A50" s="100" t="s">
        <v>63</v>
      </c>
      <c r="B50" s="100" t="s">
        <v>4</v>
      </c>
      <c r="C50" s="101" t="s">
        <v>332</v>
      </c>
      <c r="D50" s="101"/>
      <c r="E50" s="101"/>
      <c r="F50" s="101"/>
      <c r="G50" s="49" t="s">
        <v>227</v>
      </c>
      <c r="H50" s="72">
        <v>45617</v>
      </c>
    </row>
    <row r="51" spans="1:10" ht="21" x14ac:dyDescent="0.3">
      <c r="A51" s="100" t="s">
        <v>64</v>
      </c>
      <c r="B51" s="100" t="s">
        <v>4</v>
      </c>
      <c r="C51" s="101" t="s">
        <v>332</v>
      </c>
      <c r="D51" s="101"/>
      <c r="E51" s="101"/>
      <c r="F51" s="101"/>
      <c r="G51" s="49" t="s">
        <v>227</v>
      </c>
      <c r="H51" s="72">
        <v>45617</v>
      </c>
    </row>
    <row r="52" spans="1:10" ht="21" x14ac:dyDescent="0.3">
      <c r="A52" s="100" t="s">
        <v>238</v>
      </c>
      <c r="B52" s="100"/>
      <c r="C52" s="101" t="s">
        <v>354</v>
      </c>
      <c r="D52" s="101"/>
      <c r="E52" s="101"/>
      <c r="F52" s="101"/>
      <c r="G52" s="49" t="s">
        <v>227</v>
      </c>
      <c r="H52" s="72">
        <v>45617</v>
      </c>
    </row>
    <row r="53" spans="1:10" ht="44.25" customHeight="1" x14ac:dyDescent="0.3">
      <c r="A53" s="100"/>
      <c r="B53" s="100"/>
      <c r="C53" s="119" t="s">
        <v>333</v>
      </c>
      <c r="D53" s="120"/>
      <c r="E53" s="120"/>
      <c r="F53" s="120"/>
      <c r="G53" s="120"/>
      <c r="H53" s="121"/>
    </row>
    <row r="54" spans="1:10" ht="46.5" hidden="1" customHeight="1" x14ac:dyDescent="0.3">
      <c r="A54" s="100" t="s">
        <v>65</v>
      </c>
      <c r="B54" s="100" t="s">
        <v>4</v>
      </c>
      <c r="C54" s="101"/>
      <c r="D54" s="101"/>
      <c r="E54" s="101"/>
      <c r="F54" s="101"/>
      <c r="G54" s="49" t="s">
        <v>228</v>
      </c>
      <c r="H54" s="33"/>
    </row>
    <row r="55" spans="1:10" ht="45" hidden="1" customHeight="1" x14ac:dyDescent="0.3">
      <c r="A55" s="100" t="s">
        <v>66</v>
      </c>
      <c r="B55" s="100" t="s">
        <v>4</v>
      </c>
      <c r="C55" s="101"/>
      <c r="D55" s="101"/>
      <c r="E55" s="101"/>
      <c r="F55" s="101"/>
      <c r="G55" s="49" t="s">
        <v>228</v>
      </c>
      <c r="H55" s="33"/>
    </row>
    <row r="56" spans="1:10" ht="25.5" customHeight="1" x14ac:dyDescent="0.3">
      <c r="A56" s="122" t="s">
        <v>357</v>
      </c>
      <c r="B56" s="124"/>
      <c r="C56" s="101" t="s">
        <v>334</v>
      </c>
      <c r="D56" s="101"/>
      <c r="E56" s="101"/>
      <c r="F56" s="101"/>
      <c r="G56" s="49" t="s">
        <v>228</v>
      </c>
      <c r="H56" s="72">
        <v>45456</v>
      </c>
    </row>
    <row r="57" spans="1:10" ht="60.75" customHeight="1" x14ac:dyDescent="0.3">
      <c r="A57" s="128"/>
      <c r="B57" s="130"/>
      <c r="C57" s="119" t="s">
        <v>355</v>
      </c>
      <c r="D57" s="120"/>
      <c r="E57" s="120"/>
      <c r="F57" s="121"/>
      <c r="G57" s="74" t="s">
        <v>335</v>
      </c>
      <c r="H57" s="75">
        <v>48377</v>
      </c>
      <c r="I57" s="1">
        <f>187.45-37.45</f>
        <v>150</v>
      </c>
    </row>
    <row r="58" spans="1:10" ht="22.5" customHeight="1" x14ac:dyDescent="0.3">
      <c r="A58" s="122" t="s">
        <v>356</v>
      </c>
      <c r="B58" s="124"/>
      <c r="C58" s="101" t="s">
        <v>344</v>
      </c>
      <c r="D58" s="101"/>
      <c r="E58" s="101"/>
      <c r="F58" s="101"/>
      <c r="G58" s="49" t="s">
        <v>228</v>
      </c>
      <c r="H58" s="72">
        <v>45607</v>
      </c>
    </row>
    <row r="59" spans="1:10" ht="21" x14ac:dyDescent="0.3">
      <c r="A59" s="128"/>
      <c r="B59" s="130"/>
      <c r="C59" s="119" t="s">
        <v>358</v>
      </c>
      <c r="D59" s="120"/>
      <c r="E59" s="120"/>
      <c r="F59" s="120"/>
      <c r="G59" s="120"/>
      <c r="H59" s="121"/>
    </row>
    <row r="60" spans="1:10" ht="21.6" thickBot="1" x14ac:dyDescent="0.35">
      <c r="A60" s="106" t="s">
        <v>67</v>
      </c>
      <c r="B60" s="106"/>
      <c r="C60" s="106"/>
      <c r="D60" s="106"/>
      <c r="E60" s="106"/>
      <c r="F60" s="106"/>
      <c r="G60" s="106"/>
      <c r="H60" s="106"/>
    </row>
    <row r="61" spans="1:10" ht="20.25" customHeight="1" x14ac:dyDescent="0.4">
      <c r="A61" s="142" t="s">
        <v>382</v>
      </c>
      <c r="B61" s="142"/>
      <c r="C61" s="142"/>
      <c r="D61" s="28" t="s">
        <v>115</v>
      </c>
      <c r="E61" s="140" t="s">
        <v>102</v>
      </c>
      <c r="F61" s="140"/>
      <c r="G61" s="28" t="s">
        <v>116</v>
      </c>
      <c r="H61" s="28" t="s">
        <v>117</v>
      </c>
      <c r="I61" s="14" t="str">
        <f ca="1">(IF(E64&gt;99%,"All work completed. Please provide OC.",IF(E64&gt;89.8%,"Plinth, RCC, Brick, Plaster, Flooring, Wooden, Plumbing, Electrification, etc., work Completed. Finishing work is in process.",IF(E64&lt;94%,(IF(C64=0,"Work not yet Started.",IF(D64=25%,"Piling work in process",IF(D64=50%,"Excavation work in process",IF(D64=100%,"Excavation work Completed. ","0")))&amp;(IF(C65=0%,"",IF(C65=J66,"Footing work is process",IF(C65=J67,"Footing work Completed",IF(C65=J68,"1st Basement Completed",IF(C65=J69,"1st &amp; 2nd Basement Completed",IF(C65=J70,"1st to 3rd Basement Completed",IF(C65=J71,"1st to 4th Basement Completed",IF(C65=J72,"Plinth work is process",IF(C65=J73,"Plinth work completed","0")))))))))))&amp;(IF(C66=(E62+G62+H62),", RCC Slab",IF(C66&gt;0,", RCC upto "&amp;C66&amp;" Slab",""))&amp;(IF(C67=H62,", Brickwork",IF(C67&gt;0,", Brickwork upto "&amp;C67&amp;" Floor",""))&amp;(IF(C68=H62,", Internal Plaster",IF(C68&gt;0,", Internal Plaster upto "&amp;C68&amp;" Floor",""))&amp;(IF(C69=H62,", External Plaster",IF(C69&gt;0,", External Plaster upto "&amp;C69&amp;" Floor",""))&amp;(IF(C70=H62,", External Plumbing, Elevation and Waterproofing",IF(C70&gt;0,", External Plumbing, Elevation and Waterproofing upto "&amp;C70&amp;" Floor",""))&amp;(IF(C71=H62,", Flooring &amp; Fitting",IF(C71&gt;0,", Flooring &amp; Fitting upto "&amp;C71&amp;" Floor",""))&amp;(IF(C72=H62,", Wooden Work",IF(C72&gt;0,", Wooden Work upto "&amp;C72&amp;" Floor",""))&amp;(IF(C73=H62,", Electrical &amp; Sanitary fittings",IF(C73&gt;0,", Electrical &amp; Sanitary fittings upto "&amp;C73&amp;" Floor",""))&amp;(IF(C74&gt;0,", Finishing upto "&amp;C74&amp;" Floor","")&amp;(IF(C66&gt;0.5," Completed",""))))))))))))))))</f>
        <v>Work not yet Started.</v>
      </c>
      <c r="J61" s="16"/>
    </row>
    <row r="62" spans="1:10" ht="21" x14ac:dyDescent="0.4">
      <c r="A62" s="142"/>
      <c r="B62" s="142"/>
      <c r="C62" s="142"/>
      <c r="D62" s="28">
        <f>IF(AND(ISNUMBER(SEARCH("1B",A61))),1,IF(AND(ISNUMBER(SEARCH("2B",A61))),2,IF(AND(ISNUMBER(SEARCH("3B",A61))),3,IF(AND(ISNUMBER(SEARCH("4B",A61))),4,IF(ISNUMBER(SEARCH("5B",A61)),5,0)))))</f>
        <v>0</v>
      </c>
      <c r="E62" s="140">
        <v>1</v>
      </c>
      <c r="F62" s="140"/>
      <c r="G62" s="28">
        <v>0</v>
      </c>
      <c r="H62" s="28">
        <f ca="1">--TRIM(RIGHT(SUBSTITUTE(LEFT(A61,_xlfn.AGGREGATE(16,6,FIND({0,1,2,3,4,5,6,7,8,9},A61,ROW(INDIRECT("1:"&amp;LEN(A61)))),1))," ",REPT(" ",LEN(A61))),LEN(A61)))</f>
        <v>36</v>
      </c>
      <c r="I62" s="15" t="s">
        <v>121</v>
      </c>
      <c r="J62" s="16"/>
    </row>
    <row r="63" spans="1:10" ht="20.25" customHeight="1" x14ac:dyDescent="0.4">
      <c r="A63" s="141" t="s">
        <v>119</v>
      </c>
      <c r="B63" s="141"/>
      <c r="C63" s="29" t="s">
        <v>129</v>
      </c>
      <c r="D63" s="29" t="s">
        <v>130</v>
      </c>
      <c r="E63" s="141" t="s">
        <v>120</v>
      </c>
      <c r="F63" s="141"/>
      <c r="G63" s="25" t="s">
        <v>118</v>
      </c>
      <c r="H63" s="25"/>
      <c r="I63" s="18" t="s">
        <v>131</v>
      </c>
      <c r="J63" s="17">
        <f ca="1">H62*25%</f>
        <v>9</v>
      </c>
    </row>
    <row r="64" spans="1:10" ht="20.25" customHeight="1" x14ac:dyDescent="0.4">
      <c r="A64" s="136" t="s">
        <v>132</v>
      </c>
      <c r="B64" s="136"/>
      <c r="C64" s="76">
        <f>J69</f>
        <v>0</v>
      </c>
      <c r="D64" s="27">
        <f ca="1">((100/H62)*C64)/100</f>
        <v>0</v>
      </c>
      <c r="E64" s="145">
        <f ca="1">(((C64/H62*10)+(C65/H62*15)+(25/(E62+G62+H62)*C66)+(5/(H62)*C67)+(2.5/(H62)*C68)+(2.5/(H62)*C69)+(5/H62*C70)+(10/H62*C71)+(2.5/H62*C72)+(2.5/H62*C73)+(10/H62*C74)+(10/H62*C75))/100)</f>
        <v>0</v>
      </c>
      <c r="F64" s="146"/>
      <c r="G64" s="136" t="str">
        <f ca="1">I61</f>
        <v>Work not yet Started.</v>
      </c>
      <c r="H64" s="136"/>
      <c r="I64" s="18" t="s">
        <v>122</v>
      </c>
      <c r="J64" s="21">
        <f ca="1">H62*50%</f>
        <v>18</v>
      </c>
    </row>
    <row r="65" spans="1:10" ht="21" x14ac:dyDescent="0.4">
      <c r="A65" s="136" t="s">
        <v>103</v>
      </c>
      <c r="B65" s="136"/>
      <c r="C65" s="76">
        <f>J71</f>
        <v>0</v>
      </c>
      <c r="D65" s="27">
        <f ca="1">((100/H62)*C65)/100</f>
        <v>0</v>
      </c>
      <c r="E65" s="147"/>
      <c r="F65" s="148"/>
      <c r="G65" s="136"/>
      <c r="H65" s="136"/>
      <c r="I65" s="18" t="s">
        <v>123</v>
      </c>
      <c r="J65" s="21">
        <f ca="1">H62</f>
        <v>36</v>
      </c>
    </row>
    <row r="66" spans="1:10" ht="21" customHeight="1" x14ac:dyDescent="0.4">
      <c r="A66" s="136" t="s">
        <v>133</v>
      </c>
      <c r="B66" s="136"/>
      <c r="C66" s="28">
        <v>0</v>
      </c>
      <c r="D66" s="27">
        <f ca="1">((100/(E62+G62+H62))*C66)/100</f>
        <v>0</v>
      </c>
      <c r="E66" s="147"/>
      <c r="F66" s="148"/>
      <c r="G66" s="136"/>
      <c r="H66" s="136"/>
      <c r="I66" s="18" t="s">
        <v>124</v>
      </c>
      <c r="J66" s="22">
        <f ca="1">(IF(D62&gt;1,(H62/(D62+2)),H62*0.2))</f>
        <v>7.2</v>
      </c>
    </row>
    <row r="67" spans="1:10" ht="21" customHeight="1" x14ac:dyDescent="0.4">
      <c r="A67" s="136" t="s">
        <v>134</v>
      </c>
      <c r="B67" s="136"/>
      <c r="C67" s="28">
        <v>0</v>
      </c>
      <c r="D67" s="27">
        <f ca="1">((100/H62)*C67)/100</f>
        <v>0</v>
      </c>
      <c r="E67" s="147"/>
      <c r="F67" s="148"/>
      <c r="G67" s="136"/>
      <c r="H67" s="136"/>
      <c r="I67" s="18" t="s">
        <v>125</v>
      </c>
      <c r="J67" s="22">
        <f ca="1">(IF(D62&gt;1,(H62/(D62+2)+J66),H62*0.2+J66))</f>
        <v>14.4</v>
      </c>
    </row>
    <row r="68" spans="1:10" ht="21" customHeight="1" x14ac:dyDescent="0.4">
      <c r="A68" s="143" t="s">
        <v>135</v>
      </c>
      <c r="B68" s="144"/>
      <c r="C68" s="28">
        <v>0</v>
      </c>
      <c r="D68" s="27">
        <f ca="1">((100/H62)*C68)/100</f>
        <v>0</v>
      </c>
      <c r="E68" s="147"/>
      <c r="F68" s="148"/>
      <c r="G68" s="136"/>
      <c r="H68" s="136"/>
      <c r="I68" s="18" t="s">
        <v>136</v>
      </c>
      <c r="J68" s="22">
        <f>(IF(D62&gt;1,(H62/(D62+2)+J67),0))</f>
        <v>0</v>
      </c>
    </row>
    <row r="69" spans="1:10" ht="21" customHeight="1" x14ac:dyDescent="0.4">
      <c r="A69" s="143" t="s">
        <v>166</v>
      </c>
      <c r="B69" s="144"/>
      <c r="C69" s="28">
        <v>0</v>
      </c>
      <c r="D69" s="27">
        <f ca="1">((100/H62)*C69)/100</f>
        <v>0</v>
      </c>
      <c r="E69" s="147"/>
      <c r="F69" s="148"/>
      <c r="G69" s="136"/>
      <c r="H69" s="136"/>
      <c r="I69" s="18" t="s">
        <v>137</v>
      </c>
      <c r="J69" s="22">
        <f>(IF(D62&gt;2,(H62/(D62+2)+J68),0))</f>
        <v>0</v>
      </c>
    </row>
    <row r="70" spans="1:10" ht="65.25" customHeight="1" x14ac:dyDescent="0.4">
      <c r="A70" s="143" t="s">
        <v>163</v>
      </c>
      <c r="B70" s="144"/>
      <c r="C70" s="28">
        <v>0</v>
      </c>
      <c r="D70" s="27">
        <f ca="1">((100/(H62))*C70)/100</f>
        <v>0</v>
      </c>
      <c r="E70" s="147"/>
      <c r="F70" s="148"/>
      <c r="G70" s="136"/>
      <c r="H70" s="136"/>
      <c r="I70" s="18" t="s">
        <v>139</v>
      </c>
      <c r="J70" s="23">
        <f>(IF(D62&gt;3,(H62/(D62+2)+J69),0))</f>
        <v>0</v>
      </c>
    </row>
    <row r="71" spans="1:10" ht="21" x14ac:dyDescent="0.4">
      <c r="A71" s="136" t="s">
        <v>138</v>
      </c>
      <c r="B71" s="136"/>
      <c r="C71" s="28">
        <v>0</v>
      </c>
      <c r="D71" s="27">
        <f ca="1">((100/(H62))*C71)/100</f>
        <v>0</v>
      </c>
      <c r="E71" s="147"/>
      <c r="F71" s="148"/>
      <c r="G71" s="136"/>
      <c r="H71" s="136"/>
      <c r="I71" s="18" t="s">
        <v>140</v>
      </c>
      <c r="J71" s="22">
        <f>(IF(D62&gt;4,(H62/(D62+2)+J70),0))</f>
        <v>0</v>
      </c>
    </row>
    <row r="72" spans="1:10" ht="21" customHeight="1" x14ac:dyDescent="0.4">
      <c r="A72" s="136" t="s">
        <v>165</v>
      </c>
      <c r="B72" s="136"/>
      <c r="C72" s="28">
        <v>0</v>
      </c>
      <c r="D72" s="27">
        <f ca="1">((100/H62)*C72)/100</f>
        <v>0</v>
      </c>
      <c r="E72" s="147"/>
      <c r="F72" s="148"/>
      <c r="G72" s="136"/>
      <c r="H72" s="136"/>
      <c r="I72" s="18" t="s">
        <v>126</v>
      </c>
      <c r="J72" s="22">
        <f ca="1">(IF(D62=1,(H62/(D62+3)+J67),IF(D62=0,(H62*0.3+J67),IF(D62&gt;1,0))))</f>
        <v>25.2</v>
      </c>
    </row>
    <row r="73" spans="1:10" ht="21.6" thickBot="1" x14ac:dyDescent="0.45">
      <c r="A73" s="136" t="s">
        <v>164</v>
      </c>
      <c r="B73" s="136"/>
      <c r="C73" s="28">
        <v>0</v>
      </c>
      <c r="D73" s="27">
        <f ca="1">((100/H62)*C73)/100</f>
        <v>0</v>
      </c>
      <c r="E73" s="147"/>
      <c r="F73" s="148"/>
      <c r="G73" s="136"/>
      <c r="H73" s="136"/>
      <c r="I73" s="20" t="s">
        <v>127</v>
      </c>
      <c r="J73" s="24">
        <f ca="1">(IF(D62&gt;1.5,(H62/(D62+2)+J67+MAX(0,J68-J67)+MAX(0,J69-J68)+MAX(0,J70-J69)+MAX(0,J71-J70)+MAX(0,J72-J71)),IF(D62=1,(H62/(D62+3)+J72),IF(D62=0,H62*0.3+J72))))</f>
        <v>36</v>
      </c>
    </row>
    <row r="74" spans="1:10" ht="21" x14ac:dyDescent="0.3">
      <c r="A74" s="136" t="s">
        <v>141</v>
      </c>
      <c r="B74" s="136"/>
      <c r="C74" s="28">
        <v>0</v>
      </c>
      <c r="D74" s="27">
        <f ca="1">((100/(H62))*C74)/100</f>
        <v>0</v>
      </c>
      <c r="E74" s="147"/>
      <c r="F74" s="148"/>
      <c r="G74" s="136"/>
      <c r="H74" s="136"/>
    </row>
    <row r="75" spans="1:10" ht="21" x14ac:dyDescent="0.3">
      <c r="A75" s="136" t="s">
        <v>142</v>
      </c>
      <c r="B75" s="136"/>
      <c r="C75" s="28">
        <v>0</v>
      </c>
      <c r="D75" s="27">
        <f ca="1">((100/(H62))*C75)/100</f>
        <v>0</v>
      </c>
      <c r="E75" s="149"/>
      <c r="F75" s="150"/>
      <c r="G75" s="136"/>
      <c r="H75" s="136"/>
    </row>
    <row r="76" spans="1:10" ht="21.6" hidden="1" thickBot="1" x14ac:dyDescent="0.35">
      <c r="A76" s="106" t="s">
        <v>67</v>
      </c>
      <c r="B76" s="106"/>
      <c r="C76" s="106"/>
      <c r="D76" s="106"/>
      <c r="E76" s="106"/>
      <c r="F76" s="106"/>
      <c r="G76" s="106"/>
      <c r="H76" s="106"/>
    </row>
    <row r="77" spans="1:10" ht="20.25" hidden="1" customHeight="1" x14ac:dyDescent="0.4">
      <c r="A77" s="142" t="str">
        <f>CONCATENATE((IF(OR(A47="",A47="NA"),"",A47)),"= ",(IF(OR(D47="",D47="NA"),"",D47)),".")</f>
        <v>Tower E2= G + 1st to 36th Floor.</v>
      </c>
      <c r="B77" s="142"/>
      <c r="C77" s="142"/>
      <c r="D77" s="28" t="s">
        <v>115</v>
      </c>
      <c r="E77" s="140" t="s">
        <v>102</v>
      </c>
      <c r="F77" s="140"/>
      <c r="G77" s="28" t="s">
        <v>116</v>
      </c>
      <c r="H77" s="28" t="s">
        <v>117</v>
      </c>
      <c r="I77" s="14" t="str">
        <f ca="1">(IF(E80&gt;99%,"All work completed. Please provide OC.",IF(E80&gt;89.8%,"Plinth, RCC, Brick, Plaster, Flooring, Wooden, Plumbing, Electrification, etc., work Completed. Finishing work is in process.",IF(E80&lt;94%,(IF(C80=0,"Work not yet Started.",IF(D80=25%,"Piling work in process",IF(D80=50%,"Excavation work in process",IF(D80=100%,"Excavation work Completed. ","0")))&amp;(IF(C81=0%,"",IF(C81=J82,"Footing work is process",IF(C81=J83,"Footing work Completed",IF(C81=J84,"1st Basement Completed",IF(C81=J85,"1st &amp; 2nd Basement Completed",IF(C81=J86,"1st to 3rd Basement Completed",IF(C81=J87,"1st to 4th Basement Completed",IF(C81=J88,"Plinth work is process",IF(C81=J89,"Plinth work completed","0")))))))))))&amp;(IF(C82=(E78+G78+H78),", RCC Slab",IF(C82&gt;0,", RCC upto "&amp;C82&amp;" Slab",""))&amp;(IF(C83=H78,", Brickwork",IF(C83&gt;0,", Brickwork upto "&amp;C83&amp;" Floor",""))&amp;(IF(C84=H78,", Internal Plaster",IF(C84&gt;0,", Internal Plaster upto "&amp;C84&amp;" Floor",""))&amp;(IF(C85=H78,", External Plaster",IF(C85&gt;0,", External Plaster upto "&amp;C85&amp;" Floor",""))&amp;(IF(C86=H78,", External Plumbing, Elevation and Waterproofing",IF(C86&gt;0,", External Plumbing, Elevation and Waterproofing upto "&amp;C86&amp;" Floor",""))&amp;(IF(C87=H78,", Flooring &amp; Fitting",IF(C87&gt;0,", Flooring &amp; Fitting upto "&amp;C87&amp;" Floor",""))&amp;(IF(C88=H78,", Wooden Work",IF(C88&gt;0,", Wooden Work upto "&amp;C88&amp;" Floor",""))&amp;(IF(C89=H78,", Electrical &amp; Sanitary fittings",IF(C89&gt;0,", Electrical &amp; Sanitary fittings upto "&amp;C89&amp;" Floor",""))&amp;(IF(C90&gt;0,", Finishing upto "&amp;C90&amp;" Floor","")&amp;(IF(C82&gt;0.5," Completed",""))))))))))))))))</f>
        <v>Work not yet Started.</v>
      </c>
      <c r="J77" s="16"/>
    </row>
    <row r="78" spans="1:10" ht="21" hidden="1" x14ac:dyDescent="0.4">
      <c r="A78" s="142"/>
      <c r="B78" s="142"/>
      <c r="C78" s="142"/>
      <c r="D78" s="28">
        <f>IF(AND(ISNUMBER(SEARCH("1B",A77))),1,IF(AND(ISNUMBER(SEARCH("2B",A77))),2,IF(AND(ISNUMBER(SEARCH("3B",A77))),3,IF(AND(ISNUMBER(SEARCH("4B",A77))),4,IF(ISNUMBER(SEARCH("5B",A77)),5,0)))))</f>
        <v>0</v>
      </c>
      <c r="E78" s="140">
        <v>1</v>
      </c>
      <c r="F78" s="140"/>
      <c r="G78" s="28">
        <v>0</v>
      </c>
      <c r="H78" s="28">
        <f ca="1">--TRIM(RIGHT(SUBSTITUTE(LEFT(A77,_xlfn.AGGREGATE(16,6,FIND({0,1,2,3,4,5,6,7,8,9},A77,ROW(INDIRECT("1:"&amp;LEN(A77)))),1))," ",REPT(" ",LEN(A77))),LEN(A77)))</f>
        <v>36</v>
      </c>
      <c r="I78" s="15" t="s">
        <v>121</v>
      </c>
      <c r="J78" s="16"/>
    </row>
    <row r="79" spans="1:10" ht="20.25" hidden="1" customHeight="1" x14ac:dyDescent="0.4">
      <c r="A79" s="141" t="s">
        <v>119</v>
      </c>
      <c r="B79" s="141"/>
      <c r="C79" s="29" t="s">
        <v>129</v>
      </c>
      <c r="D79" s="29" t="s">
        <v>130</v>
      </c>
      <c r="E79" s="141" t="s">
        <v>120</v>
      </c>
      <c r="F79" s="141"/>
      <c r="G79" s="25" t="s">
        <v>118</v>
      </c>
      <c r="H79" s="25"/>
      <c r="I79" s="18" t="s">
        <v>131</v>
      </c>
      <c r="J79" s="17">
        <f ca="1">H78*25%</f>
        <v>9</v>
      </c>
    </row>
    <row r="80" spans="1:10" ht="20.25" hidden="1" customHeight="1" x14ac:dyDescent="0.4">
      <c r="A80" s="136" t="s">
        <v>132</v>
      </c>
      <c r="B80" s="136"/>
      <c r="C80" s="76">
        <f>J85</f>
        <v>0</v>
      </c>
      <c r="D80" s="27">
        <f ca="1">((100/H78)*C80)/100</f>
        <v>0</v>
      </c>
      <c r="E80" s="145">
        <f ca="1">(((C80/H78*10)+(C81/H78*15)+(25/(E78+G78+H78)*C82)+(5/(H78)*C83)+(2.5/(H78)*C84)+(2.5/(H78)*C85)+(5/H78*C86)+(10/H78*C87)+(2.5/H78*C88)+(2.5/H78*C89)+(10/H78*C90)+(10/H78*C91))/100)</f>
        <v>0</v>
      </c>
      <c r="F80" s="146"/>
      <c r="G80" s="136" t="str">
        <f ca="1">I77</f>
        <v>Work not yet Started.</v>
      </c>
      <c r="H80" s="136"/>
      <c r="I80" s="18" t="s">
        <v>122</v>
      </c>
      <c r="J80" s="21">
        <f ca="1">H78*50%</f>
        <v>18</v>
      </c>
    </row>
    <row r="81" spans="1:11" ht="21" hidden="1" x14ac:dyDescent="0.4">
      <c r="A81" s="136" t="s">
        <v>103</v>
      </c>
      <c r="B81" s="136"/>
      <c r="C81" s="76">
        <f>J85</f>
        <v>0</v>
      </c>
      <c r="D81" s="27">
        <f ca="1">((100/H78)*C81)/100</f>
        <v>0</v>
      </c>
      <c r="E81" s="147"/>
      <c r="F81" s="148"/>
      <c r="G81" s="136"/>
      <c r="H81" s="136"/>
      <c r="I81" s="18" t="s">
        <v>123</v>
      </c>
      <c r="J81" s="21">
        <f ca="1">H78</f>
        <v>36</v>
      </c>
    </row>
    <row r="82" spans="1:11" ht="21" hidden="1" customHeight="1" x14ac:dyDescent="0.4">
      <c r="A82" s="136" t="s">
        <v>133</v>
      </c>
      <c r="B82" s="136"/>
      <c r="C82" s="28">
        <v>0</v>
      </c>
      <c r="D82" s="27">
        <f ca="1">((100/(E78+G78+H78))*C82)/100</f>
        <v>0</v>
      </c>
      <c r="E82" s="147"/>
      <c r="F82" s="148"/>
      <c r="G82" s="136"/>
      <c r="H82" s="136"/>
      <c r="I82" s="18" t="s">
        <v>124</v>
      </c>
      <c r="J82" s="22">
        <f ca="1">(IF(D78&gt;1,(H78/(D78+2)),H78*0.2))</f>
        <v>7.2</v>
      </c>
    </row>
    <row r="83" spans="1:11" ht="21" hidden="1" customHeight="1" x14ac:dyDescent="0.4">
      <c r="A83" s="136" t="s">
        <v>134</v>
      </c>
      <c r="B83" s="136"/>
      <c r="C83" s="28">
        <v>0</v>
      </c>
      <c r="D83" s="27">
        <f ca="1">((100/H78)*C83)/100</f>
        <v>0</v>
      </c>
      <c r="E83" s="147"/>
      <c r="F83" s="148"/>
      <c r="G83" s="136"/>
      <c r="H83" s="136"/>
      <c r="I83" s="18" t="s">
        <v>125</v>
      </c>
      <c r="J83" s="22">
        <f ca="1">(IF(D78&gt;1,(H78/(D78+2)+J82),H78*0.2+J82))</f>
        <v>14.4</v>
      </c>
    </row>
    <row r="84" spans="1:11" ht="21" hidden="1" customHeight="1" x14ac:dyDescent="0.4">
      <c r="A84" s="143" t="s">
        <v>135</v>
      </c>
      <c r="B84" s="144"/>
      <c r="C84" s="28">
        <v>0</v>
      </c>
      <c r="D84" s="27">
        <f ca="1">((100/H78)*C84)/100</f>
        <v>0</v>
      </c>
      <c r="E84" s="147"/>
      <c r="F84" s="148"/>
      <c r="G84" s="136"/>
      <c r="H84" s="136"/>
      <c r="I84" s="18" t="s">
        <v>136</v>
      </c>
      <c r="J84" s="22">
        <f>(IF(D78&gt;1,(H78/(D78+2)+J83),0))</f>
        <v>0</v>
      </c>
    </row>
    <row r="85" spans="1:11" ht="21" hidden="1" customHeight="1" x14ac:dyDescent="0.4">
      <c r="A85" s="143" t="s">
        <v>166</v>
      </c>
      <c r="B85" s="144"/>
      <c r="C85" s="28">
        <v>0</v>
      </c>
      <c r="D85" s="27">
        <f ca="1">((100/H78)*C85)/100</f>
        <v>0</v>
      </c>
      <c r="E85" s="147"/>
      <c r="F85" s="148"/>
      <c r="G85" s="136"/>
      <c r="H85" s="136"/>
      <c r="I85" s="18" t="s">
        <v>137</v>
      </c>
      <c r="J85" s="22">
        <f>(IF(D78&gt;2,(H78/(D78+2)+J84),0))</f>
        <v>0</v>
      </c>
    </row>
    <row r="86" spans="1:11" ht="57.75" hidden="1" customHeight="1" x14ac:dyDescent="0.4">
      <c r="A86" s="143" t="s">
        <v>163</v>
      </c>
      <c r="B86" s="144"/>
      <c r="C86" s="28">
        <v>0</v>
      </c>
      <c r="D86" s="27">
        <f ca="1">((100/(H78))*C86)/100</f>
        <v>0</v>
      </c>
      <c r="E86" s="147"/>
      <c r="F86" s="148"/>
      <c r="G86" s="136"/>
      <c r="H86" s="136"/>
      <c r="I86" s="18" t="s">
        <v>139</v>
      </c>
      <c r="J86" s="23">
        <f>(IF(D78&gt;3,(H78/(D78+2)+J85),0))</f>
        <v>0</v>
      </c>
    </row>
    <row r="87" spans="1:11" ht="21" hidden="1" x14ac:dyDescent="0.4">
      <c r="A87" s="136" t="s">
        <v>138</v>
      </c>
      <c r="B87" s="136"/>
      <c r="C87" s="28">
        <v>0</v>
      </c>
      <c r="D87" s="27">
        <f ca="1">((100/(H78))*C87)/100</f>
        <v>0</v>
      </c>
      <c r="E87" s="147"/>
      <c r="F87" s="148"/>
      <c r="G87" s="136"/>
      <c r="H87" s="136"/>
      <c r="I87" s="18" t="s">
        <v>140</v>
      </c>
      <c r="J87" s="22">
        <f>(IF(D78&gt;4,(H78/(D78+2)+J86),0))</f>
        <v>0</v>
      </c>
    </row>
    <row r="88" spans="1:11" ht="21" hidden="1" customHeight="1" x14ac:dyDescent="0.4">
      <c r="A88" s="136" t="s">
        <v>165</v>
      </c>
      <c r="B88" s="136"/>
      <c r="C88" s="28">
        <v>0</v>
      </c>
      <c r="D88" s="27">
        <f ca="1">((100/H78)*C88)/100</f>
        <v>0</v>
      </c>
      <c r="E88" s="147"/>
      <c r="F88" s="148"/>
      <c r="G88" s="136"/>
      <c r="H88" s="136"/>
      <c r="I88" s="18" t="s">
        <v>126</v>
      </c>
      <c r="J88" s="22">
        <f ca="1">(IF(D78=1,(H78/(D78+3)+J83),IF(D78=0,(H78*0.3+J83),IF(D78&gt;1,0))))</f>
        <v>25.2</v>
      </c>
    </row>
    <row r="89" spans="1:11" ht="21.6" hidden="1" thickBot="1" x14ac:dyDescent="0.45">
      <c r="A89" s="136" t="s">
        <v>164</v>
      </c>
      <c r="B89" s="136"/>
      <c r="C89" s="28">
        <v>0</v>
      </c>
      <c r="D89" s="27">
        <f ca="1">((100/H78)*C89)/100</f>
        <v>0</v>
      </c>
      <c r="E89" s="147"/>
      <c r="F89" s="148"/>
      <c r="G89" s="136"/>
      <c r="H89" s="136"/>
      <c r="I89" s="20" t="s">
        <v>127</v>
      </c>
      <c r="J89" s="24">
        <f ca="1">(IF(D78&gt;1.5,(H78/(D78+2)+J83+MAX(0,J84-J83)+MAX(0,J85-J84)+MAX(0,J86-J85)+MAX(0,J87-J86)+MAX(0,J88-J87)),IF(D78=1,(H78/(D78+3)+J88),IF(D78=0,H78*0.3+J88))))</f>
        <v>36</v>
      </c>
    </row>
    <row r="90" spans="1:11" ht="21" hidden="1" x14ac:dyDescent="0.3">
      <c r="A90" s="136" t="s">
        <v>141</v>
      </c>
      <c r="B90" s="136"/>
      <c r="C90" s="28">
        <v>0</v>
      </c>
      <c r="D90" s="27">
        <f ca="1">((100/(H78))*C90)/100</f>
        <v>0</v>
      </c>
      <c r="E90" s="147"/>
      <c r="F90" s="148"/>
      <c r="G90" s="136"/>
      <c r="H90" s="136"/>
    </row>
    <row r="91" spans="1:11" ht="21" hidden="1" x14ac:dyDescent="0.3">
      <c r="A91" s="136" t="s">
        <v>142</v>
      </c>
      <c r="B91" s="136"/>
      <c r="C91" s="28">
        <v>0</v>
      </c>
      <c r="D91" s="27">
        <f ca="1">((100/(H78))*C91)/100</f>
        <v>0</v>
      </c>
      <c r="E91" s="149"/>
      <c r="F91" s="150"/>
      <c r="G91" s="136"/>
      <c r="H91" s="136"/>
    </row>
    <row r="92" spans="1:11" ht="21" x14ac:dyDescent="0.4">
      <c r="A92" s="169" t="s">
        <v>128</v>
      </c>
      <c r="B92" s="170"/>
      <c r="C92" s="170"/>
      <c r="D92" s="170"/>
      <c r="E92" s="170"/>
      <c r="F92" s="170"/>
      <c r="G92" s="155">
        <f ca="1">AVERAGE(E64,E80)</f>
        <v>0</v>
      </c>
      <c r="H92" s="156"/>
      <c r="I92" s="18"/>
      <c r="J92" s="19"/>
      <c r="K92" s="19"/>
    </row>
    <row r="93" spans="1:11" ht="21" x14ac:dyDescent="0.3">
      <c r="A93" s="103" t="s">
        <v>71</v>
      </c>
      <c r="B93" s="104"/>
      <c r="C93" s="104"/>
      <c r="D93" s="104"/>
      <c r="E93" s="104"/>
      <c r="F93" s="104"/>
      <c r="G93" s="104"/>
      <c r="H93" s="105"/>
    </row>
    <row r="94" spans="1:11" ht="54.75" customHeight="1" x14ac:dyDescent="0.3">
      <c r="A94" s="166" t="s">
        <v>72</v>
      </c>
      <c r="B94" s="167"/>
      <c r="C94" s="153" t="s">
        <v>107</v>
      </c>
      <c r="D94" s="154"/>
      <c r="E94" s="166" t="s">
        <v>143</v>
      </c>
      <c r="F94" s="167" t="s">
        <v>4</v>
      </c>
      <c r="G94" s="168" t="s">
        <v>155</v>
      </c>
      <c r="H94" s="168"/>
    </row>
    <row r="95" spans="1:11" ht="44.25" customHeight="1" x14ac:dyDescent="0.3">
      <c r="A95" s="166" t="s">
        <v>152</v>
      </c>
      <c r="B95" s="167"/>
      <c r="C95" s="119" t="s">
        <v>377</v>
      </c>
      <c r="D95" s="154"/>
      <c r="E95" s="166" t="s">
        <v>153</v>
      </c>
      <c r="F95" s="167" t="s">
        <v>4</v>
      </c>
      <c r="G95" s="101" t="s">
        <v>144</v>
      </c>
      <c r="H95" s="101"/>
    </row>
    <row r="96" spans="1:11" ht="21" x14ac:dyDescent="0.3">
      <c r="A96" s="166" t="s">
        <v>73</v>
      </c>
      <c r="B96" s="167"/>
      <c r="C96" s="119">
        <v>600000</v>
      </c>
      <c r="D96" s="121"/>
      <c r="E96" s="166" t="s">
        <v>101</v>
      </c>
      <c r="F96" s="167" t="s">
        <v>4</v>
      </c>
      <c r="G96" s="153" t="s">
        <v>108</v>
      </c>
      <c r="H96" s="154"/>
    </row>
    <row r="97" spans="1:150 16226:16383" ht="21" x14ac:dyDescent="0.3">
      <c r="A97" s="103" t="s">
        <v>70</v>
      </c>
      <c r="B97" s="104"/>
      <c r="C97" s="104"/>
      <c r="D97" s="104"/>
      <c r="E97" s="104"/>
      <c r="F97" s="104"/>
      <c r="G97" s="104"/>
      <c r="H97" s="105"/>
    </row>
    <row r="98" spans="1:150 16226:16383" ht="20.25" customHeight="1" x14ac:dyDescent="0.3">
      <c r="A98" s="166" t="s">
        <v>8</v>
      </c>
      <c r="B98" s="171"/>
      <c r="C98" s="171"/>
      <c r="D98" s="171"/>
      <c r="E98" s="171"/>
      <c r="F98" s="167"/>
      <c r="G98" s="112">
        <f>46000/10.764</f>
        <v>4273.5042735042734</v>
      </c>
      <c r="H98" s="113"/>
    </row>
    <row r="99" spans="1:150 16226:16383" ht="20.25" customHeight="1" x14ac:dyDescent="0.3">
      <c r="A99" s="166" t="s">
        <v>28</v>
      </c>
      <c r="B99" s="171"/>
      <c r="C99" s="171"/>
      <c r="D99" s="171"/>
      <c r="E99" s="171"/>
      <c r="F99" s="167" t="s">
        <v>4</v>
      </c>
      <c r="G99" s="107">
        <f>101800/10.764</f>
        <v>9457.4507617985892</v>
      </c>
      <c r="H99" s="107"/>
    </row>
    <row r="100" spans="1:150 16226:16383" ht="20.25" customHeight="1" x14ac:dyDescent="0.3">
      <c r="A100" s="166" t="s">
        <v>109</v>
      </c>
      <c r="B100" s="171"/>
      <c r="C100" s="171"/>
      <c r="D100" s="171"/>
      <c r="E100" s="171"/>
      <c r="F100" s="167" t="s">
        <v>4</v>
      </c>
      <c r="G100" s="107">
        <f>G98*0.8</f>
        <v>3418.8034188034189</v>
      </c>
      <c r="H100" s="107"/>
    </row>
    <row r="101" spans="1:150 16226:16383" ht="21" x14ac:dyDescent="0.3">
      <c r="A101" s="93" t="s">
        <v>379</v>
      </c>
      <c r="B101" s="94"/>
      <c r="C101" s="94"/>
      <c r="D101" s="94"/>
      <c r="E101" s="94"/>
      <c r="F101" s="94"/>
      <c r="G101" s="94"/>
      <c r="H101" s="95"/>
    </row>
    <row r="102" spans="1:150 16226:16383" s="2" customFormat="1" ht="21" x14ac:dyDescent="0.3">
      <c r="A102" s="91" t="s">
        <v>150</v>
      </c>
      <c r="B102" s="92"/>
      <c r="C102" s="91" t="s">
        <v>318</v>
      </c>
      <c r="D102" s="92"/>
      <c r="E102" s="91" t="s">
        <v>149</v>
      </c>
      <c r="F102" s="92"/>
      <c r="G102" s="91" t="s">
        <v>161</v>
      </c>
      <c r="H102" s="92"/>
      <c r="I102" s="1"/>
      <c r="J102" s="1"/>
      <c r="K102" s="1"/>
      <c r="L102" s="1"/>
      <c r="M102" s="1"/>
      <c r="N102" s="1"/>
      <c r="O102" s="1"/>
      <c r="P102" s="1"/>
      <c r="Q102" s="1"/>
      <c r="R102" s="1"/>
      <c r="S102" s="1"/>
      <c r="T102" s="1"/>
      <c r="U102" s="1"/>
      <c r="V102" s="1"/>
      <c r="W102" s="1"/>
      <c r="X102" s="1"/>
      <c r="Y102" s="1"/>
      <c r="Z102" s="1"/>
      <c r="AA102" s="1"/>
      <c r="AB102" s="1"/>
      <c r="AC102" s="1"/>
      <c r="AD102" s="1"/>
      <c r="AE102" s="1"/>
      <c r="AF102" s="1"/>
      <c r="AG102" s="1"/>
      <c r="AH102" s="1"/>
      <c r="AI102" s="1"/>
      <c r="AJ102" s="1"/>
      <c r="AK102" s="1"/>
      <c r="AL102" s="1"/>
      <c r="AM102" s="1"/>
      <c r="AN102" s="1"/>
      <c r="AO102" s="1"/>
      <c r="AP102" s="1"/>
      <c r="AQ102" s="1"/>
      <c r="AR102" s="1"/>
      <c r="AS102" s="1"/>
      <c r="AT102" s="1"/>
      <c r="AU102" s="1"/>
      <c r="AV102" s="1"/>
      <c r="AW102" s="1"/>
      <c r="AX102" s="1"/>
      <c r="AY102" s="1"/>
      <c r="AZ102" s="1"/>
      <c r="BA102" s="1"/>
      <c r="BB102" s="1"/>
      <c r="BC102" s="1"/>
      <c r="BD102" s="1"/>
      <c r="BE102" s="1"/>
      <c r="BF102" s="1"/>
      <c r="BG102" s="1"/>
      <c r="BH102" s="1"/>
      <c r="BI102" s="1"/>
      <c r="BJ102" s="1"/>
      <c r="BK102" s="1"/>
      <c r="BL102" s="1"/>
      <c r="BM102" s="1"/>
      <c r="BN102" s="1"/>
      <c r="BO102" s="1"/>
      <c r="BP102" s="1"/>
      <c r="BQ102" s="1"/>
      <c r="BR102" s="1"/>
      <c r="BS102" s="1"/>
      <c r="BT102" s="1"/>
      <c r="BU102" s="1"/>
      <c r="BV102" s="1"/>
      <c r="BW102" s="1"/>
      <c r="BX102" s="1"/>
      <c r="BY102" s="1"/>
      <c r="BZ102" s="1"/>
      <c r="CA102" s="1"/>
      <c r="CB102" s="1"/>
      <c r="CC102" s="1"/>
      <c r="CD102" s="1"/>
      <c r="CE102" s="1"/>
      <c r="CF102" s="1"/>
      <c r="CG102" s="1"/>
      <c r="CH102" s="1"/>
      <c r="CI102" s="1"/>
      <c r="CJ102" s="1"/>
      <c r="CK102" s="1"/>
      <c r="CL102" s="1"/>
      <c r="CM102" s="1"/>
      <c r="CN102" s="1"/>
      <c r="CO102" s="1"/>
      <c r="CP102" s="1"/>
      <c r="CQ102" s="1"/>
      <c r="CR102" s="1"/>
      <c r="CS102" s="1"/>
      <c r="CT102" s="1"/>
      <c r="CU102" s="1"/>
      <c r="CV102" s="1"/>
      <c r="CW102" s="1"/>
      <c r="CX102" s="1"/>
      <c r="CY102" s="1"/>
      <c r="CZ102" s="1"/>
      <c r="DA102" s="1"/>
      <c r="DB102" s="1"/>
      <c r="DC102" s="1"/>
      <c r="DD102" s="1"/>
      <c r="DE102" s="1"/>
      <c r="DF102" s="1"/>
      <c r="DG102" s="1"/>
      <c r="DH102" s="1"/>
      <c r="DI102" s="1"/>
      <c r="DJ102" s="1"/>
      <c r="DK102" s="1"/>
      <c r="DL102" s="1"/>
      <c r="DM102" s="1"/>
      <c r="DN102" s="1"/>
      <c r="DO102" s="1"/>
      <c r="DP102" s="1"/>
      <c r="DQ102" s="1"/>
      <c r="DR102" s="1"/>
      <c r="DS102" s="1"/>
      <c r="DT102" s="1"/>
      <c r="DU102" s="1"/>
      <c r="DV102" s="1"/>
      <c r="DW102" s="1"/>
      <c r="DX102" s="1"/>
      <c r="DY102" s="1"/>
      <c r="DZ102" s="1"/>
      <c r="EA102" s="1"/>
      <c r="EB102" s="1"/>
      <c r="EC102" s="1"/>
      <c r="ED102" s="1"/>
      <c r="EE102" s="1"/>
      <c r="EF102" s="1"/>
      <c r="EG102" s="1"/>
      <c r="EH102" s="1"/>
      <c r="EI102" s="1"/>
      <c r="EJ102" s="1"/>
      <c r="EK102" s="1"/>
      <c r="EL102" s="1"/>
      <c r="EM102" s="1"/>
      <c r="EN102" s="1"/>
      <c r="EO102" s="1"/>
      <c r="EP102" s="1"/>
      <c r="EQ102" s="1"/>
      <c r="ER102" s="1"/>
      <c r="ES102" s="1"/>
      <c r="ET102" s="1"/>
      <c r="WZB102" s="1"/>
      <c r="WZC102" s="1"/>
      <c r="WZD102" s="1"/>
      <c r="WZE102" s="1"/>
      <c r="WZF102" s="1"/>
      <c r="WZG102" s="1"/>
      <c r="WZH102" s="1"/>
      <c r="WZI102" s="1"/>
      <c r="WZJ102" s="1"/>
      <c r="WZK102" s="1"/>
      <c r="WZL102" s="1"/>
      <c r="WZM102" s="1"/>
      <c r="WZN102" s="1"/>
      <c r="WZO102" s="1"/>
      <c r="WZP102" s="1"/>
      <c r="WZQ102" s="1"/>
      <c r="WZR102" s="1"/>
      <c r="WZS102" s="1"/>
      <c r="WZT102" s="1"/>
      <c r="WZU102" s="1"/>
      <c r="WZV102" s="1"/>
      <c r="WZW102" s="1"/>
      <c r="WZX102" s="1"/>
      <c r="WZY102" s="1"/>
      <c r="WZZ102" s="1"/>
      <c r="XAA102" s="1"/>
      <c r="XAB102" s="1"/>
      <c r="XAC102" s="1"/>
      <c r="XAD102" s="1"/>
      <c r="XAE102" s="1"/>
      <c r="XAF102" s="1"/>
      <c r="XAG102" s="1"/>
      <c r="XAH102" s="1"/>
      <c r="XAI102" s="1"/>
      <c r="XAJ102" s="1"/>
      <c r="XAK102" s="1"/>
      <c r="XAL102" s="1"/>
      <c r="XAM102" s="1"/>
      <c r="XAN102" s="1"/>
      <c r="XAO102" s="1"/>
      <c r="XAP102" s="1"/>
      <c r="XAQ102" s="1"/>
      <c r="XAR102" s="1"/>
      <c r="XAS102" s="1"/>
      <c r="XAT102" s="1"/>
      <c r="XAU102" s="1"/>
      <c r="XAV102" s="1"/>
      <c r="XAW102" s="1"/>
      <c r="XAX102" s="1"/>
      <c r="XAY102" s="1"/>
      <c r="XAZ102" s="1"/>
      <c r="XBA102" s="1"/>
      <c r="XBB102" s="1"/>
      <c r="XBC102" s="1"/>
      <c r="XBD102" s="1"/>
      <c r="XBE102" s="1"/>
      <c r="XBF102" s="1"/>
      <c r="XBG102" s="1"/>
      <c r="XBH102" s="1"/>
      <c r="XBI102" s="1"/>
      <c r="XBJ102" s="1"/>
      <c r="XBK102" s="1"/>
      <c r="XBL102" s="1"/>
      <c r="XBM102" s="1"/>
      <c r="XBN102" s="1"/>
      <c r="XBO102" s="1"/>
      <c r="XBP102" s="1"/>
      <c r="XBQ102" s="1"/>
      <c r="XBR102" s="1"/>
      <c r="XBS102" s="1"/>
      <c r="XBT102" s="1"/>
      <c r="XBU102" s="1"/>
      <c r="XBV102" s="1"/>
      <c r="XBW102" s="1"/>
      <c r="XBX102" s="1"/>
      <c r="XBY102" s="1"/>
      <c r="XBZ102" s="1"/>
      <c r="XCA102" s="1"/>
      <c r="XCB102" s="1"/>
      <c r="XCC102" s="1"/>
      <c r="XCD102" s="1"/>
      <c r="XCE102" s="1"/>
      <c r="XCF102" s="1"/>
      <c r="XCG102" s="1"/>
      <c r="XCH102" s="1"/>
      <c r="XCI102" s="1"/>
      <c r="XCJ102" s="1"/>
      <c r="XCK102" s="1"/>
      <c r="XCL102" s="1"/>
      <c r="XCM102" s="1"/>
      <c r="XCN102" s="1"/>
      <c r="XCO102" s="1"/>
      <c r="XCP102" s="1"/>
      <c r="XCQ102" s="1"/>
      <c r="XCR102" s="1"/>
      <c r="XCS102" s="1"/>
      <c r="XCT102" s="1"/>
      <c r="XCU102" s="1"/>
      <c r="XCV102" s="1"/>
      <c r="XCW102" s="1"/>
      <c r="XCX102" s="1"/>
      <c r="XCY102" s="1"/>
      <c r="XCZ102" s="1"/>
      <c r="XDA102" s="1"/>
      <c r="XDB102" s="1"/>
      <c r="XDC102" s="1"/>
      <c r="XDD102" s="1"/>
      <c r="XDE102" s="1"/>
      <c r="XDF102" s="1"/>
      <c r="XDG102" s="1"/>
      <c r="XDH102" s="1"/>
      <c r="XDI102" s="1"/>
      <c r="XDJ102" s="1"/>
      <c r="XDK102" s="1"/>
      <c r="XDL102" s="1"/>
      <c r="XDM102" s="1"/>
      <c r="XDN102" s="1"/>
      <c r="XDO102" s="1"/>
      <c r="XDP102" s="1"/>
      <c r="XDQ102" s="1"/>
      <c r="XDR102" s="1"/>
      <c r="XDS102" s="1"/>
      <c r="XDT102" s="1"/>
      <c r="XDU102" s="1"/>
      <c r="XDV102" s="1"/>
      <c r="XDW102" s="1"/>
      <c r="XDX102" s="1"/>
      <c r="XDY102" s="1"/>
      <c r="XDZ102" s="1"/>
      <c r="XEA102" s="1"/>
      <c r="XEB102" s="1"/>
      <c r="XEC102" s="1"/>
      <c r="XED102" s="1"/>
      <c r="XEE102" s="1"/>
      <c r="XEF102" s="1"/>
      <c r="XEG102" s="1"/>
      <c r="XEH102" s="1"/>
      <c r="XEI102" s="1"/>
      <c r="XEJ102" s="1"/>
      <c r="XEK102" s="1"/>
      <c r="XEL102" s="1"/>
      <c r="XEM102" s="1"/>
      <c r="XEN102" s="1"/>
      <c r="XEO102" s="1"/>
      <c r="XEP102" s="1"/>
      <c r="XEQ102" s="1"/>
      <c r="XER102" s="1"/>
      <c r="XES102" s="1"/>
      <c r="XET102" s="1"/>
      <c r="XEU102" s="1"/>
      <c r="XEV102" s="1"/>
      <c r="XEW102" s="1"/>
      <c r="XEX102" s="1"/>
      <c r="XEY102" s="1"/>
      <c r="XEZ102" s="1"/>
      <c r="XFA102" s="1"/>
      <c r="XFB102" s="1"/>
      <c r="XFC102" s="1"/>
    </row>
    <row r="103" spans="1:150 16226:16383" s="2" customFormat="1" ht="21" x14ac:dyDescent="0.3">
      <c r="A103" s="96" t="s">
        <v>359</v>
      </c>
      <c r="B103" s="97"/>
      <c r="C103" s="91" t="s">
        <v>365</v>
      </c>
      <c r="D103" s="92"/>
      <c r="E103" s="96">
        <f>COUNT(E125:E136)</f>
        <v>12</v>
      </c>
      <c r="F103" s="97"/>
      <c r="G103" s="96">
        <f>SUM(H125:H136)</f>
        <v>5630.4987803999993</v>
      </c>
      <c r="H103" s="97"/>
      <c r="I103" s="1"/>
      <c r="J103" s="1"/>
      <c r="K103" s="1"/>
      <c r="L103" s="1"/>
      <c r="M103" s="1"/>
      <c r="N103" s="1"/>
      <c r="O103" s="1"/>
      <c r="P103" s="1"/>
      <c r="Q103" s="1"/>
      <c r="R103" s="1"/>
      <c r="S103" s="1"/>
      <c r="T103" s="1"/>
      <c r="U103" s="1"/>
      <c r="V103" s="1"/>
      <c r="W103" s="1"/>
      <c r="X103" s="1"/>
      <c r="Y103" s="1"/>
      <c r="Z103" s="1"/>
      <c r="AA103" s="1"/>
      <c r="AB103" s="1"/>
      <c r="AC103" s="1"/>
      <c r="AD103" s="1"/>
      <c r="AE103" s="1"/>
      <c r="AF103" s="1"/>
      <c r="AG103" s="1"/>
      <c r="AH103" s="1"/>
      <c r="AI103" s="1"/>
      <c r="AJ103" s="1"/>
      <c r="AK103" s="1"/>
      <c r="AL103" s="1"/>
      <c r="AM103" s="1"/>
      <c r="AN103" s="1"/>
      <c r="AO103" s="1"/>
      <c r="AP103" s="1"/>
      <c r="AQ103" s="1"/>
      <c r="AR103" s="1"/>
      <c r="AS103" s="1"/>
      <c r="AT103" s="1"/>
      <c r="AU103" s="1"/>
      <c r="AV103" s="1"/>
      <c r="AW103" s="1"/>
      <c r="AX103" s="1"/>
      <c r="AY103" s="1"/>
      <c r="AZ103" s="1"/>
      <c r="BA103" s="1"/>
      <c r="BB103" s="1"/>
      <c r="BC103" s="1"/>
      <c r="BD103" s="1"/>
      <c r="BE103" s="1"/>
      <c r="BF103" s="1"/>
      <c r="BG103" s="1"/>
      <c r="BH103" s="1"/>
      <c r="BI103" s="1"/>
      <c r="BJ103" s="1"/>
      <c r="BK103" s="1"/>
      <c r="BL103" s="1"/>
      <c r="BM103" s="1"/>
      <c r="BN103" s="1"/>
      <c r="BO103" s="1"/>
      <c r="BP103" s="1"/>
      <c r="BQ103" s="1"/>
      <c r="BR103" s="1"/>
      <c r="BS103" s="1"/>
      <c r="BT103" s="1"/>
      <c r="BU103" s="1"/>
      <c r="BV103" s="1"/>
      <c r="BW103" s="1"/>
      <c r="BX103" s="1"/>
      <c r="BY103" s="1"/>
      <c r="BZ103" s="1"/>
      <c r="CA103" s="1"/>
      <c r="CB103" s="1"/>
      <c r="CC103" s="1"/>
      <c r="CD103" s="1"/>
      <c r="CE103" s="1"/>
      <c r="CF103" s="1"/>
      <c r="CG103" s="1"/>
      <c r="CH103" s="1"/>
      <c r="CI103" s="1"/>
      <c r="CJ103" s="1"/>
      <c r="CK103" s="1"/>
      <c r="CL103" s="1"/>
      <c r="CM103" s="1"/>
      <c r="CN103" s="1"/>
      <c r="CO103" s="1"/>
      <c r="CP103" s="1"/>
      <c r="CQ103" s="1"/>
      <c r="CR103" s="1"/>
      <c r="CS103" s="1"/>
      <c r="CT103" s="1"/>
      <c r="CU103" s="1"/>
      <c r="CV103" s="1"/>
      <c r="CW103" s="1"/>
      <c r="CX103" s="1"/>
      <c r="CY103" s="1"/>
      <c r="CZ103" s="1"/>
      <c r="DA103" s="1"/>
      <c r="DB103" s="1"/>
      <c r="DC103" s="1"/>
      <c r="DD103" s="1"/>
      <c r="DE103" s="1"/>
      <c r="DF103" s="1"/>
      <c r="DG103" s="1"/>
      <c r="DH103" s="1"/>
      <c r="DI103" s="1"/>
      <c r="DJ103" s="1"/>
      <c r="DK103" s="1"/>
      <c r="DL103" s="1"/>
      <c r="DM103" s="1"/>
      <c r="DN103" s="1"/>
      <c r="DO103" s="1"/>
      <c r="DP103" s="1"/>
      <c r="DQ103" s="1"/>
      <c r="DR103" s="1"/>
      <c r="DS103" s="1"/>
      <c r="DT103" s="1"/>
      <c r="DU103" s="1"/>
      <c r="DV103" s="1"/>
      <c r="DW103" s="1"/>
      <c r="DX103" s="1"/>
      <c r="DY103" s="1"/>
      <c r="DZ103" s="1"/>
      <c r="EA103" s="1"/>
      <c r="EB103" s="1"/>
      <c r="EC103" s="1"/>
      <c r="ED103" s="1"/>
      <c r="EE103" s="1"/>
      <c r="EF103" s="1"/>
      <c r="EG103" s="1"/>
      <c r="EH103" s="1"/>
      <c r="EI103" s="1"/>
      <c r="EJ103" s="1"/>
      <c r="EK103" s="1"/>
      <c r="EL103" s="1"/>
      <c r="EM103" s="1"/>
      <c r="EN103" s="1"/>
      <c r="EO103" s="1"/>
      <c r="EP103" s="1"/>
      <c r="EQ103" s="1"/>
      <c r="ER103" s="1"/>
      <c r="ES103" s="1"/>
      <c r="ET103" s="1"/>
      <c r="WZB103" s="1"/>
      <c r="WZC103" s="1"/>
      <c r="WZD103" s="1"/>
      <c r="WZE103" s="1"/>
      <c r="WZF103" s="1"/>
      <c r="WZG103" s="1"/>
      <c r="WZH103" s="1"/>
      <c r="WZI103" s="1"/>
      <c r="WZJ103" s="1"/>
      <c r="WZK103" s="1"/>
      <c r="WZL103" s="1"/>
      <c r="WZM103" s="1"/>
      <c r="WZN103" s="1"/>
      <c r="WZO103" s="1"/>
      <c r="WZP103" s="1"/>
      <c r="WZQ103" s="1"/>
      <c r="WZR103" s="1"/>
      <c r="WZS103" s="1"/>
      <c r="WZT103" s="1"/>
      <c r="WZU103" s="1"/>
      <c r="WZV103" s="1"/>
      <c r="WZW103" s="1"/>
      <c r="WZX103" s="1"/>
      <c r="WZY103" s="1"/>
      <c r="WZZ103" s="1"/>
      <c r="XAA103" s="1"/>
      <c r="XAB103" s="1"/>
      <c r="XAC103" s="1"/>
      <c r="XAD103" s="1"/>
      <c r="XAE103" s="1"/>
      <c r="XAF103" s="1"/>
      <c r="XAG103" s="1"/>
      <c r="XAH103" s="1"/>
      <c r="XAI103" s="1"/>
      <c r="XAJ103" s="1"/>
      <c r="XAK103" s="1"/>
      <c r="XAL103" s="1"/>
      <c r="XAM103" s="1"/>
      <c r="XAN103" s="1"/>
      <c r="XAO103" s="1"/>
      <c r="XAP103" s="1"/>
      <c r="XAQ103" s="1"/>
      <c r="XAR103" s="1"/>
      <c r="XAS103" s="1"/>
      <c r="XAT103" s="1"/>
      <c r="XAU103" s="1"/>
      <c r="XAV103" s="1"/>
      <c r="XAW103" s="1"/>
      <c r="XAX103" s="1"/>
      <c r="XAY103" s="1"/>
      <c r="XAZ103" s="1"/>
      <c r="XBA103" s="1"/>
      <c r="XBB103" s="1"/>
      <c r="XBC103" s="1"/>
      <c r="XBD103" s="1"/>
      <c r="XBE103" s="1"/>
      <c r="XBF103" s="1"/>
      <c r="XBG103" s="1"/>
      <c r="XBH103" s="1"/>
      <c r="XBI103" s="1"/>
      <c r="XBJ103" s="1"/>
      <c r="XBK103" s="1"/>
      <c r="XBL103" s="1"/>
      <c r="XBM103" s="1"/>
      <c r="XBN103" s="1"/>
      <c r="XBO103" s="1"/>
      <c r="XBP103" s="1"/>
      <c r="XBQ103" s="1"/>
      <c r="XBR103" s="1"/>
      <c r="XBS103" s="1"/>
      <c r="XBT103" s="1"/>
      <c r="XBU103" s="1"/>
      <c r="XBV103" s="1"/>
      <c r="XBW103" s="1"/>
      <c r="XBX103" s="1"/>
      <c r="XBY103" s="1"/>
      <c r="XBZ103" s="1"/>
      <c r="XCA103" s="1"/>
      <c r="XCB103" s="1"/>
      <c r="XCC103" s="1"/>
      <c r="XCD103" s="1"/>
      <c r="XCE103" s="1"/>
      <c r="XCF103" s="1"/>
      <c r="XCG103" s="1"/>
      <c r="XCH103" s="1"/>
      <c r="XCI103" s="1"/>
      <c r="XCJ103" s="1"/>
      <c r="XCK103" s="1"/>
      <c r="XCL103" s="1"/>
      <c r="XCM103" s="1"/>
      <c r="XCN103" s="1"/>
      <c r="XCO103" s="1"/>
      <c r="XCP103" s="1"/>
      <c r="XCQ103" s="1"/>
      <c r="XCR103" s="1"/>
      <c r="XCS103" s="1"/>
      <c r="XCT103" s="1"/>
      <c r="XCU103" s="1"/>
      <c r="XCV103" s="1"/>
      <c r="XCW103" s="1"/>
      <c r="XCX103" s="1"/>
      <c r="XCY103" s="1"/>
      <c r="XCZ103" s="1"/>
      <c r="XDA103" s="1"/>
      <c r="XDB103" s="1"/>
      <c r="XDC103" s="1"/>
      <c r="XDD103" s="1"/>
      <c r="XDE103" s="1"/>
      <c r="XDF103" s="1"/>
      <c r="XDG103" s="1"/>
      <c r="XDH103" s="1"/>
      <c r="XDI103" s="1"/>
      <c r="XDJ103" s="1"/>
      <c r="XDK103" s="1"/>
      <c r="XDL103" s="1"/>
      <c r="XDM103" s="1"/>
      <c r="XDN103" s="1"/>
      <c r="XDO103" s="1"/>
      <c r="XDP103" s="1"/>
      <c r="XDQ103" s="1"/>
      <c r="XDR103" s="1"/>
      <c r="XDS103" s="1"/>
      <c r="XDT103" s="1"/>
      <c r="XDU103" s="1"/>
      <c r="XDV103" s="1"/>
      <c r="XDW103" s="1"/>
      <c r="XDX103" s="1"/>
      <c r="XDY103" s="1"/>
      <c r="XDZ103" s="1"/>
      <c r="XEA103" s="1"/>
      <c r="XEB103" s="1"/>
      <c r="XEC103" s="1"/>
      <c r="XED103" s="1"/>
      <c r="XEE103" s="1"/>
      <c r="XEF103" s="1"/>
      <c r="XEG103" s="1"/>
      <c r="XEH103" s="1"/>
      <c r="XEI103" s="1"/>
      <c r="XEJ103" s="1"/>
      <c r="XEK103" s="1"/>
      <c r="XEL103" s="1"/>
      <c r="XEM103" s="1"/>
      <c r="XEN103" s="1"/>
      <c r="XEO103" s="1"/>
      <c r="XEP103" s="1"/>
      <c r="XEQ103" s="1"/>
      <c r="XER103" s="1"/>
      <c r="XES103" s="1"/>
      <c r="XET103" s="1"/>
      <c r="XEU103" s="1"/>
      <c r="XEV103" s="1"/>
      <c r="XEW103" s="1"/>
      <c r="XEX103" s="1"/>
      <c r="XEY103" s="1"/>
      <c r="XEZ103" s="1"/>
      <c r="XFA103" s="1"/>
      <c r="XFB103" s="1"/>
      <c r="XFC103" s="1"/>
    </row>
    <row r="104" spans="1:150 16226:16383" s="2" customFormat="1" ht="21" x14ac:dyDescent="0.3">
      <c r="A104" s="96" t="s">
        <v>360</v>
      </c>
      <c r="B104" s="97"/>
      <c r="C104" s="91" t="s">
        <v>365</v>
      </c>
      <c r="D104" s="92"/>
      <c r="E104" s="96">
        <f>COUNT(E214:E227)</f>
        <v>14</v>
      </c>
      <c r="F104" s="97"/>
      <c r="G104" s="96">
        <f>SUM(H214:H227)</f>
        <v>5371.5503087999996</v>
      </c>
      <c r="H104" s="97"/>
      <c r="I104" s="1"/>
      <c r="J104" s="1"/>
      <c r="K104" s="1"/>
      <c r="L104" s="1"/>
      <c r="M104" s="1"/>
      <c r="N104" s="1"/>
      <c r="O104" s="1"/>
      <c r="P104" s="1"/>
      <c r="Q104" s="1"/>
      <c r="R104" s="1"/>
      <c r="S104" s="1"/>
      <c r="T104" s="1"/>
      <c r="U104" s="1"/>
      <c r="V104" s="1"/>
      <c r="W104" s="1"/>
      <c r="X104" s="1"/>
      <c r="Y104" s="1"/>
      <c r="Z104" s="1"/>
      <c r="AA104" s="1"/>
      <c r="AB104" s="1"/>
      <c r="AC104" s="1"/>
      <c r="AD104" s="1"/>
      <c r="AE104" s="1"/>
      <c r="AF104" s="1"/>
      <c r="AG104" s="1"/>
      <c r="AH104" s="1"/>
      <c r="AI104" s="1"/>
      <c r="AJ104" s="1"/>
      <c r="AK104" s="1"/>
      <c r="AL104" s="1"/>
      <c r="AM104" s="1"/>
      <c r="AN104" s="1"/>
      <c r="AO104" s="1"/>
      <c r="AP104" s="1"/>
      <c r="AQ104" s="1"/>
      <c r="AR104" s="1"/>
      <c r="AS104" s="1"/>
      <c r="AT104" s="1"/>
      <c r="AU104" s="1"/>
      <c r="AV104" s="1"/>
      <c r="AW104" s="1"/>
      <c r="AX104" s="1"/>
      <c r="AY104" s="1"/>
      <c r="AZ104" s="1"/>
      <c r="BA104" s="1"/>
      <c r="BB104" s="1"/>
      <c r="BC104" s="1"/>
      <c r="BD104" s="1"/>
      <c r="BE104" s="1"/>
      <c r="BF104" s="1"/>
      <c r="BG104" s="1"/>
      <c r="BH104" s="1"/>
      <c r="BI104" s="1"/>
      <c r="BJ104" s="1"/>
      <c r="BK104" s="1"/>
      <c r="BL104" s="1"/>
      <c r="BM104" s="1"/>
      <c r="BN104" s="1"/>
      <c r="BO104" s="1"/>
      <c r="BP104" s="1"/>
      <c r="BQ104" s="1"/>
      <c r="BR104" s="1"/>
      <c r="BS104" s="1"/>
      <c r="BT104" s="1"/>
      <c r="BU104" s="1"/>
      <c r="BV104" s="1"/>
      <c r="BW104" s="1"/>
      <c r="BX104" s="1"/>
      <c r="BY104" s="1"/>
      <c r="BZ104" s="1"/>
      <c r="CA104" s="1"/>
      <c r="CB104" s="1"/>
      <c r="CC104" s="1"/>
      <c r="CD104" s="1"/>
      <c r="CE104" s="1"/>
      <c r="CF104" s="1"/>
      <c r="CG104" s="1"/>
      <c r="CH104" s="1"/>
      <c r="CI104" s="1"/>
      <c r="CJ104" s="1"/>
      <c r="CK104" s="1"/>
      <c r="CL104" s="1"/>
      <c r="CM104" s="1"/>
      <c r="CN104" s="1"/>
      <c r="CO104" s="1"/>
      <c r="CP104" s="1"/>
      <c r="CQ104" s="1"/>
      <c r="CR104" s="1"/>
      <c r="CS104" s="1"/>
      <c r="CT104" s="1"/>
      <c r="CU104" s="1"/>
      <c r="CV104" s="1"/>
      <c r="CW104" s="1"/>
      <c r="CX104" s="1"/>
      <c r="CY104" s="1"/>
      <c r="CZ104" s="1"/>
      <c r="DA104" s="1"/>
      <c r="DB104" s="1"/>
      <c r="DC104" s="1"/>
      <c r="DD104" s="1"/>
      <c r="DE104" s="1"/>
      <c r="DF104" s="1"/>
      <c r="DG104" s="1"/>
      <c r="DH104" s="1"/>
      <c r="DI104" s="1"/>
      <c r="DJ104" s="1"/>
      <c r="DK104" s="1"/>
      <c r="DL104" s="1"/>
      <c r="DM104" s="1"/>
      <c r="DN104" s="1"/>
      <c r="DO104" s="1"/>
      <c r="DP104" s="1"/>
      <c r="DQ104" s="1"/>
      <c r="DR104" s="1"/>
      <c r="DS104" s="1"/>
      <c r="DT104" s="1"/>
      <c r="DU104" s="1"/>
      <c r="DV104" s="1"/>
      <c r="DW104" s="1"/>
      <c r="DX104" s="1"/>
      <c r="DY104" s="1"/>
      <c r="DZ104" s="1"/>
      <c r="EA104" s="1"/>
      <c r="EB104" s="1"/>
      <c r="EC104" s="1"/>
      <c r="ED104" s="1"/>
      <c r="EE104" s="1"/>
      <c r="EF104" s="1"/>
      <c r="EG104" s="1"/>
      <c r="EH104" s="1"/>
      <c r="EI104" s="1"/>
      <c r="EJ104" s="1"/>
      <c r="EK104" s="1"/>
      <c r="EL104" s="1"/>
      <c r="EM104" s="1"/>
      <c r="EN104" s="1"/>
      <c r="EO104" s="1"/>
      <c r="EP104" s="1"/>
      <c r="EQ104" s="1"/>
      <c r="ER104" s="1"/>
      <c r="ES104" s="1"/>
      <c r="ET104" s="1"/>
      <c r="WZB104" s="1"/>
      <c r="WZC104" s="1"/>
      <c r="WZD104" s="1"/>
      <c r="WZE104" s="1"/>
      <c r="WZF104" s="1"/>
      <c r="WZG104" s="1"/>
      <c r="WZH104" s="1"/>
      <c r="WZI104" s="1"/>
      <c r="WZJ104" s="1"/>
      <c r="WZK104" s="1"/>
      <c r="WZL104" s="1"/>
      <c r="WZM104" s="1"/>
      <c r="WZN104" s="1"/>
      <c r="WZO104" s="1"/>
      <c r="WZP104" s="1"/>
      <c r="WZQ104" s="1"/>
      <c r="WZR104" s="1"/>
      <c r="WZS104" s="1"/>
      <c r="WZT104" s="1"/>
      <c r="WZU104" s="1"/>
      <c r="WZV104" s="1"/>
      <c r="WZW104" s="1"/>
      <c r="WZX104" s="1"/>
      <c r="WZY104" s="1"/>
      <c r="WZZ104" s="1"/>
      <c r="XAA104" s="1"/>
      <c r="XAB104" s="1"/>
      <c r="XAC104" s="1"/>
      <c r="XAD104" s="1"/>
      <c r="XAE104" s="1"/>
      <c r="XAF104" s="1"/>
      <c r="XAG104" s="1"/>
      <c r="XAH104" s="1"/>
      <c r="XAI104" s="1"/>
      <c r="XAJ104" s="1"/>
      <c r="XAK104" s="1"/>
      <c r="XAL104" s="1"/>
      <c r="XAM104" s="1"/>
      <c r="XAN104" s="1"/>
      <c r="XAO104" s="1"/>
      <c r="XAP104" s="1"/>
      <c r="XAQ104" s="1"/>
      <c r="XAR104" s="1"/>
      <c r="XAS104" s="1"/>
      <c r="XAT104" s="1"/>
      <c r="XAU104" s="1"/>
      <c r="XAV104" s="1"/>
      <c r="XAW104" s="1"/>
      <c r="XAX104" s="1"/>
      <c r="XAY104" s="1"/>
      <c r="XAZ104" s="1"/>
      <c r="XBA104" s="1"/>
      <c r="XBB104" s="1"/>
      <c r="XBC104" s="1"/>
      <c r="XBD104" s="1"/>
      <c r="XBE104" s="1"/>
      <c r="XBF104" s="1"/>
      <c r="XBG104" s="1"/>
      <c r="XBH104" s="1"/>
      <c r="XBI104" s="1"/>
      <c r="XBJ104" s="1"/>
      <c r="XBK104" s="1"/>
      <c r="XBL104" s="1"/>
      <c r="XBM104" s="1"/>
      <c r="XBN104" s="1"/>
      <c r="XBO104" s="1"/>
      <c r="XBP104" s="1"/>
      <c r="XBQ104" s="1"/>
      <c r="XBR104" s="1"/>
      <c r="XBS104" s="1"/>
      <c r="XBT104" s="1"/>
      <c r="XBU104" s="1"/>
      <c r="XBV104" s="1"/>
      <c r="XBW104" s="1"/>
      <c r="XBX104" s="1"/>
      <c r="XBY104" s="1"/>
      <c r="XBZ104" s="1"/>
      <c r="XCA104" s="1"/>
      <c r="XCB104" s="1"/>
      <c r="XCC104" s="1"/>
      <c r="XCD104" s="1"/>
      <c r="XCE104" s="1"/>
      <c r="XCF104" s="1"/>
      <c r="XCG104" s="1"/>
      <c r="XCH104" s="1"/>
      <c r="XCI104" s="1"/>
      <c r="XCJ104" s="1"/>
      <c r="XCK104" s="1"/>
      <c r="XCL104" s="1"/>
      <c r="XCM104" s="1"/>
      <c r="XCN104" s="1"/>
      <c r="XCO104" s="1"/>
      <c r="XCP104" s="1"/>
      <c r="XCQ104" s="1"/>
      <c r="XCR104" s="1"/>
      <c r="XCS104" s="1"/>
      <c r="XCT104" s="1"/>
      <c r="XCU104" s="1"/>
      <c r="XCV104" s="1"/>
      <c r="XCW104" s="1"/>
      <c r="XCX104" s="1"/>
      <c r="XCY104" s="1"/>
      <c r="XCZ104" s="1"/>
      <c r="XDA104" s="1"/>
      <c r="XDB104" s="1"/>
      <c r="XDC104" s="1"/>
      <c r="XDD104" s="1"/>
      <c r="XDE104" s="1"/>
      <c r="XDF104" s="1"/>
      <c r="XDG104" s="1"/>
      <c r="XDH104" s="1"/>
      <c r="XDI104" s="1"/>
      <c r="XDJ104" s="1"/>
      <c r="XDK104" s="1"/>
      <c r="XDL104" s="1"/>
      <c r="XDM104" s="1"/>
      <c r="XDN104" s="1"/>
      <c r="XDO104" s="1"/>
      <c r="XDP104" s="1"/>
      <c r="XDQ104" s="1"/>
      <c r="XDR104" s="1"/>
      <c r="XDS104" s="1"/>
      <c r="XDT104" s="1"/>
      <c r="XDU104" s="1"/>
      <c r="XDV104" s="1"/>
      <c r="XDW104" s="1"/>
      <c r="XDX104" s="1"/>
      <c r="XDY104" s="1"/>
      <c r="XDZ104" s="1"/>
      <c r="XEA104" s="1"/>
      <c r="XEB104" s="1"/>
      <c r="XEC104" s="1"/>
      <c r="XED104" s="1"/>
      <c r="XEE104" s="1"/>
      <c r="XEF104" s="1"/>
      <c r="XEG104" s="1"/>
      <c r="XEH104" s="1"/>
      <c r="XEI104" s="1"/>
      <c r="XEJ104" s="1"/>
      <c r="XEK104" s="1"/>
      <c r="XEL104" s="1"/>
      <c r="XEM104" s="1"/>
      <c r="XEN104" s="1"/>
      <c r="XEO104" s="1"/>
      <c r="XEP104" s="1"/>
      <c r="XEQ104" s="1"/>
      <c r="XER104" s="1"/>
      <c r="XES104" s="1"/>
      <c r="XET104" s="1"/>
      <c r="XEU104" s="1"/>
      <c r="XEV104" s="1"/>
      <c r="XEW104" s="1"/>
      <c r="XEX104" s="1"/>
      <c r="XEY104" s="1"/>
      <c r="XEZ104" s="1"/>
      <c r="XFA104" s="1"/>
      <c r="XFB104" s="1"/>
      <c r="XFC104" s="1"/>
    </row>
    <row r="105" spans="1:150 16226:16383" s="2" customFormat="1" ht="21" x14ac:dyDescent="0.3">
      <c r="A105" s="91" t="s">
        <v>151</v>
      </c>
      <c r="B105" s="92"/>
      <c r="C105" s="91" t="s">
        <v>94</v>
      </c>
      <c r="D105" s="92"/>
      <c r="E105" s="91">
        <f t="shared" ref="E105:G105" si="0">SUM(E103:F104)</f>
        <v>26</v>
      </c>
      <c r="F105" s="92"/>
      <c r="G105" s="91">
        <f t="shared" si="0"/>
        <v>11002.049089199998</v>
      </c>
      <c r="H105" s="92"/>
      <c r="I105" s="1"/>
      <c r="J105" s="1"/>
      <c r="K105" s="1"/>
      <c r="L105" s="1"/>
      <c r="M105" s="1"/>
      <c r="N105" s="1"/>
      <c r="O105" s="1"/>
      <c r="P105" s="1"/>
      <c r="Q105" s="1"/>
      <c r="R105" s="1"/>
      <c r="S105" s="1"/>
      <c r="T105" s="1"/>
      <c r="U105" s="1"/>
      <c r="V105" s="1"/>
      <c r="W105" s="1"/>
      <c r="X105" s="1"/>
      <c r="Y105" s="1"/>
      <c r="Z105" s="1"/>
      <c r="AA105" s="1"/>
      <c r="AB105" s="1"/>
      <c r="AC105" s="1"/>
      <c r="AD105" s="1"/>
      <c r="AE105" s="1"/>
      <c r="AF105" s="1"/>
      <c r="AG105" s="1"/>
      <c r="AH105" s="1"/>
      <c r="AI105" s="1"/>
      <c r="AJ105" s="1"/>
      <c r="AK105" s="1"/>
      <c r="AL105" s="1"/>
      <c r="AM105" s="1"/>
      <c r="AN105" s="1"/>
      <c r="AO105" s="1"/>
      <c r="AP105" s="1"/>
      <c r="AQ105" s="1"/>
      <c r="AR105" s="1"/>
      <c r="AS105" s="1"/>
      <c r="AT105" s="1"/>
      <c r="AU105" s="1"/>
      <c r="AV105" s="1"/>
      <c r="AW105" s="1"/>
      <c r="AX105" s="1"/>
      <c r="AY105" s="1"/>
      <c r="AZ105" s="1"/>
      <c r="BA105" s="1"/>
      <c r="BB105" s="1"/>
      <c r="BC105" s="1"/>
      <c r="BD105" s="1"/>
      <c r="BE105" s="1"/>
      <c r="BF105" s="1"/>
      <c r="BG105" s="1"/>
      <c r="BH105" s="1"/>
      <c r="BI105" s="1"/>
      <c r="BJ105" s="1"/>
      <c r="BK105" s="1"/>
      <c r="BL105" s="1"/>
      <c r="BM105" s="1"/>
      <c r="BN105" s="1"/>
      <c r="BO105" s="1"/>
      <c r="BP105" s="1"/>
      <c r="BQ105" s="1"/>
      <c r="BR105" s="1"/>
      <c r="BS105" s="1"/>
      <c r="BT105" s="1"/>
      <c r="BU105" s="1"/>
      <c r="BV105" s="1"/>
      <c r="BW105" s="1"/>
      <c r="BX105" s="1"/>
      <c r="BY105" s="1"/>
      <c r="BZ105" s="1"/>
      <c r="CA105" s="1"/>
      <c r="CB105" s="1"/>
      <c r="CC105" s="1"/>
      <c r="CD105" s="1"/>
      <c r="CE105" s="1"/>
      <c r="CF105" s="1"/>
      <c r="CG105" s="1"/>
      <c r="CH105" s="1"/>
      <c r="CI105" s="1"/>
      <c r="CJ105" s="1"/>
      <c r="CK105" s="1"/>
      <c r="CL105" s="1"/>
      <c r="CM105" s="1"/>
      <c r="CN105" s="1"/>
      <c r="CO105" s="1"/>
      <c r="CP105" s="1"/>
      <c r="CQ105" s="1"/>
      <c r="CR105" s="1"/>
      <c r="CS105" s="1"/>
      <c r="CT105" s="1"/>
      <c r="CU105" s="1"/>
      <c r="CV105" s="1"/>
      <c r="CW105" s="1"/>
      <c r="CX105" s="1"/>
      <c r="CY105" s="1"/>
      <c r="CZ105" s="1"/>
      <c r="DA105" s="1"/>
      <c r="DB105" s="1"/>
      <c r="DC105" s="1"/>
      <c r="DD105" s="1"/>
      <c r="DE105" s="1"/>
      <c r="DF105" s="1"/>
      <c r="DG105" s="1"/>
      <c r="DH105" s="1"/>
      <c r="DI105" s="1"/>
      <c r="DJ105" s="1"/>
      <c r="DK105" s="1"/>
      <c r="DL105" s="1"/>
      <c r="DM105" s="1"/>
      <c r="DN105" s="1"/>
      <c r="DO105" s="1"/>
      <c r="DP105" s="1"/>
      <c r="DQ105" s="1"/>
      <c r="DR105" s="1"/>
      <c r="DS105" s="1"/>
      <c r="DT105" s="1"/>
      <c r="DU105" s="1"/>
      <c r="DV105" s="1"/>
      <c r="DW105" s="1"/>
      <c r="DX105" s="1"/>
      <c r="DY105" s="1"/>
      <c r="DZ105" s="1"/>
      <c r="EA105" s="1"/>
      <c r="EB105" s="1"/>
      <c r="EC105" s="1"/>
      <c r="ED105" s="1"/>
      <c r="EE105" s="1"/>
      <c r="EF105" s="1"/>
      <c r="EG105" s="1"/>
      <c r="EH105" s="1"/>
      <c r="EI105" s="1"/>
      <c r="EJ105" s="1"/>
      <c r="EK105" s="1"/>
      <c r="EL105" s="1"/>
      <c r="EM105" s="1"/>
      <c r="EN105" s="1"/>
      <c r="EO105" s="1"/>
      <c r="EP105" s="1"/>
      <c r="EQ105" s="1"/>
      <c r="ER105" s="1"/>
      <c r="ES105" s="1"/>
      <c r="ET105" s="1"/>
      <c r="WZB105" s="1"/>
      <c r="WZC105" s="1"/>
      <c r="WZD105" s="1"/>
      <c r="WZE105" s="1"/>
      <c r="WZF105" s="1"/>
      <c r="WZG105" s="1"/>
      <c r="WZH105" s="1"/>
      <c r="WZI105" s="1"/>
      <c r="WZJ105" s="1"/>
      <c r="WZK105" s="1"/>
      <c r="WZL105" s="1"/>
      <c r="WZM105" s="1"/>
      <c r="WZN105" s="1"/>
      <c r="WZO105" s="1"/>
      <c r="WZP105" s="1"/>
      <c r="WZQ105" s="1"/>
      <c r="WZR105" s="1"/>
      <c r="WZS105" s="1"/>
      <c r="WZT105" s="1"/>
      <c r="WZU105" s="1"/>
      <c r="WZV105" s="1"/>
      <c r="WZW105" s="1"/>
      <c r="WZX105" s="1"/>
      <c r="WZY105" s="1"/>
      <c r="WZZ105" s="1"/>
      <c r="XAA105" s="1"/>
      <c r="XAB105" s="1"/>
      <c r="XAC105" s="1"/>
      <c r="XAD105" s="1"/>
      <c r="XAE105" s="1"/>
      <c r="XAF105" s="1"/>
      <c r="XAG105" s="1"/>
      <c r="XAH105" s="1"/>
      <c r="XAI105" s="1"/>
      <c r="XAJ105" s="1"/>
      <c r="XAK105" s="1"/>
      <c r="XAL105" s="1"/>
      <c r="XAM105" s="1"/>
      <c r="XAN105" s="1"/>
      <c r="XAO105" s="1"/>
      <c r="XAP105" s="1"/>
      <c r="XAQ105" s="1"/>
      <c r="XAR105" s="1"/>
      <c r="XAS105" s="1"/>
      <c r="XAT105" s="1"/>
      <c r="XAU105" s="1"/>
      <c r="XAV105" s="1"/>
      <c r="XAW105" s="1"/>
      <c r="XAX105" s="1"/>
      <c r="XAY105" s="1"/>
      <c r="XAZ105" s="1"/>
      <c r="XBA105" s="1"/>
      <c r="XBB105" s="1"/>
      <c r="XBC105" s="1"/>
      <c r="XBD105" s="1"/>
      <c r="XBE105" s="1"/>
      <c r="XBF105" s="1"/>
      <c r="XBG105" s="1"/>
      <c r="XBH105" s="1"/>
      <c r="XBI105" s="1"/>
      <c r="XBJ105" s="1"/>
      <c r="XBK105" s="1"/>
      <c r="XBL105" s="1"/>
      <c r="XBM105" s="1"/>
      <c r="XBN105" s="1"/>
      <c r="XBO105" s="1"/>
      <c r="XBP105" s="1"/>
      <c r="XBQ105" s="1"/>
      <c r="XBR105" s="1"/>
      <c r="XBS105" s="1"/>
      <c r="XBT105" s="1"/>
      <c r="XBU105" s="1"/>
      <c r="XBV105" s="1"/>
      <c r="XBW105" s="1"/>
      <c r="XBX105" s="1"/>
      <c r="XBY105" s="1"/>
      <c r="XBZ105" s="1"/>
      <c r="XCA105" s="1"/>
      <c r="XCB105" s="1"/>
      <c r="XCC105" s="1"/>
      <c r="XCD105" s="1"/>
      <c r="XCE105" s="1"/>
      <c r="XCF105" s="1"/>
      <c r="XCG105" s="1"/>
      <c r="XCH105" s="1"/>
      <c r="XCI105" s="1"/>
      <c r="XCJ105" s="1"/>
      <c r="XCK105" s="1"/>
      <c r="XCL105" s="1"/>
      <c r="XCM105" s="1"/>
      <c r="XCN105" s="1"/>
      <c r="XCO105" s="1"/>
      <c r="XCP105" s="1"/>
      <c r="XCQ105" s="1"/>
      <c r="XCR105" s="1"/>
      <c r="XCS105" s="1"/>
      <c r="XCT105" s="1"/>
      <c r="XCU105" s="1"/>
      <c r="XCV105" s="1"/>
      <c r="XCW105" s="1"/>
      <c r="XCX105" s="1"/>
      <c r="XCY105" s="1"/>
      <c r="XCZ105" s="1"/>
      <c r="XDA105" s="1"/>
      <c r="XDB105" s="1"/>
      <c r="XDC105" s="1"/>
      <c r="XDD105" s="1"/>
      <c r="XDE105" s="1"/>
      <c r="XDF105" s="1"/>
      <c r="XDG105" s="1"/>
      <c r="XDH105" s="1"/>
      <c r="XDI105" s="1"/>
      <c r="XDJ105" s="1"/>
      <c r="XDK105" s="1"/>
      <c r="XDL105" s="1"/>
      <c r="XDM105" s="1"/>
      <c r="XDN105" s="1"/>
      <c r="XDO105" s="1"/>
      <c r="XDP105" s="1"/>
      <c r="XDQ105" s="1"/>
      <c r="XDR105" s="1"/>
      <c r="XDS105" s="1"/>
      <c r="XDT105" s="1"/>
      <c r="XDU105" s="1"/>
      <c r="XDV105" s="1"/>
      <c r="XDW105" s="1"/>
      <c r="XDX105" s="1"/>
      <c r="XDY105" s="1"/>
      <c r="XDZ105" s="1"/>
      <c r="XEA105" s="1"/>
      <c r="XEB105" s="1"/>
      <c r="XEC105" s="1"/>
      <c r="XED105" s="1"/>
      <c r="XEE105" s="1"/>
      <c r="XEF105" s="1"/>
      <c r="XEG105" s="1"/>
      <c r="XEH105" s="1"/>
      <c r="XEI105" s="1"/>
      <c r="XEJ105" s="1"/>
      <c r="XEK105" s="1"/>
      <c r="XEL105" s="1"/>
      <c r="XEM105" s="1"/>
      <c r="XEN105" s="1"/>
      <c r="XEO105" s="1"/>
      <c r="XEP105" s="1"/>
      <c r="XEQ105" s="1"/>
      <c r="XER105" s="1"/>
      <c r="XES105" s="1"/>
      <c r="XET105" s="1"/>
      <c r="XEU105" s="1"/>
      <c r="XEV105" s="1"/>
      <c r="XEW105" s="1"/>
      <c r="XEX105" s="1"/>
      <c r="XEY105" s="1"/>
      <c r="XEZ105" s="1"/>
      <c r="XFA105" s="1"/>
      <c r="XFB105" s="1"/>
      <c r="XFC105" s="1"/>
    </row>
    <row r="106" spans="1:150 16226:16383" ht="21" x14ac:dyDescent="0.3">
      <c r="A106" s="93" t="s">
        <v>380</v>
      </c>
      <c r="B106" s="94"/>
      <c r="C106" s="94"/>
      <c r="D106" s="94"/>
      <c r="E106" s="94"/>
      <c r="F106" s="94"/>
      <c r="G106" s="94"/>
      <c r="H106" s="95"/>
    </row>
    <row r="107" spans="1:150 16226:16383" s="2" customFormat="1" ht="21" x14ac:dyDescent="0.3">
      <c r="A107" s="91" t="s">
        <v>150</v>
      </c>
      <c r="B107" s="92"/>
      <c r="C107" s="91" t="s">
        <v>318</v>
      </c>
      <c r="D107" s="92"/>
      <c r="E107" s="91" t="s">
        <v>149</v>
      </c>
      <c r="F107" s="92"/>
      <c r="G107" s="91" t="s">
        <v>161</v>
      </c>
      <c r="H107" s="92"/>
      <c r="I107" s="1"/>
      <c r="J107" s="1"/>
      <c r="K107" s="1"/>
      <c r="L107" s="1"/>
      <c r="M107" s="1"/>
      <c r="N107" s="1"/>
      <c r="O107" s="1"/>
      <c r="P107" s="1"/>
      <c r="Q107" s="1"/>
      <c r="R107" s="1"/>
      <c r="S107" s="1"/>
      <c r="T107" s="1"/>
      <c r="U107" s="1"/>
      <c r="V107" s="1"/>
      <c r="W107" s="1"/>
      <c r="X107" s="1"/>
      <c r="Y107" s="1"/>
      <c r="Z107" s="1"/>
      <c r="AA107" s="1"/>
      <c r="AB107" s="1"/>
      <c r="AC107" s="1"/>
      <c r="AD107" s="1"/>
      <c r="AE107" s="1"/>
      <c r="AF107" s="1"/>
      <c r="AG107" s="1"/>
      <c r="AH107" s="1"/>
      <c r="AI107" s="1"/>
      <c r="AJ107" s="1"/>
      <c r="AK107" s="1"/>
      <c r="AL107" s="1"/>
      <c r="AM107" s="1"/>
      <c r="AN107" s="1"/>
      <c r="AO107" s="1"/>
      <c r="AP107" s="1"/>
      <c r="AQ107" s="1"/>
      <c r="AR107" s="1"/>
      <c r="AS107" s="1"/>
      <c r="AT107" s="1"/>
      <c r="AU107" s="1"/>
      <c r="AV107" s="1"/>
      <c r="AW107" s="1"/>
      <c r="AX107" s="1"/>
      <c r="AY107" s="1"/>
      <c r="AZ107" s="1"/>
      <c r="BA107" s="1"/>
      <c r="BB107" s="1"/>
      <c r="BC107" s="1"/>
      <c r="BD107" s="1"/>
      <c r="BE107" s="1"/>
      <c r="BF107" s="1"/>
      <c r="BG107" s="1"/>
      <c r="BH107" s="1"/>
      <c r="BI107" s="1"/>
      <c r="BJ107" s="1"/>
      <c r="BK107" s="1"/>
      <c r="BL107" s="1"/>
      <c r="BM107" s="1"/>
      <c r="BN107" s="1"/>
      <c r="BO107" s="1"/>
      <c r="BP107" s="1"/>
      <c r="BQ107" s="1"/>
      <c r="BR107" s="1"/>
      <c r="BS107" s="1"/>
      <c r="BT107" s="1"/>
      <c r="BU107" s="1"/>
      <c r="BV107" s="1"/>
      <c r="BW107" s="1"/>
      <c r="BX107" s="1"/>
      <c r="BY107" s="1"/>
      <c r="BZ107" s="1"/>
      <c r="CA107" s="1"/>
      <c r="CB107" s="1"/>
      <c r="CC107" s="1"/>
      <c r="CD107" s="1"/>
      <c r="CE107" s="1"/>
      <c r="CF107" s="1"/>
      <c r="CG107" s="1"/>
      <c r="CH107" s="1"/>
      <c r="CI107" s="1"/>
      <c r="CJ107" s="1"/>
      <c r="CK107" s="1"/>
      <c r="CL107" s="1"/>
      <c r="CM107" s="1"/>
      <c r="CN107" s="1"/>
      <c r="CO107" s="1"/>
      <c r="CP107" s="1"/>
      <c r="CQ107" s="1"/>
      <c r="CR107" s="1"/>
      <c r="CS107" s="1"/>
      <c r="CT107" s="1"/>
      <c r="CU107" s="1"/>
      <c r="CV107" s="1"/>
      <c r="CW107" s="1"/>
      <c r="CX107" s="1"/>
      <c r="CY107" s="1"/>
      <c r="CZ107" s="1"/>
      <c r="DA107" s="1"/>
      <c r="DB107" s="1"/>
      <c r="DC107" s="1"/>
      <c r="DD107" s="1"/>
      <c r="DE107" s="1"/>
      <c r="DF107" s="1"/>
      <c r="DG107" s="1"/>
      <c r="DH107" s="1"/>
      <c r="DI107" s="1"/>
      <c r="DJ107" s="1"/>
      <c r="DK107" s="1"/>
      <c r="DL107" s="1"/>
      <c r="DM107" s="1"/>
      <c r="DN107" s="1"/>
      <c r="DO107" s="1"/>
      <c r="DP107" s="1"/>
      <c r="DQ107" s="1"/>
      <c r="DR107" s="1"/>
      <c r="DS107" s="1"/>
      <c r="DT107" s="1"/>
      <c r="DU107" s="1"/>
      <c r="DV107" s="1"/>
      <c r="DW107" s="1"/>
      <c r="DX107" s="1"/>
      <c r="DY107" s="1"/>
      <c r="DZ107" s="1"/>
      <c r="EA107" s="1"/>
      <c r="EB107" s="1"/>
      <c r="EC107" s="1"/>
      <c r="ED107" s="1"/>
      <c r="EE107" s="1"/>
      <c r="EF107" s="1"/>
      <c r="EG107" s="1"/>
      <c r="EH107" s="1"/>
      <c r="EI107" s="1"/>
      <c r="EJ107" s="1"/>
      <c r="EK107" s="1"/>
      <c r="EL107" s="1"/>
      <c r="EM107" s="1"/>
      <c r="EN107" s="1"/>
      <c r="EO107" s="1"/>
      <c r="EP107" s="1"/>
      <c r="EQ107" s="1"/>
      <c r="ER107" s="1"/>
      <c r="ES107" s="1"/>
      <c r="ET107" s="1"/>
      <c r="WZB107" s="1"/>
      <c r="WZC107" s="1"/>
      <c r="WZD107" s="1"/>
      <c r="WZE107" s="1"/>
      <c r="WZF107" s="1"/>
      <c r="WZG107" s="1"/>
      <c r="WZH107" s="1"/>
      <c r="WZI107" s="1"/>
      <c r="WZJ107" s="1"/>
      <c r="WZK107" s="1"/>
      <c r="WZL107" s="1"/>
      <c r="WZM107" s="1"/>
      <c r="WZN107" s="1"/>
      <c r="WZO107" s="1"/>
      <c r="WZP107" s="1"/>
      <c r="WZQ107" s="1"/>
      <c r="WZR107" s="1"/>
      <c r="WZS107" s="1"/>
      <c r="WZT107" s="1"/>
      <c r="WZU107" s="1"/>
      <c r="WZV107" s="1"/>
      <c r="WZW107" s="1"/>
      <c r="WZX107" s="1"/>
      <c r="WZY107" s="1"/>
      <c r="WZZ107" s="1"/>
      <c r="XAA107" s="1"/>
      <c r="XAB107" s="1"/>
      <c r="XAC107" s="1"/>
      <c r="XAD107" s="1"/>
      <c r="XAE107" s="1"/>
      <c r="XAF107" s="1"/>
      <c r="XAG107" s="1"/>
      <c r="XAH107" s="1"/>
      <c r="XAI107" s="1"/>
      <c r="XAJ107" s="1"/>
      <c r="XAK107" s="1"/>
      <c r="XAL107" s="1"/>
      <c r="XAM107" s="1"/>
      <c r="XAN107" s="1"/>
      <c r="XAO107" s="1"/>
      <c r="XAP107" s="1"/>
      <c r="XAQ107" s="1"/>
      <c r="XAR107" s="1"/>
      <c r="XAS107" s="1"/>
      <c r="XAT107" s="1"/>
      <c r="XAU107" s="1"/>
      <c r="XAV107" s="1"/>
      <c r="XAW107" s="1"/>
      <c r="XAX107" s="1"/>
      <c r="XAY107" s="1"/>
      <c r="XAZ107" s="1"/>
      <c r="XBA107" s="1"/>
      <c r="XBB107" s="1"/>
      <c r="XBC107" s="1"/>
      <c r="XBD107" s="1"/>
      <c r="XBE107" s="1"/>
      <c r="XBF107" s="1"/>
      <c r="XBG107" s="1"/>
      <c r="XBH107" s="1"/>
      <c r="XBI107" s="1"/>
      <c r="XBJ107" s="1"/>
      <c r="XBK107" s="1"/>
      <c r="XBL107" s="1"/>
      <c r="XBM107" s="1"/>
      <c r="XBN107" s="1"/>
      <c r="XBO107" s="1"/>
      <c r="XBP107" s="1"/>
      <c r="XBQ107" s="1"/>
      <c r="XBR107" s="1"/>
      <c r="XBS107" s="1"/>
      <c r="XBT107" s="1"/>
      <c r="XBU107" s="1"/>
      <c r="XBV107" s="1"/>
      <c r="XBW107" s="1"/>
      <c r="XBX107" s="1"/>
      <c r="XBY107" s="1"/>
      <c r="XBZ107" s="1"/>
      <c r="XCA107" s="1"/>
      <c r="XCB107" s="1"/>
      <c r="XCC107" s="1"/>
      <c r="XCD107" s="1"/>
      <c r="XCE107" s="1"/>
      <c r="XCF107" s="1"/>
      <c r="XCG107" s="1"/>
      <c r="XCH107" s="1"/>
      <c r="XCI107" s="1"/>
      <c r="XCJ107" s="1"/>
      <c r="XCK107" s="1"/>
      <c r="XCL107" s="1"/>
      <c r="XCM107" s="1"/>
      <c r="XCN107" s="1"/>
      <c r="XCO107" s="1"/>
      <c r="XCP107" s="1"/>
      <c r="XCQ107" s="1"/>
      <c r="XCR107" s="1"/>
      <c r="XCS107" s="1"/>
      <c r="XCT107" s="1"/>
      <c r="XCU107" s="1"/>
      <c r="XCV107" s="1"/>
      <c r="XCW107" s="1"/>
      <c r="XCX107" s="1"/>
      <c r="XCY107" s="1"/>
      <c r="XCZ107" s="1"/>
      <c r="XDA107" s="1"/>
      <c r="XDB107" s="1"/>
      <c r="XDC107" s="1"/>
      <c r="XDD107" s="1"/>
      <c r="XDE107" s="1"/>
      <c r="XDF107" s="1"/>
      <c r="XDG107" s="1"/>
      <c r="XDH107" s="1"/>
      <c r="XDI107" s="1"/>
      <c r="XDJ107" s="1"/>
      <c r="XDK107" s="1"/>
      <c r="XDL107" s="1"/>
      <c r="XDM107" s="1"/>
      <c r="XDN107" s="1"/>
      <c r="XDO107" s="1"/>
      <c r="XDP107" s="1"/>
      <c r="XDQ107" s="1"/>
      <c r="XDR107" s="1"/>
      <c r="XDS107" s="1"/>
      <c r="XDT107" s="1"/>
      <c r="XDU107" s="1"/>
      <c r="XDV107" s="1"/>
      <c r="XDW107" s="1"/>
      <c r="XDX107" s="1"/>
      <c r="XDY107" s="1"/>
      <c r="XDZ107" s="1"/>
      <c r="XEA107" s="1"/>
      <c r="XEB107" s="1"/>
      <c r="XEC107" s="1"/>
      <c r="XED107" s="1"/>
      <c r="XEE107" s="1"/>
      <c r="XEF107" s="1"/>
      <c r="XEG107" s="1"/>
      <c r="XEH107" s="1"/>
      <c r="XEI107" s="1"/>
      <c r="XEJ107" s="1"/>
      <c r="XEK107" s="1"/>
      <c r="XEL107" s="1"/>
      <c r="XEM107" s="1"/>
      <c r="XEN107" s="1"/>
      <c r="XEO107" s="1"/>
      <c r="XEP107" s="1"/>
      <c r="XEQ107" s="1"/>
      <c r="XER107" s="1"/>
      <c r="XES107" s="1"/>
      <c r="XET107" s="1"/>
      <c r="XEU107" s="1"/>
      <c r="XEV107" s="1"/>
      <c r="XEW107" s="1"/>
      <c r="XEX107" s="1"/>
      <c r="XEY107" s="1"/>
      <c r="XEZ107" s="1"/>
      <c r="XFA107" s="1"/>
      <c r="XFB107" s="1"/>
      <c r="XFC107" s="1"/>
    </row>
    <row r="108" spans="1:150 16226:16383" s="2" customFormat="1" ht="21" x14ac:dyDescent="0.3">
      <c r="A108" s="96" t="s">
        <v>359</v>
      </c>
      <c r="B108" s="97"/>
      <c r="C108" s="91" t="s">
        <v>365</v>
      </c>
      <c r="D108" s="92"/>
      <c r="E108" s="96">
        <f>COUNT(E138:E147)</f>
        <v>10</v>
      </c>
      <c r="F108" s="97"/>
      <c r="G108" s="96">
        <f>SUM(H138:H147)</f>
        <v>4893.7029804000003</v>
      </c>
      <c r="H108" s="97"/>
      <c r="I108" s="1"/>
      <c r="J108" s="1"/>
      <c r="K108" s="1"/>
      <c r="L108" s="1"/>
      <c r="M108" s="1"/>
      <c r="N108" s="1"/>
      <c r="O108" s="1"/>
      <c r="P108" s="1"/>
      <c r="Q108" s="1"/>
      <c r="R108" s="1"/>
      <c r="S108" s="1"/>
      <c r="T108" s="1"/>
      <c r="U108" s="1"/>
      <c r="V108" s="1"/>
      <c r="W108" s="1"/>
      <c r="X108" s="1"/>
      <c r="Y108" s="1"/>
      <c r="Z108" s="1"/>
      <c r="AA108" s="1"/>
      <c r="AB108" s="1"/>
      <c r="AC108" s="1"/>
      <c r="AD108" s="1"/>
      <c r="AE108" s="1"/>
      <c r="AF108" s="1"/>
      <c r="AG108" s="1"/>
      <c r="AH108" s="1"/>
      <c r="AI108" s="1"/>
      <c r="AJ108" s="1"/>
      <c r="AK108" s="1"/>
      <c r="AL108" s="1"/>
      <c r="AM108" s="1"/>
      <c r="AN108" s="1"/>
      <c r="AO108" s="1"/>
      <c r="AP108" s="1"/>
      <c r="AQ108" s="1"/>
      <c r="AR108" s="1"/>
      <c r="AS108" s="1"/>
      <c r="AT108" s="1"/>
      <c r="AU108" s="1"/>
      <c r="AV108" s="1"/>
      <c r="AW108" s="1"/>
      <c r="AX108" s="1"/>
      <c r="AY108" s="1"/>
      <c r="AZ108" s="1"/>
      <c r="BA108" s="1"/>
      <c r="BB108" s="1"/>
      <c r="BC108" s="1"/>
      <c r="BD108" s="1"/>
      <c r="BE108" s="1"/>
      <c r="BF108" s="1"/>
      <c r="BG108" s="1"/>
      <c r="BH108" s="1"/>
      <c r="BI108" s="1"/>
      <c r="BJ108" s="1"/>
      <c r="BK108" s="1"/>
      <c r="BL108" s="1"/>
      <c r="BM108" s="1"/>
      <c r="BN108" s="1"/>
      <c r="BO108" s="1"/>
      <c r="BP108" s="1"/>
      <c r="BQ108" s="1"/>
      <c r="BR108" s="1"/>
      <c r="BS108" s="1"/>
      <c r="BT108" s="1"/>
      <c r="BU108" s="1"/>
      <c r="BV108" s="1"/>
      <c r="BW108" s="1"/>
      <c r="BX108" s="1"/>
      <c r="BY108" s="1"/>
      <c r="BZ108" s="1"/>
      <c r="CA108" s="1"/>
      <c r="CB108" s="1"/>
      <c r="CC108" s="1"/>
      <c r="CD108" s="1"/>
      <c r="CE108" s="1"/>
      <c r="CF108" s="1"/>
      <c r="CG108" s="1"/>
      <c r="CH108" s="1"/>
      <c r="CI108" s="1"/>
      <c r="CJ108" s="1"/>
      <c r="CK108" s="1"/>
      <c r="CL108" s="1"/>
      <c r="CM108" s="1"/>
      <c r="CN108" s="1"/>
      <c r="CO108" s="1"/>
      <c r="CP108" s="1"/>
      <c r="CQ108" s="1"/>
      <c r="CR108" s="1"/>
      <c r="CS108" s="1"/>
      <c r="CT108" s="1"/>
      <c r="CU108" s="1"/>
      <c r="CV108" s="1"/>
      <c r="CW108" s="1"/>
      <c r="CX108" s="1"/>
      <c r="CY108" s="1"/>
      <c r="CZ108" s="1"/>
      <c r="DA108" s="1"/>
      <c r="DB108" s="1"/>
      <c r="DC108" s="1"/>
      <c r="DD108" s="1"/>
      <c r="DE108" s="1"/>
      <c r="DF108" s="1"/>
      <c r="DG108" s="1"/>
      <c r="DH108" s="1"/>
      <c r="DI108" s="1"/>
      <c r="DJ108" s="1"/>
      <c r="DK108" s="1"/>
      <c r="DL108" s="1"/>
      <c r="DM108" s="1"/>
      <c r="DN108" s="1"/>
      <c r="DO108" s="1"/>
      <c r="DP108" s="1"/>
      <c r="DQ108" s="1"/>
      <c r="DR108" s="1"/>
      <c r="DS108" s="1"/>
      <c r="DT108" s="1"/>
      <c r="DU108" s="1"/>
      <c r="DV108" s="1"/>
      <c r="DW108" s="1"/>
      <c r="DX108" s="1"/>
      <c r="DY108" s="1"/>
      <c r="DZ108" s="1"/>
      <c r="EA108" s="1"/>
      <c r="EB108" s="1"/>
      <c r="EC108" s="1"/>
      <c r="ED108" s="1"/>
      <c r="EE108" s="1"/>
      <c r="EF108" s="1"/>
      <c r="EG108" s="1"/>
      <c r="EH108" s="1"/>
      <c r="EI108" s="1"/>
      <c r="EJ108" s="1"/>
      <c r="EK108" s="1"/>
      <c r="EL108" s="1"/>
      <c r="EM108" s="1"/>
      <c r="EN108" s="1"/>
      <c r="EO108" s="1"/>
      <c r="EP108" s="1"/>
      <c r="EQ108" s="1"/>
      <c r="ER108" s="1"/>
      <c r="ES108" s="1"/>
      <c r="ET108" s="1"/>
      <c r="WZB108" s="1"/>
      <c r="WZC108" s="1"/>
      <c r="WZD108" s="1"/>
      <c r="WZE108" s="1"/>
      <c r="WZF108" s="1"/>
      <c r="WZG108" s="1"/>
      <c r="WZH108" s="1"/>
      <c r="WZI108" s="1"/>
      <c r="WZJ108" s="1"/>
      <c r="WZK108" s="1"/>
      <c r="WZL108" s="1"/>
      <c r="WZM108" s="1"/>
      <c r="WZN108" s="1"/>
      <c r="WZO108" s="1"/>
      <c r="WZP108" s="1"/>
      <c r="WZQ108" s="1"/>
      <c r="WZR108" s="1"/>
      <c r="WZS108" s="1"/>
      <c r="WZT108" s="1"/>
      <c r="WZU108" s="1"/>
      <c r="WZV108" s="1"/>
      <c r="WZW108" s="1"/>
      <c r="WZX108" s="1"/>
      <c r="WZY108" s="1"/>
      <c r="WZZ108" s="1"/>
      <c r="XAA108" s="1"/>
      <c r="XAB108" s="1"/>
      <c r="XAC108" s="1"/>
      <c r="XAD108" s="1"/>
      <c r="XAE108" s="1"/>
      <c r="XAF108" s="1"/>
      <c r="XAG108" s="1"/>
      <c r="XAH108" s="1"/>
      <c r="XAI108" s="1"/>
      <c r="XAJ108" s="1"/>
      <c r="XAK108" s="1"/>
      <c r="XAL108" s="1"/>
      <c r="XAM108" s="1"/>
      <c r="XAN108" s="1"/>
      <c r="XAO108" s="1"/>
      <c r="XAP108" s="1"/>
      <c r="XAQ108" s="1"/>
      <c r="XAR108" s="1"/>
      <c r="XAS108" s="1"/>
      <c r="XAT108" s="1"/>
      <c r="XAU108" s="1"/>
      <c r="XAV108" s="1"/>
      <c r="XAW108" s="1"/>
      <c r="XAX108" s="1"/>
      <c r="XAY108" s="1"/>
      <c r="XAZ108" s="1"/>
      <c r="XBA108" s="1"/>
      <c r="XBB108" s="1"/>
      <c r="XBC108" s="1"/>
      <c r="XBD108" s="1"/>
      <c r="XBE108" s="1"/>
      <c r="XBF108" s="1"/>
      <c r="XBG108" s="1"/>
      <c r="XBH108" s="1"/>
      <c r="XBI108" s="1"/>
      <c r="XBJ108" s="1"/>
      <c r="XBK108" s="1"/>
      <c r="XBL108" s="1"/>
      <c r="XBM108" s="1"/>
      <c r="XBN108" s="1"/>
      <c r="XBO108" s="1"/>
      <c r="XBP108" s="1"/>
      <c r="XBQ108" s="1"/>
      <c r="XBR108" s="1"/>
      <c r="XBS108" s="1"/>
      <c r="XBT108" s="1"/>
      <c r="XBU108" s="1"/>
      <c r="XBV108" s="1"/>
      <c r="XBW108" s="1"/>
      <c r="XBX108" s="1"/>
      <c r="XBY108" s="1"/>
      <c r="XBZ108" s="1"/>
      <c r="XCA108" s="1"/>
      <c r="XCB108" s="1"/>
      <c r="XCC108" s="1"/>
      <c r="XCD108" s="1"/>
      <c r="XCE108" s="1"/>
      <c r="XCF108" s="1"/>
      <c r="XCG108" s="1"/>
      <c r="XCH108" s="1"/>
      <c r="XCI108" s="1"/>
      <c r="XCJ108" s="1"/>
      <c r="XCK108" s="1"/>
      <c r="XCL108" s="1"/>
      <c r="XCM108" s="1"/>
      <c r="XCN108" s="1"/>
      <c r="XCO108" s="1"/>
      <c r="XCP108" s="1"/>
      <c r="XCQ108" s="1"/>
      <c r="XCR108" s="1"/>
      <c r="XCS108" s="1"/>
      <c r="XCT108" s="1"/>
      <c r="XCU108" s="1"/>
      <c r="XCV108" s="1"/>
      <c r="XCW108" s="1"/>
      <c r="XCX108" s="1"/>
      <c r="XCY108" s="1"/>
      <c r="XCZ108" s="1"/>
      <c r="XDA108" s="1"/>
      <c r="XDB108" s="1"/>
      <c r="XDC108" s="1"/>
      <c r="XDD108" s="1"/>
      <c r="XDE108" s="1"/>
      <c r="XDF108" s="1"/>
      <c r="XDG108" s="1"/>
      <c r="XDH108" s="1"/>
      <c r="XDI108" s="1"/>
      <c r="XDJ108" s="1"/>
      <c r="XDK108" s="1"/>
      <c r="XDL108" s="1"/>
      <c r="XDM108" s="1"/>
      <c r="XDN108" s="1"/>
      <c r="XDO108" s="1"/>
      <c r="XDP108" s="1"/>
      <c r="XDQ108" s="1"/>
      <c r="XDR108" s="1"/>
      <c r="XDS108" s="1"/>
      <c r="XDT108" s="1"/>
      <c r="XDU108" s="1"/>
      <c r="XDV108" s="1"/>
      <c r="XDW108" s="1"/>
      <c r="XDX108" s="1"/>
      <c r="XDY108" s="1"/>
      <c r="XDZ108" s="1"/>
      <c r="XEA108" s="1"/>
      <c r="XEB108" s="1"/>
      <c r="XEC108" s="1"/>
      <c r="XED108" s="1"/>
      <c r="XEE108" s="1"/>
      <c r="XEF108" s="1"/>
      <c r="XEG108" s="1"/>
      <c r="XEH108" s="1"/>
      <c r="XEI108" s="1"/>
      <c r="XEJ108" s="1"/>
      <c r="XEK108" s="1"/>
      <c r="XEL108" s="1"/>
      <c r="XEM108" s="1"/>
      <c r="XEN108" s="1"/>
      <c r="XEO108" s="1"/>
      <c r="XEP108" s="1"/>
      <c r="XEQ108" s="1"/>
      <c r="XER108" s="1"/>
      <c r="XES108" s="1"/>
      <c r="XET108" s="1"/>
      <c r="XEU108" s="1"/>
      <c r="XEV108" s="1"/>
      <c r="XEW108" s="1"/>
      <c r="XEX108" s="1"/>
      <c r="XEY108" s="1"/>
      <c r="XEZ108" s="1"/>
      <c r="XFA108" s="1"/>
      <c r="XFB108" s="1"/>
      <c r="XFC108" s="1"/>
    </row>
    <row r="109" spans="1:150 16226:16383" s="2" customFormat="1" ht="21" x14ac:dyDescent="0.3">
      <c r="A109" s="96" t="s">
        <v>360</v>
      </c>
      <c r="B109" s="97"/>
      <c r="C109" s="91" t="s">
        <v>365</v>
      </c>
      <c r="D109" s="92"/>
      <c r="E109" s="98">
        <f>COUNT(E229:E239)</f>
        <v>11</v>
      </c>
      <c r="F109" s="99"/>
      <c r="G109" s="96">
        <f>SUM(H229:H239)</f>
        <v>5450.9757119999995</v>
      </c>
      <c r="H109" s="97"/>
      <c r="I109" s="1"/>
      <c r="J109" s="1"/>
      <c r="K109" s="1"/>
      <c r="L109" s="1"/>
      <c r="M109" s="1"/>
      <c r="N109" s="1"/>
      <c r="O109" s="1"/>
      <c r="P109" s="1"/>
      <c r="Q109" s="1"/>
      <c r="R109" s="1"/>
      <c r="S109" s="1"/>
      <c r="T109" s="1"/>
      <c r="U109" s="1"/>
      <c r="V109" s="1"/>
      <c r="W109" s="1"/>
      <c r="X109" s="1"/>
      <c r="Y109" s="1"/>
      <c r="Z109" s="1"/>
      <c r="AA109" s="1"/>
      <c r="AB109" s="1"/>
      <c r="AC109" s="1"/>
      <c r="AD109" s="1"/>
      <c r="AE109" s="1"/>
      <c r="AF109" s="1"/>
      <c r="AG109" s="1"/>
      <c r="AH109" s="1"/>
      <c r="AI109" s="1"/>
      <c r="AJ109" s="1"/>
      <c r="AK109" s="1"/>
      <c r="AL109" s="1"/>
      <c r="AM109" s="1"/>
      <c r="AN109" s="1"/>
      <c r="AO109" s="1"/>
      <c r="AP109" s="1"/>
      <c r="AQ109" s="1"/>
      <c r="AR109" s="1"/>
      <c r="AS109" s="1"/>
      <c r="AT109" s="1"/>
      <c r="AU109" s="1"/>
      <c r="AV109" s="1"/>
      <c r="AW109" s="1"/>
      <c r="AX109" s="1"/>
      <c r="AY109" s="1"/>
      <c r="AZ109" s="1"/>
      <c r="BA109" s="1"/>
      <c r="BB109" s="1"/>
      <c r="BC109" s="1"/>
      <c r="BD109" s="1"/>
      <c r="BE109" s="1"/>
      <c r="BF109" s="1"/>
      <c r="BG109" s="1"/>
      <c r="BH109" s="1"/>
      <c r="BI109" s="1"/>
      <c r="BJ109" s="1"/>
      <c r="BK109" s="1"/>
      <c r="BL109" s="1"/>
      <c r="BM109" s="1"/>
      <c r="BN109" s="1"/>
      <c r="BO109" s="1"/>
      <c r="BP109" s="1"/>
      <c r="BQ109" s="1"/>
      <c r="BR109" s="1"/>
      <c r="BS109" s="1"/>
      <c r="BT109" s="1"/>
      <c r="BU109" s="1"/>
      <c r="BV109" s="1"/>
      <c r="BW109" s="1"/>
      <c r="BX109" s="1"/>
      <c r="BY109" s="1"/>
      <c r="BZ109" s="1"/>
      <c r="CA109" s="1"/>
      <c r="CB109" s="1"/>
      <c r="CC109" s="1"/>
      <c r="CD109" s="1"/>
      <c r="CE109" s="1"/>
      <c r="CF109" s="1"/>
      <c r="CG109" s="1"/>
      <c r="CH109" s="1"/>
      <c r="CI109" s="1"/>
      <c r="CJ109" s="1"/>
      <c r="CK109" s="1"/>
      <c r="CL109" s="1"/>
      <c r="CM109" s="1"/>
      <c r="CN109" s="1"/>
      <c r="CO109" s="1"/>
      <c r="CP109" s="1"/>
      <c r="CQ109" s="1"/>
      <c r="CR109" s="1"/>
      <c r="CS109" s="1"/>
      <c r="CT109" s="1"/>
      <c r="CU109" s="1"/>
      <c r="CV109" s="1"/>
      <c r="CW109" s="1"/>
      <c r="CX109" s="1"/>
      <c r="CY109" s="1"/>
      <c r="CZ109" s="1"/>
      <c r="DA109" s="1"/>
      <c r="DB109" s="1"/>
      <c r="DC109" s="1"/>
      <c r="DD109" s="1"/>
      <c r="DE109" s="1"/>
      <c r="DF109" s="1"/>
      <c r="DG109" s="1"/>
      <c r="DH109" s="1"/>
      <c r="DI109" s="1"/>
      <c r="DJ109" s="1"/>
      <c r="DK109" s="1"/>
      <c r="DL109" s="1"/>
      <c r="DM109" s="1"/>
      <c r="DN109" s="1"/>
      <c r="DO109" s="1"/>
      <c r="DP109" s="1"/>
      <c r="DQ109" s="1"/>
      <c r="DR109" s="1"/>
      <c r="DS109" s="1"/>
      <c r="DT109" s="1"/>
      <c r="DU109" s="1"/>
      <c r="DV109" s="1"/>
      <c r="DW109" s="1"/>
      <c r="DX109" s="1"/>
      <c r="DY109" s="1"/>
      <c r="DZ109" s="1"/>
      <c r="EA109" s="1"/>
      <c r="EB109" s="1"/>
      <c r="EC109" s="1"/>
      <c r="ED109" s="1"/>
      <c r="EE109" s="1"/>
      <c r="EF109" s="1"/>
      <c r="EG109" s="1"/>
      <c r="EH109" s="1"/>
      <c r="EI109" s="1"/>
      <c r="EJ109" s="1"/>
      <c r="EK109" s="1"/>
      <c r="EL109" s="1"/>
      <c r="EM109" s="1"/>
      <c r="EN109" s="1"/>
      <c r="EO109" s="1"/>
      <c r="EP109" s="1"/>
      <c r="EQ109" s="1"/>
      <c r="ER109" s="1"/>
      <c r="ES109" s="1"/>
      <c r="ET109" s="1"/>
      <c r="WZB109" s="1"/>
      <c r="WZC109" s="1"/>
      <c r="WZD109" s="1"/>
      <c r="WZE109" s="1"/>
      <c r="WZF109" s="1"/>
      <c r="WZG109" s="1"/>
      <c r="WZH109" s="1"/>
      <c r="WZI109" s="1"/>
      <c r="WZJ109" s="1"/>
      <c r="WZK109" s="1"/>
      <c r="WZL109" s="1"/>
      <c r="WZM109" s="1"/>
      <c r="WZN109" s="1"/>
      <c r="WZO109" s="1"/>
      <c r="WZP109" s="1"/>
      <c r="WZQ109" s="1"/>
      <c r="WZR109" s="1"/>
      <c r="WZS109" s="1"/>
      <c r="WZT109" s="1"/>
      <c r="WZU109" s="1"/>
      <c r="WZV109" s="1"/>
      <c r="WZW109" s="1"/>
      <c r="WZX109" s="1"/>
      <c r="WZY109" s="1"/>
      <c r="WZZ109" s="1"/>
      <c r="XAA109" s="1"/>
      <c r="XAB109" s="1"/>
      <c r="XAC109" s="1"/>
      <c r="XAD109" s="1"/>
      <c r="XAE109" s="1"/>
      <c r="XAF109" s="1"/>
      <c r="XAG109" s="1"/>
      <c r="XAH109" s="1"/>
      <c r="XAI109" s="1"/>
      <c r="XAJ109" s="1"/>
      <c r="XAK109" s="1"/>
      <c r="XAL109" s="1"/>
      <c r="XAM109" s="1"/>
      <c r="XAN109" s="1"/>
      <c r="XAO109" s="1"/>
      <c r="XAP109" s="1"/>
      <c r="XAQ109" s="1"/>
      <c r="XAR109" s="1"/>
      <c r="XAS109" s="1"/>
      <c r="XAT109" s="1"/>
      <c r="XAU109" s="1"/>
      <c r="XAV109" s="1"/>
      <c r="XAW109" s="1"/>
      <c r="XAX109" s="1"/>
      <c r="XAY109" s="1"/>
      <c r="XAZ109" s="1"/>
      <c r="XBA109" s="1"/>
      <c r="XBB109" s="1"/>
      <c r="XBC109" s="1"/>
      <c r="XBD109" s="1"/>
      <c r="XBE109" s="1"/>
      <c r="XBF109" s="1"/>
      <c r="XBG109" s="1"/>
      <c r="XBH109" s="1"/>
      <c r="XBI109" s="1"/>
      <c r="XBJ109" s="1"/>
      <c r="XBK109" s="1"/>
      <c r="XBL109" s="1"/>
      <c r="XBM109" s="1"/>
      <c r="XBN109" s="1"/>
      <c r="XBO109" s="1"/>
      <c r="XBP109" s="1"/>
      <c r="XBQ109" s="1"/>
      <c r="XBR109" s="1"/>
      <c r="XBS109" s="1"/>
      <c r="XBT109" s="1"/>
      <c r="XBU109" s="1"/>
      <c r="XBV109" s="1"/>
      <c r="XBW109" s="1"/>
      <c r="XBX109" s="1"/>
      <c r="XBY109" s="1"/>
      <c r="XBZ109" s="1"/>
      <c r="XCA109" s="1"/>
      <c r="XCB109" s="1"/>
      <c r="XCC109" s="1"/>
      <c r="XCD109" s="1"/>
      <c r="XCE109" s="1"/>
      <c r="XCF109" s="1"/>
      <c r="XCG109" s="1"/>
      <c r="XCH109" s="1"/>
      <c r="XCI109" s="1"/>
      <c r="XCJ109" s="1"/>
      <c r="XCK109" s="1"/>
      <c r="XCL109" s="1"/>
      <c r="XCM109" s="1"/>
      <c r="XCN109" s="1"/>
      <c r="XCO109" s="1"/>
      <c r="XCP109" s="1"/>
      <c r="XCQ109" s="1"/>
      <c r="XCR109" s="1"/>
      <c r="XCS109" s="1"/>
      <c r="XCT109" s="1"/>
      <c r="XCU109" s="1"/>
      <c r="XCV109" s="1"/>
      <c r="XCW109" s="1"/>
      <c r="XCX109" s="1"/>
      <c r="XCY109" s="1"/>
      <c r="XCZ109" s="1"/>
      <c r="XDA109" s="1"/>
      <c r="XDB109" s="1"/>
      <c r="XDC109" s="1"/>
      <c r="XDD109" s="1"/>
      <c r="XDE109" s="1"/>
      <c r="XDF109" s="1"/>
      <c r="XDG109" s="1"/>
      <c r="XDH109" s="1"/>
      <c r="XDI109" s="1"/>
      <c r="XDJ109" s="1"/>
      <c r="XDK109" s="1"/>
      <c r="XDL109" s="1"/>
      <c r="XDM109" s="1"/>
      <c r="XDN109" s="1"/>
      <c r="XDO109" s="1"/>
      <c r="XDP109" s="1"/>
      <c r="XDQ109" s="1"/>
      <c r="XDR109" s="1"/>
      <c r="XDS109" s="1"/>
      <c r="XDT109" s="1"/>
      <c r="XDU109" s="1"/>
      <c r="XDV109" s="1"/>
      <c r="XDW109" s="1"/>
      <c r="XDX109" s="1"/>
      <c r="XDY109" s="1"/>
      <c r="XDZ109" s="1"/>
      <c r="XEA109" s="1"/>
      <c r="XEB109" s="1"/>
      <c r="XEC109" s="1"/>
      <c r="XED109" s="1"/>
      <c r="XEE109" s="1"/>
      <c r="XEF109" s="1"/>
      <c r="XEG109" s="1"/>
      <c r="XEH109" s="1"/>
      <c r="XEI109" s="1"/>
      <c r="XEJ109" s="1"/>
      <c r="XEK109" s="1"/>
      <c r="XEL109" s="1"/>
      <c r="XEM109" s="1"/>
      <c r="XEN109" s="1"/>
      <c r="XEO109" s="1"/>
      <c r="XEP109" s="1"/>
      <c r="XEQ109" s="1"/>
      <c r="XER109" s="1"/>
      <c r="XES109" s="1"/>
      <c r="XET109" s="1"/>
      <c r="XEU109" s="1"/>
      <c r="XEV109" s="1"/>
      <c r="XEW109" s="1"/>
      <c r="XEX109" s="1"/>
      <c r="XEY109" s="1"/>
      <c r="XEZ109" s="1"/>
      <c r="XFA109" s="1"/>
      <c r="XFB109" s="1"/>
      <c r="XFC109" s="1"/>
    </row>
    <row r="110" spans="1:150 16226:16383" s="2" customFormat="1" ht="21" x14ac:dyDescent="0.3">
      <c r="A110" s="91" t="s">
        <v>151</v>
      </c>
      <c r="B110" s="92"/>
      <c r="C110" s="91" t="s">
        <v>94</v>
      </c>
      <c r="D110" s="92"/>
      <c r="E110" s="91">
        <f t="shared" ref="E110:G110" si="1">SUM(E108:F109)</f>
        <v>21</v>
      </c>
      <c r="F110" s="92"/>
      <c r="G110" s="91">
        <f t="shared" si="1"/>
        <v>10344.678692400001</v>
      </c>
      <c r="H110" s="92"/>
      <c r="I110" s="1"/>
      <c r="J110" s="1"/>
      <c r="K110" s="1"/>
      <c r="L110" s="1"/>
      <c r="M110" s="1"/>
      <c r="N110" s="1"/>
      <c r="O110" s="1"/>
      <c r="P110" s="1"/>
      <c r="Q110" s="1"/>
      <c r="R110" s="1"/>
      <c r="S110" s="1"/>
      <c r="T110" s="1"/>
      <c r="U110" s="1"/>
      <c r="V110" s="1"/>
      <c r="W110" s="1"/>
      <c r="X110" s="1"/>
      <c r="Y110" s="1"/>
      <c r="Z110" s="1"/>
      <c r="AA110" s="1"/>
      <c r="AB110" s="1"/>
      <c r="AC110" s="1"/>
      <c r="AD110" s="1"/>
      <c r="AE110" s="1"/>
      <c r="AF110" s="1"/>
      <c r="AG110" s="1"/>
      <c r="AH110" s="1"/>
      <c r="AI110" s="1"/>
      <c r="AJ110" s="1"/>
      <c r="AK110" s="1"/>
      <c r="AL110" s="1"/>
      <c r="AM110" s="1"/>
      <c r="AN110" s="1"/>
      <c r="AO110" s="1"/>
      <c r="AP110" s="1"/>
      <c r="AQ110" s="1"/>
      <c r="AR110" s="1"/>
      <c r="AS110" s="1"/>
      <c r="AT110" s="1"/>
      <c r="AU110" s="1"/>
      <c r="AV110" s="1"/>
      <c r="AW110" s="1"/>
      <c r="AX110" s="1"/>
      <c r="AY110" s="1"/>
      <c r="AZ110" s="1"/>
      <c r="BA110" s="1"/>
      <c r="BB110" s="1"/>
      <c r="BC110" s="1"/>
      <c r="BD110" s="1"/>
      <c r="BE110" s="1"/>
      <c r="BF110" s="1"/>
      <c r="BG110" s="1"/>
      <c r="BH110" s="1"/>
      <c r="BI110" s="1"/>
      <c r="BJ110" s="1"/>
      <c r="BK110" s="1"/>
      <c r="BL110" s="1"/>
      <c r="BM110" s="1"/>
      <c r="BN110" s="1"/>
      <c r="BO110" s="1"/>
      <c r="BP110" s="1"/>
      <c r="BQ110" s="1"/>
      <c r="BR110" s="1"/>
      <c r="BS110" s="1"/>
      <c r="BT110" s="1"/>
      <c r="BU110" s="1"/>
      <c r="BV110" s="1"/>
      <c r="BW110" s="1"/>
      <c r="BX110" s="1"/>
      <c r="BY110" s="1"/>
      <c r="BZ110" s="1"/>
      <c r="CA110" s="1"/>
      <c r="CB110" s="1"/>
      <c r="CC110" s="1"/>
      <c r="CD110" s="1"/>
      <c r="CE110" s="1"/>
      <c r="CF110" s="1"/>
      <c r="CG110" s="1"/>
      <c r="CH110" s="1"/>
      <c r="CI110" s="1"/>
      <c r="CJ110" s="1"/>
      <c r="CK110" s="1"/>
      <c r="CL110" s="1"/>
      <c r="CM110" s="1"/>
      <c r="CN110" s="1"/>
      <c r="CO110" s="1"/>
      <c r="CP110" s="1"/>
      <c r="CQ110" s="1"/>
      <c r="CR110" s="1"/>
      <c r="CS110" s="1"/>
      <c r="CT110" s="1"/>
      <c r="CU110" s="1"/>
      <c r="CV110" s="1"/>
      <c r="CW110" s="1"/>
      <c r="CX110" s="1"/>
      <c r="CY110" s="1"/>
      <c r="CZ110" s="1"/>
      <c r="DA110" s="1"/>
      <c r="DB110" s="1"/>
      <c r="DC110" s="1"/>
      <c r="DD110" s="1"/>
      <c r="DE110" s="1"/>
      <c r="DF110" s="1"/>
      <c r="DG110" s="1"/>
      <c r="DH110" s="1"/>
      <c r="DI110" s="1"/>
      <c r="DJ110" s="1"/>
      <c r="DK110" s="1"/>
      <c r="DL110" s="1"/>
      <c r="DM110" s="1"/>
      <c r="DN110" s="1"/>
      <c r="DO110" s="1"/>
      <c r="DP110" s="1"/>
      <c r="DQ110" s="1"/>
      <c r="DR110" s="1"/>
      <c r="DS110" s="1"/>
      <c r="DT110" s="1"/>
      <c r="DU110" s="1"/>
      <c r="DV110" s="1"/>
      <c r="DW110" s="1"/>
      <c r="DX110" s="1"/>
      <c r="DY110" s="1"/>
      <c r="DZ110" s="1"/>
      <c r="EA110" s="1"/>
      <c r="EB110" s="1"/>
      <c r="EC110" s="1"/>
      <c r="ED110" s="1"/>
      <c r="EE110" s="1"/>
      <c r="EF110" s="1"/>
      <c r="EG110" s="1"/>
      <c r="EH110" s="1"/>
      <c r="EI110" s="1"/>
      <c r="EJ110" s="1"/>
      <c r="EK110" s="1"/>
      <c r="EL110" s="1"/>
      <c r="EM110" s="1"/>
      <c r="EN110" s="1"/>
      <c r="EO110" s="1"/>
      <c r="EP110" s="1"/>
      <c r="EQ110" s="1"/>
      <c r="ER110" s="1"/>
      <c r="ES110" s="1"/>
      <c r="ET110" s="1"/>
      <c r="WZB110" s="1"/>
      <c r="WZC110" s="1"/>
      <c r="WZD110" s="1"/>
      <c r="WZE110" s="1"/>
      <c r="WZF110" s="1"/>
      <c r="WZG110" s="1"/>
      <c r="WZH110" s="1"/>
      <c r="WZI110" s="1"/>
      <c r="WZJ110" s="1"/>
      <c r="WZK110" s="1"/>
      <c r="WZL110" s="1"/>
      <c r="WZM110" s="1"/>
      <c r="WZN110" s="1"/>
      <c r="WZO110" s="1"/>
      <c r="WZP110" s="1"/>
      <c r="WZQ110" s="1"/>
      <c r="WZR110" s="1"/>
      <c r="WZS110" s="1"/>
      <c r="WZT110" s="1"/>
      <c r="WZU110" s="1"/>
      <c r="WZV110" s="1"/>
      <c r="WZW110" s="1"/>
      <c r="WZX110" s="1"/>
      <c r="WZY110" s="1"/>
      <c r="WZZ110" s="1"/>
      <c r="XAA110" s="1"/>
      <c r="XAB110" s="1"/>
      <c r="XAC110" s="1"/>
      <c r="XAD110" s="1"/>
      <c r="XAE110" s="1"/>
      <c r="XAF110" s="1"/>
      <c r="XAG110" s="1"/>
      <c r="XAH110" s="1"/>
      <c r="XAI110" s="1"/>
      <c r="XAJ110" s="1"/>
      <c r="XAK110" s="1"/>
      <c r="XAL110" s="1"/>
      <c r="XAM110" s="1"/>
      <c r="XAN110" s="1"/>
      <c r="XAO110" s="1"/>
      <c r="XAP110" s="1"/>
      <c r="XAQ110" s="1"/>
      <c r="XAR110" s="1"/>
      <c r="XAS110" s="1"/>
      <c r="XAT110" s="1"/>
      <c r="XAU110" s="1"/>
      <c r="XAV110" s="1"/>
      <c r="XAW110" s="1"/>
      <c r="XAX110" s="1"/>
      <c r="XAY110" s="1"/>
      <c r="XAZ110" s="1"/>
      <c r="XBA110" s="1"/>
      <c r="XBB110" s="1"/>
      <c r="XBC110" s="1"/>
      <c r="XBD110" s="1"/>
      <c r="XBE110" s="1"/>
      <c r="XBF110" s="1"/>
      <c r="XBG110" s="1"/>
      <c r="XBH110" s="1"/>
      <c r="XBI110" s="1"/>
      <c r="XBJ110" s="1"/>
      <c r="XBK110" s="1"/>
      <c r="XBL110" s="1"/>
      <c r="XBM110" s="1"/>
      <c r="XBN110" s="1"/>
      <c r="XBO110" s="1"/>
      <c r="XBP110" s="1"/>
      <c r="XBQ110" s="1"/>
      <c r="XBR110" s="1"/>
      <c r="XBS110" s="1"/>
      <c r="XBT110" s="1"/>
      <c r="XBU110" s="1"/>
      <c r="XBV110" s="1"/>
      <c r="XBW110" s="1"/>
      <c r="XBX110" s="1"/>
      <c r="XBY110" s="1"/>
      <c r="XBZ110" s="1"/>
      <c r="XCA110" s="1"/>
      <c r="XCB110" s="1"/>
      <c r="XCC110" s="1"/>
      <c r="XCD110" s="1"/>
      <c r="XCE110" s="1"/>
      <c r="XCF110" s="1"/>
      <c r="XCG110" s="1"/>
      <c r="XCH110" s="1"/>
      <c r="XCI110" s="1"/>
      <c r="XCJ110" s="1"/>
      <c r="XCK110" s="1"/>
      <c r="XCL110" s="1"/>
      <c r="XCM110" s="1"/>
      <c r="XCN110" s="1"/>
      <c r="XCO110" s="1"/>
      <c r="XCP110" s="1"/>
      <c r="XCQ110" s="1"/>
      <c r="XCR110" s="1"/>
      <c r="XCS110" s="1"/>
      <c r="XCT110" s="1"/>
      <c r="XCU110" s="1"/>
      <c r="XCV110" s="1"/>
      <c r="XCW110" s="1"/>
      <c r="XCX110" s="1"/>
      <c r="XCY110" s="1"/>
      <c r="XCZ110" s="1"/>
      <c r="XDA110" s="1"/>
      <c r="XDB110" s="1"/>
      <c r="XDC110" s="1"/>
      <c r="XDD110" s="1"/>
      <c r="XDE110" s="1"/>
      <c r="XDF110" s="1"/>
      <c r="XDG110" s="1"/>
      <c r="XDH110" s="1"/>
      <c r="XDI110" s="1"/>
      <c r="XDJ110" s="1"/>
      <c r="XDK110" s="1"/>
      <c r="XDL110" s="1"/>
      <c r="XDM110" s="1"/>
      <c r="XDN110" s="1"/>
      <c r="XDO110" s="1"/>
      <c r="XDP110" s="1"/>
      <c r="XDQ110" s="1"/>
      <c r="XDR110" s="1"/>
      <c r="XDS110" s="1"/>
      <c r="XDT110" s="1"/>
      <c r="XDU110" s="1"/>
      <c r="XDV110" s="1"/>
      <c r="XDW110" s="1"/>
      <c r="XDX110" s="1"/>
      <c r="XDY110" s="1"/>
      <c r="XDZ110" s="1"/>
      <c r="XEA110" s="1"/>
      <c r="XEB110" s="1"/>
      <c r="XEC110" s="1"/>
      <c r="XED110" s="1"/>
      <c r="XEE110" s="1"/>
      <c r="XEF110" s="1"/>
      <c r="XEG110" s="1"/>
      <c r="XEH110" s="1"/>
      <c r="XEI110" s="1"/>
      <c r="XEJ110" s="1"/>
      <c r="XEK110" s="1"/>
      <c r="XEL110" s="1"/>
      <c r="XEM110" s="1"/>
      <c r="XEN110" s="1"/>
      <c r="XEO110" s="1"/>
      <c r="XEP110" s="1"/>
      <c r="XEQ110" s="1"/>
      <c r="XER110" s="1"/>
      <c r="XES110" s="1"/>
      <c r="XET110" s="1"/>
      <c r="XEU110" s="1"/>
      <c r="XEV110" s="1"/>
      <c r="XEW110" s="1"/>
      <c r="XEX110" s="1"/>
      <c r="XEY110" s="1"/>
      <c r="XEZ110" s="1"/>
      <c r="XFA110" s="1"/>
      <c r="XFB110" s="1"/>
      <c r="XFC110" s="1"/>
    </row>
    <row r="111" spans="1:150 16226:16383" ht="21" x14ac:dyDescent="0.3">
      <c r="A111" s="93" t="s">
        <v>371</v>
      </c>
      <c r="B111" s="94"/>
      <c r="C111" s="94"/>
      <c r="D111" s="94"/>
      <c r="E111" s="94"/>
      <c r="F111" s="94"/>
      <c r="G111" s="94"/>
      <c r="H111" s="95"/>
    </row>
    <row r="112" spans="1:150 16226:16383" s="2" customFormat="1" ht="21" x14ac:dyDescent="0.3">
      <c r="A112" s="91" t="s">
        <v>150</v>
      </c>
      <c r="B112" s="92"/>
      <c r="C112" s="91" t="s">
        <v>318</v>
      </c>
      <c r="D112" s="92"/>
      <c r="E112" s="91" t="s">
        <v>149</v>
      </c>
      <c r="F112" s="92"/>
      <c r="G112" s="91" t="s">
        <v>161</v>
      </c>
      <c r="H112" s="92"/>
      <c r="I112" s="1"/>
      <c r="J112" s="1"/>
      <c r="K112" s="1"/>
      <c r="L112" s="1"/>
      <c r="M112" s="1"/>
      <c r="N112" s="1"/>
      <c r="O112" s="1"/>
      <c r="P112" s="1"/>
      <c r="Q112" s="1"/>
      <c r="R112" s="1"/>
      <c r="S112" s="1"/>
      <c r="T112" s="1"/>
      <c r="U112" s="1"/>
      <c r="V112" s="1"/>
      <c r="W112" s="1"/>
      <c r="X112" s="1"/>
      <c r="Y112" s="1"/>
      <c r="Z112" s="1"/>
      <c r="AA112" s="1"/>
      <c r="AB112" s="1"/>
      <c r="AC112" s="1"/>
      <c r="AD112" s="1"/>
      <c r="AE112" s="1"/>
      <c r="AF112" s="1"/>
      <c r="AG112" s="1"/>
      <c r="AH112" s="1"/>
      <c r="AI112" s="1"/>
      <c r="AJ112" s="1"/>
      <c r="AK112" s="1"/>
      <c r="AL112" s="1"/>
      <c r="AM112" s="1"/>
      <c r="AN112" s="1"/>
      <c r="AO112" s="1"/>
      <c r="AP112" s="1"/>
      <c r="AQ112" s="1"/>
      <c r="AR112" s="1"/>
      <c r="AS112" s="1"/>
      <c r="AT112" s="1"/>
      <c r="AU112" s="1"/>
      <c r="AV112" s="1"/>
      <c r="AW112" s="1"/>
      <c r="AX112" s="1"/>
      <c r="AY112" s="1"/>
      <c r="AZ112" s="1"/>
      <c r="BA112" s="1"/>
      <c r="BB112" s="1"/>
      <c r="BC112" s="1"/>
      <c r="BD112" s="1"/>
      <c r="BE112" s="1"/>
      <c r="BF112" s="1"/>
      <c r="BG112" s="1"/>
      <c r="BH112" s="1"/>
      <c r="BI112" s="1"/>
      <c r="BJ112" s="1"/>
      <c r="BK112" s="1"/>
      <c r="BL112" s="1"/>
      <c r="BM112" s="1"/>
      <c r="BN112" s="1"/>
      <c r="BO112" s="1"/>
      <c r="BP112" s="1"/>
      <c r="BQ112" s="1"/>
      <c r="BR112" s="1"/>
      <c r="BS112" s="1"/>
      <c r="BT112" s="1"/>
      <c r="BU112" s="1"/>
      <c r="BV112" s="1"/>
      <c r="BW112" s="1"/>
      <c r="BX112" s="1"/>
      <c r="BY112" s="1"/>
      <c r="BZ112" s="1"/>
      <c r="CA112" s="1"/>
      <c r="CB112" s="1"/>
      <c r="CC112" s="1"/>
      <c r="CD112" s="1"/>
      <c r="CE112" s="1"/>
      <c r="CF112" s="1"/>
      <c r="CG112" s="1"/>
      <c r="CH112" s="1"/>
      <c r="CI112" s="1"/>
      <c r="CJ112" s="1"/>
      <c r="CK112" s="1"/>
      <c r="CL112" s="1"/>
      <c r="CM112" s="1"/>
      <c r="CN112" s="1"/>
      <c r="CO112" s="1"/>
      <c r="CP112" s="1"/>
      <c r="CQ112" s="1"/>
      <c r="CR112" s="1"/>
      <c r="CS112" s="1"/>
      <c r="CT112" s="1"/>
      <c r="CU112" s="1"/>
      <c r="CV112" s="1"/>
      <c r="CW112" s="1"/>
      <c r="CX112" s="1"/>
      <c r="CY112" s="1"/>
      <c r="CZ112" s="1"/>
      <c r="DA112" s="1"/>
      <c r="DB112" s="1"/>
      <c r="DC112" s="1"/>
      <c r="DD112" s="1"/>
      <c r="DE112" s="1"/>
      <c r="DF112" s="1"/>
      <c r="DG112" s="1"/>
      <c r="DH112" s="1"/>
      <c r="DI112" s="1"/>
      <c r="DJ112" s="1"/>
      <c r="DK112" s="1"/>
      <c r="DL112" s="1"/>
      <c r="DM112" s="1"/>
      <c r="DN112" s="1"/>
      <c r="DO112" s="1"/>
      <c r="DP112" s="1"/>
      <c r="DQ112" s="1"/>
      <c r="DR112" s="1"/>
      <c r="DS112" s="1"/>
      <c r="DT112" s="1"/>
      <c r="DU112" s="1"/>
      <c r="DV112" s="1"/>
      <c r="DW112" s="1"/>
      <c r="DX112" s="1"/>
      <c r="DY112" s="1"/>
      <c r="DZ112" s="1"/>
      <c r="EA112" s="1"/>
      <c r="EB112" s="1"/>
      <c r="EC112" s="1"/>
      <c r="ED112" s="1"/>
      <c r="EE112" s="1"/>
      <c r="EF112" s="1"/>
      <c r="EG112" s="1"/>
      <c r="EH112" s="1"/>
      <c r="EI112" s="1"/>
      <c r="EJ112" s="1"/>
      <c r="EK112" s="1"/>
      <c r="EL112" s="1"/>
      <c r="EM112" s="1"/>
      <c r="EN112" s="1"/>
      <c r="EO112" s="1"/>
      <c r="EP112" s="1"/>
      <c r="EQ112" s="1"/>
      <c r="ER112" s="1"/>
      <c r="ES112" s="1"/>
      <c r="ET112" s="1"/>
      <c r="WZB112" s="1"/>
      <c r="WZC112" s="1"/>
      <c r="WZD112" s="1"/>
      <c r="WZE112" s="1"/>
      <c r="WZF112" s="1"/>
      <c r="WZG112" s="1"/>
      <c r="WZH112" s="1"/>
      <c r="WZI112" s="1"/>
      <c r="WZJ112" s="1"/>
      <c r="WZK112" s="1"/>
      <c r="WZL112" s="1"/>
      <c r="WZM112" s="1"/>
      <c r="WZN112" s="1"/>
      <c r="WZO112" s="1"/>
      <c r="WZP112" s="1"/>
      <c r="WZQ112" s="1"/>
      <c r="WZR112" s="1"/>
      <c r="WZS112" s="1"/>
      <c r="WZT112" s="1"/>
      <c r="WZU112" s="1"/>
      <c r="WZV112" s="1"/>
      <c r="WZW112" s="1"/>
      <c r="WZX112" s="1"/>
      <c r="WZY112" s="1"/>
      <c r="WZZ112" s="1"/>
      <c r="XAA112" s="1"/>
      <c r="XAB112" s="1"/>
      <c r="XAC112" s="1"/>
      <c r="XAD112" s="1"/>
      <c r="XAE112" s="1"/>
      <c r="XAF112" s="1"/>
      <c r="XAG112" s="1"/>
      <c r="XAH112" s="1"/>
      <c r="XAI112" s="1"/>
      <c r="XAJ112" s="1"/>
      <c r="XAK112" s="1"/>
      <c r="XAL112" s="1"/>
      <c r="XAM112" s="1"/>
      <c r="XAN112" s="1"/>
      <c r="XAO112" s="1"/>
      <c r="XAP112" s="1"/>
      <c r="XAQ112" s="1"/>
      <c r="XAR112" s="1"/>
      <c r="XAS112" s="1"/>
      <c r="XAT112" s="1"/>
      <c r="XAU112" s="1"/>
      <c r="XAV112" s="1"/>
      <c r="XAW112" s="1"/>
      <c r="XAX112" s="1"/>
      <c r="XAY112" s="1"/>
      <c r="XAZ112" s="1"/>
      <c r="XBA112" s="1"/>
      <c r="XBB112" s="1"/>
      <c r="XBC112" s="1"/>
      <c r="XBD112" s="1"/>
      <c r="XBE112" s="1"/>
      <c r="XBF112" s="1"/>
      <c r="XBG112" s="1"/>
      <c r="XBH112" s="1"/>
      <c r="XBI112" s="1"/>
      <c r="XBJ112" s="1"/>
      <c r="XBK112" s="1"/>
      <c r="XBL112" s="1"/>
      <c r="XBM112" s="1"/>
      <c r="XBN112" s="1"/>
      <c r="XBO112" s="1"/>
      <c r="XBP112" s="1"/>
      <c r="XBQ112" s="1"/>
      <c r="XBR112" s="1"/>
      <c r="XBS112" s="1"/>
      <c r="XBT112" s="1"/>
      <c r="XBU112" s="1"/>
      <c r="XBV112" s="1"/>
      <c r="XBW112" s="1"/>
      <c r="XBX112" s="1"/>
      <c r="XBY112" s="1"/>
      <c r="XBZ112" s="1"/>
      <c r="XCA112" s="1"/>
      <c r="XCB112" s="1"/>
      <c r="XCC112" s="1"/>
      <c r="XCD112" s="1"/>
      <c r="XCE112" s="1"/>
      <c r="XCF112" s="1"/>
      <c r="XCG112" s="1"/>
      <c r="XCH112" s="1"/>
      <c r="XCI112" s="1"/>
      <c r="XCJ112" s="1"/>
      <c r="XCK112" s="1"/>
      <c r="XCL112" s="1"/>
      <c r="XCM112" s="1"/>
      <c r="XCN112" s="1"/>
      <c r="XCO112" s="1"/>
      <c r="XCP112" s="1"/>
      <c r="XCQ112" s="1"/>
      <c r="XCR112" s="1"/>
      <c r="XCS112" s="1"/>
      <c r="XCT112" s="1"/>
      <c r="XCU112" s="1"/>
      <c r="XCV112" s="1"/>
      <c r="XCW112" s="1"/>
      <c r="XCX112" s="1"/>
      <c r="XCY112" s="1"/>
      <c r="XCZ112" s="1"/>
      <c r="XDA112" s="1"/>
      <c r="XDB112" s="1"/>
      <c r="XDC112" s="1"/>
      <c r="XDD112" s="1"/>
      <c r="XDE112" s="1"/>
      <c r="XDF112" s="1"/>
      <c r="XDG112" s="1"/>
      <c r="XDH112" s="1"/>
      <c r="XDI112" s="1"/>
      <c r="XDJ112" s="1"/>
      <c r="XDK112" s="1"/>
      <c r="XDL112" s="1"/>
      <c r="XDM112" s="1"/>
      <c r="XDN112" s="1"/>
      <c r="XDO112" s="1"/>
      <c r="XDP112" s="1"/>
      <c r="XDQ112" s="1"/>
      <c r="XDR112" s="1"/>
      <c r="XDS112" s="1"/>
      <c r="XDT112" s="1"/>
      <c r="XDU112" s="1"/>
      <c r="XDV112" s="1"/>
      <c r="XDW112" s="1"/>
      <c r="XDX112" s="1"/>
      <c r="XDY112" s="1"/>
      <c r="XDZ112" s="1"/>
      <c r="XEA112" s="1"/>
      <c r="XEB112" s="1"/>
      <c r="XEC112" s="1"/>
      <c r="XED112" s="1"/>
      <c r="XEE112" s="1"/>
      <c r="XEF112" s="1"/>
      <c r="XEG112" s="1"/>
      <c r="XEH112" s="1"/>
      <c r="XEI112" s="1"/>
      <c r="XEJ112" s="1"/>
      <c r="XEK112" s="1"/>
      <c r="XEL112" s="1"/>
      <c r="XEM112" s="1"/>
      <c r="XEN112" s="1"/>
      <c r="XEO112" s="1"/>
      <c r="XEP112" s="1"/>
      <c r="XEQ112" s="1"/>
      <c r="XER112" s="1"/>
      <c r="XES112" s="1"/>
      <c r="XET112" s="1"/>
      <c r="XEU112" s="1"/>
      <c r="XEV112" s="1"/>
      <c r="XEW112" s="1"/>
      <c r="XEX112" s="1"/>
      <c r="XEY112" s="1"/>
      <c r="XEZ112" s="1"/>
      <c r="XFA112" s="1"/>
      <c r="XFB112" s="1"/>
      <c r="XFC112" s="1"/>
    </row>
    <row r="113" spans="1:150 16226:16383" s="2" customFormat="1" ht="21" x14ac:dyDescent="0.3">
      <c r="A113" s="96" t="s">
        <v>359</v>
      </c>
      <c r="B113" s="97"/>
      <c r="C113" s="91" t="s">
        <v>365</v>
      </c>
      <c r="D113" s="92"/>
      <c r="E113" s="96">
        <f>COUNT(E153:E155)+COUNT(E161:E163)*2+COUNT(E169:E171)+COUNT(E177:E179)+COUNT(E186:E187)+COUNT(E189:E195)*16+COUNT(E197:E200,E202:E203)*4</f>
        <v>153</v>
      </c>
      <c r="F113" s="97"/>
      <c r="G113" s="96">
        <f>SUM(H153:H155)+SUM(H161:H163)*2+SUM(H169:H171)+SUM(H177:H179)+SUM(H186:H187)+SUM(H189:H195)*16+SUM(H197:H200,H202:H203)*4</f>
        <v>130693.25879999998</v>
      </c>
      <c r="H113" s="97"/>
      <c r="I113" s="1"/>
      <c r="J113" s="1"/>
      <c r="K113" s="1"/>
      <c r="L113" s="1"/>
      <c r="M113" s="1"/>
      <c r="N113" s="1"/>
      <c r="O113" s="1"/>
      <c r="P113" s="1"/>
      <c r="Q113" s="1"/>
      <c r="R113" s="1"/>
      <c r="S113" s="1"/>
      <c r="T113" s="1"/>
      <c r="U113" s="1"/>
      <c r="V113" s="1"/>
      <c r="W113" s="1"/>
      <c r="X113" s="1"/>
      <c r="Y113" s="1"/>
      <c r="Z113" s="1"/>
      <c r="AA113" s="1"/>
      <c r="AB113" s="1"/>
      <c r="AC113" s="1"/>
      <c r="AD113" s="1"/>
      <c r="AE113" s="1"/>
      <c r="AF113" s="1"/>
      <c r="AG113" s="1"/>
      <c r="AH113" s="1"/>
      <c r="AI113" s="1"/>
      <c r="AJ113" s="1"/>
      <c r="AK113" s="1"/>
      <c r="AL113" s="1"/>
      <c r="AM113" s="1"/>
      <c r="AN113" s="1"/>
      <c r="AO113" s="1"/>
      <c r="AP113" s="1"/>
      <c r="AQ113" s="1"/>
      <c r="AR113" s="1"/>
      <c r="AS113" s="1"/>
      <c r="AT113" s="1"/>
      <c r="AU113" s="1"/>
      <c r="AV113" s="1"/>
      <c r="AW113" s="1"/>
      <c r="AX113" s="1"/>
      <c r="AY113" s="1"/>
      <c r="AZ113" s="1"/>
      <c r="BA113" s="1"/>
      <c r="BB113" s="1"/>
      <c r="BC113" s="1"/>
      <c r="BD113" s="1"/>
      <c r="BE113" s="1"/>
      <c r="BF113" s="1"/>
      <c r="BG113" s="1"/>
      <c r="BH113" s="1"/>
      <c r="BI113" s="1"/>
      <c r="BJ113" s="1"/>
      <c r="BK113" s="1"/>
      <c r="BL113" s="1"/>
      <c r="BM113" s="1"/>
      <c r="BN113" s="1"/>
      <c r="BO113" s="1"/>
      <c r="BP113" s="1"/>
      <c r="BQ113" s="1"/>
      <c r="BR113" s="1"/>
      <c r="BS113" s="1"/>
      <c r="BT113" s="1"/>
      <c r="BU113" s="1"/>
      <c r="BV113" s="1"/>
      <c r="BW113" s="1"/>
      <c r="BX113" s="1"/>
      <c r="BY113" s="1"/>
      <c r="BZ113" s="1"/>
      <c r="CA113" s="1"/>
      <c r="CB113" s="1"/>
      <c r="CC113" s="1"/>
      <c r="CD113" s="1"/>
      <c r="CE113" s="1"/>
      <c r="CF113" s="1"/>
      <c r="CG113" s="1"/>
      <c r="CH113" s="1"/>
      <c r="CI113" s="1"/>
      <c r="CJ113" s="1"/>
      <c r="CK113" s="1"/>
      <c r="CL113" s="1"/>
      <c r="CM113" s="1"/>
      <c r="CN113" s="1"/>
      <c r="CO113" s="1"/>
      <c r="CP113" s="1"/>
      <c r="CQ113" s="1"/>
      <c r="CR113" s="1"/>
      <c r="CS113" s="1"/>
      <c r="CT113" s="1"/>
      <c r="CU113" s="1"/>
      <c r="CV113" s="1"/>
      <c r="CW113" s="1"/>
      <c r="CX113" s="1"/>
      <c r="CY113" s="1"/>
      <c r="CZ113" s="1"/>
      <c r="DA113" s="1"/>
      <c r="DB113" s="1"/>
      <c r="DC113" s="1"/>
      <c r="DD113" s="1"/>
      <c r="DE113" s="1"/>
      <c r="DF113" s="1"/>
      <c r="DG113" s="1"/>
      <c r="DH113" s="1"/>
      <c r="DI113" s="1"/>
      <c r="DJ113" s="1"/>
      <c r="DK113" s="1"/>
      <c r="DL113" s="1"/>
      <c r="DM113" s="1"/>
      <c r="DN113" s="1"/>
      <c r="DO113" s="1"/>
      <c r="DP113" s="1"/>
      <c r="DQ113" s="1"/>
      <c r="DR113" s="1"/>
      <c r="DS113" s="1"/>
      <c r="DT113" s="1"/>
      <c r="DU113" s="1"/>
      <c r="DV113" s="1"/>
      <c r="DW113" s="1"/>
      <c r="DX113" s="1"/>
      <c r="DY113" s="1"/>
      <c r="DZ113" s="1"/>
      <c r="EA113" s="1"/>
      <c r="EB113" s="1"/>
      <c r="EC113" s="1"/>
      <c r="ED113" s="1"/>
      <c r="EE113" s="1"/>
      <c r="EF113" s="1"/>
      <c r="EG113" s="1"/>
      <c r="EH113" s="1"/>
      <c r="EI113" s="1"/>
      <c r="EJ113" s="1"/>
      <c r="EK113" s="1"/>
      <c r="EL113" s="1"/>
      <c r="EM113" s="1"/>
      <c r="EN113" s="1"/>
      <c r="EO113" s="1"/>
      <c r="EP113" s="1"/>
      <c r="EQ113" s="1"/>
      <c r="ER113" s="1"/>
      <c r="ES113" s="1"/>
      <c r="ET113" s="1"/>
      <c r="WZB113" s="1"/>
      <c r="WZC113" s="1"/>
      <c r="WZD113" s="1"/>
      <c r="WZE113" s="1"/>
      <c r="WZF113" s="1"/>
      <c r="WZG113" s="1"/>
      <c r="WZH113" s="1"/>
      <c r="WZI113" s="1"/>
      <c r="WZJ113" s="1"/>
      <c r="WZK113" s="1"/>
      <c r="WZL113" s="1"/>
      <c r="WZM113" s="1"/>
      <c r="WZN113" s="1"/>
      <c r="WZO113" s="1"/>
      <c r="WZP113" s="1"/>
      <c r="WZQ113" s="1"/>
      <c r="WZR113" s="1"/>
      <c r="WZS113" s="1"/>
      <c r="WZT113" s="1"/>
      <c r="WZU113" s="1"/>
      <c r="WZV113" s="1"/>
      <c r="WZW113" s="1"/>
      <c r="WZX113" s="1"/>
      <c r="WZY113" s="1"/>
      <c r="WZZ113" s="1"/>
      <c r="XAA113" s="1"/>
      <c r="XAB113" s="1"/>
      <c r="XAC113" s="1"/>
      <c r="XAD113" s="1"/>
      <c r="XAE113" s="1"/>
      <c r="XAF113" s="1"/>
      <c r="XAG113" s="1"/>
      <c r="XAH113" s="1"/>
      <c r="XAI113" s="1"/>
      <c r="XAJ113" s="1"/>
      <c r="XAK113" s="1"/>
      <c r="XAL113" s="1"/>
      <c r="XAM113" s="1"/>
      <c r="XAN113" s="1"/>
      <c r="XAO113" s="1"/>
      <c r="XAP113" s="1"/>
      <c r="XAQ113" s="1"/>
      <c r="XAR113" s="1"/>
      <c r="XAS113" s="1"/>
      <c r="XAT113" s="1"/>
      <c r="XAU113" s="1"/>
      <c r="XAV113" s="1"/>
      <c r="XAW113" s="1"/>
      <c r="XAX113" s="1"/>
      <c r="XAY113" s="1"/>
      <c r="XAZ113" s="1"/>
      <c r="XBA113" s="1"/>
      <c r="XBB113" s="1"/>
      <c r="XBC113" s="1"/>
      <c r="XBD113" s="1"/>
      <c r="XBE113" s="1"/>
      <c r="XBF113" s="1"/>
      <c r="XBG113" s="1"/>
      <c r="XBH113" s="1"/>
      <c r="XBI113" s="1"/>
      <c r="XBJ113" s="1"/>
      <c r="XBK113" s="1"/>
      <c r="XBL113" s="1"/>
      <c r="XBM113" s="1"/>
      <c r="XBN113" s="1"/>
      <c r="XBO113" s="1"/>
      <c r="XBP113" s="1"/>
      <c r="XBQ113" s="1"/>
      <c r="XBR113" s="1"/>
      <c r="XBS113" s="1"/>
      <c r="XBT113" s="1"/>
      <c r="XBU113" s="1"/>
      <c r="XBV113" s="1"/>
      <c r="XBW113" s="1"/>
      <c r="XBX113" s="1"/>
      <c r="XBY113" s="1"/>
      <c r="XBZ113" s="1"/>
      <c r="XCA113" s="1"/>
      <c r="XCB113" s="1"/>
      <c r="XCC113" s="1"/>
      <c r="XCD113" s="1"/>
      <c r="XCE113" s="1"/>
      <c r="XCF113" s="1"/>
      <c r="XCG113" s="1"/>
      <c r="XCH113" s="1"/>
      <c r="XCI113" s="1"/>
      <c r="XCJ113" s="1"/>
      <c r="XCK113" s="1"/>
      <c r="XCL113" s="1"/>
      <c r="XCM113" s="1"/>
      <c r="XCN113" s="1"/>
      <c r="XCO113" s="1"/>
      <c r="XCP113" s="1"/>
      <c r="XCQ113" s="1"/>
      <c r="XCR113" s="1"/>
      <c r="XCS113" s="1"/>
      <c r="XCT113" s="1"/>
      <c r="XCU113" s="1"/>
      <c r="XCV113" s="1"/>
      <c r="XCW113" s="1"/>
      <c r="XCX113" s="1"/>
      <c r="XCY113" s="1"/>
      <c r="XCZ113" s="1"/>
      <c r="XDA113" s="1"/>
      <c r="XDB113" s="1"/>
      <c r="XDC113" s="1"/>
      <c r="XDD113" s="1"/>
      <c r="XDE113" s="1"/>
      <c r="XDF113" s="1"/>
      <c r="XDG113" s="1"/>
      <c r="XDH113" s="1"/>
      <c r="XDI113" s="1"/>
      <c r="XDJ113" s="1"/>
      <c r="XDK113" s="1"/>
      <c r="XDL113" s="1"/>
      <c r="XDM113" s="1"/>
      <c r="XDN113" s="1"/>
      <c r="XDO113" s="1"/>
      <c r="XDP113" s="1"/>
      <c r="XDQ113" s="1"/>
      <c r="XDR113" s="1"/>
      <c r="XDS113" s="1"/>
      <c r="XDT113" s="1"/>
      <c r="XDU113" s="1"/>
      <c r="XDV113" s="1"/>
      <c r="XDW113" s="1"/>
      <c r="XDX113" s="1"/>
      <c r="XDY113" s="1"/>
      <c r="XDZ113" s="1"/>
      <c r="XEA113" s="1"/>
      <c r="XEB113" s="1"/>
      <c r="XEC113" s="1"/>
      <c r="XED113" s="1"/>
      <c r="XEE113" s="1"/>
      <c r="XEF113" s="1"/>
      <c r="XEG113" s="1"/>
      <c r="XEH113" s="1"/>
      <c r="XEI113" s="1"/>
      <c r="XEJ113" s="1"/>
      <c r="XEK113" s="1"/>
      <c r="XEL113" s="1"/>
      <c r="XEM113" s="1"/>
      <c r="XEN113" s="1"/>
      <c r="XEO113" s="1"/>
      <c r="XEP113" s="1"/>
      <c r="XEQ113" s="1"/>
      <c r="XER113" s="1"/>
      <c r="XES113" s="1"/>
      <c r="XET113" s="1"/>
      <c r="XEU113" s="1"/>
      <c r="XEV113" s="1"/>
      <c r="XEW113" s="1"/>
      <c r="XEX113" s="1"/>
      <c r="XEY113" s="1"/>
      <c r="XEZ113" s="1"/>
      <c r="XFA113" s="1"/>
      <c r="XFB113" s="1"/>
      <c r="XFC113" s="1"/>
    </row>
    <row r="114" spans="1:150 16226:16383" s="2" customFormat="1" ht="21" x14ac:dyDescent="0.3">
      <c r="A114" s="96" t="s">
        <v>360</v>
      </c>
      <c r="B114" s="97"/>
      <c r="C114" s="91" t="s">
        <v>365</v>
      </c>
      <c r="D114" s="92"/>
      <c r="E114" s="96">
        <f>COUNT(H273:H275)</f>
        <v>3</v>
      </c>
      <c r="F114" s="97"/>
      <c r="G114" s="96">
        <f>SUM(H273:H275)</f>
        <v>2327.1768000000002</v>
      </c>
      <c r="H114" s="97"/>
      <c r="I114" s="1"/>
      <c r="J114" s="1"/>
      <c r="K114" s="1"/>
      <c r="L114" s="1"/>
      <c r="M114" s="1"/>
      <c r="N114" s="1"/>
      <c r="O114" s="1"/>
      <c r="P114" s="1"/>
      <c r="Q114" s="1"/>
      <c r="R114" s="1"/>
      <c r="S114" s="1"/>
      <c r="T114" s="1"/>
      <c r="U114" s="1"/>
      <c r="V114" s="1"/>
      <c r="W114" s="1"/>
      <c r="X114" s="1"/>
      <c r="Y114" s="1"/>
      <c r="Z114" s="1"/>
      <c r="AA114" s="1"/>
      <c r="AB114" s="1"/>
      <c r="AC114" s="1"/>
      <c r="AD114" s="1"/>
      <c r="AE114" s="1"/>
      <c r="AF114" s="1"/>
      <c r="AG114" s="1"/>
      <c r="AH114" s="1"/>
      <c r="AI114" s="1"/>
      <c r="AJ114" s="1"/>
      <c r="AK114" s="1"/>
      <c r="AL114" s="1"/>
      <c r="AM114" s="1"/>
      <c r="AN114" s="1"/>
      <c r="AO114" s="1"/>
      <c r="AP114" s="1"/>
      <c r="AQ114" s="1"/>
      <c r="AR114" s="1"/>
      <c r="AS114" s="1"/>
      <c r="AT114" s="1"/>
      <c r="AU114" s="1"/>
      <c r="AV114" s="1"/>
      <c r="AW114" s="1"/>
      <c r="AX114" s="1"/>
      <c r="AY114" s="1"/>
      <c r="AZ114" s="1"/>
      <c r="BA114" s="1"/>
      <c r="BB114" s="1"/>
      <c r="BC114" s="1"/>
      <c r="BD114" s="1"/>
      <c r="BE114" s="1"/>
      <c r="BF114" s="1"/>
      <c r="BG114" s="1"/>
      <c r="BH114" s="1"/>
      <c r="BI114" s="1"/>
      <c r="BJ114" s="1"/>
      <c r="BK114" s="1"/>
      <c r="BL114" s="1"/>
      <c r="BM114" s="1"/>
      <c r="BN114" s="1"/>
      <c r="BO114" s="1"/>
      <c r="BP114" s="1"/>
      <c r="BQ114" s="1"/>
      <c r="BR114" s="1"/>
      <c r="BS114" s="1"/>
      <c r="BT114" s="1"/>
      <c r="BU114" s="1"/>
      <c r="BV114" s="1"/>
      <c r="BW114" s="1"/>
      <c r="BX114" s="1"/>
      <c r="BY114" s="1"/>
      <c r="BZ114" s="1"/>
      <c r="CA114" s="1"/>
      <c r="CB114" s="1"/>
      <c r="CC114" s="1"/>
      <c r="CD114" s="1"/>
      <c r="CE114" s="1"/>
      <c r="CF114" s="1"/>
      <c r="CG114" s="1"/>
      <c r="CH114" s="1"/>
      <c r="CI114" s="1"/>
      <c r="CJ114" s="1"/>
      <c r="CK114" s="1"/>
      <c r="CL114" s="1"/>
      <c r="CM114" s="1"/>
      <c r="CN114" s="1"/>
      <c r="CO114" s="1"/>
      <c r="CP114" s="1"/>
      <c r="CQ114" s="1"/>
      <c r="CR114" s="1"/>
      <c r="CS114" s="1"/>
      <c r="CT114" s="1"/>
      <c r="CU114" s="1"/>
      <c r="CV114" s="1"/>
      <c r="CW114" s="1"/>
      <c r="CX114" s="1"/>
      <c r="CY114" s="1"/>
      <c r="CZ114" s="1"/>
      <c r="DA114" s="1"/>
      <c r="DB114" s="1"/>
      <c r="DC114" s="1"/>
      <c r="DD114" s="1"/>
      <c r="DE114" s="1"/>
      <c r="DF114" s="1"/>
      <c r="DG114" s="1"/>
      <c r="DH114" s="1"/>
      <c r="DI114" s="1"/>
      <c r="DJ114" s="1"/>
      <c r="DK114" s="1"/>
      <c r="DL114" s="1"/>
      <c r="DM114" s="1"/>
      <c r="DN114" s="1"/>
      <c r="DO114" s="1"/>
      <c r="DP114" s="1"/>
      <c r="DQ114" s="1"/>
      <c r="DR114" s="1"/>
      <c r="DS114" s="1"/>
      <c r="DT114" s="1"/>
      <c r="DU114" s="1"/>
      <c r="DV114" s="1"/>
      <c r="DW114" s="1"/>
      <c r="DX114" s="1"/>
      <c r="DY114" s="1"/>
      <c r="DZ114" s="1"/>
      <c r="EA114" s="1"/>
      <c r="EB114" s="1"/>
      <c r="EC114" s="1"/>
      <c r="ED114" s="1"/>
      <c r="EE114" s="1"/>
      <c r="EF114" s="1"/>
      <c r="EG114" s="1"/>
      <c r="EH114" s="1"/>
      <c r="EI114" s="1"/>
      <c r="EJ114" s="1"/>
      <c r="EK114" s="1"/>
      <c r="EL114" s="1"/>
      <c r="EM114" s="1"/>
      <c r="EN114" s="1"/>
      <c r="EO114" s="1"/>
      <c r="EP114" s="1"/>
      <c r="EQ114" s="1"/>
      <c r="ER114" s="1"/>
      <c r="ES114" s="1"/>
      <c r="ET114" s="1"/>
      <c r="WZB114" s="1"/>
      <c r="WZC114" s="1"/>
      <c r="WZD114" s="1"/>
      <c r="WZE114" s="1"/>
      <c r="WZF114" s="1"/>
      <c r="WZG114" s="1"/>
      <c r="WZH114" s="1"/>
      <c r="WZI114" s="1"/>
      <c r="WZJ114" s="1"/>
      <c r="WZK114" s="1"/>
      <c r="WZL114" s="1"/>
      <c r="WZM114" s="1"/>
      <c r="WZN114" s="1"/>
      <c r="WZO114" s="1"/>
      <c r="WZP114" s="1"/>
      <c r="WZQ114" s="1"/>
      <c r="WZR114" s="1"/>
      <c r="WZS114" s="1"/>
      <c r="WZT114" s="1"/>
      <c r="WZU114" s="1"/>
      <c r="WZV114" s="1"/>
      <c r="WZW114" s="1"/>
      <c r="WZX114" s="1"/>
      <c r="WZY114" s="1"/>
      <c r="WZZ114" s="1"/>
      <c r="XAA114" s="1"/>
      <c r="XAB114" s="1"/>
      <c r="XAC114" s="1"/>
      <c r="XAD114" s="1"/>
      <c r="XAE114" s="1"/>
      <c r="XAF114" s="1"/>
      <c r="XAG114" s="1"/>
      <c r="XAH114" s="1"/>
      <c r="XAI114" s="1"/>
      <c r="XAJ114" s="1"/>
      <c r="XAK114" s="1"/>
      <c r="XAL114" s="1"/>
      <c r="XAM114" s="1"/>
      <c r="XAN114" s="1"/>
      <c r="XAO114" s="1"/>
      <c r="XAP114" s="1"/>
      <c r="XAQ114" s="1"/>
      <c r="XAR114" s="1"/>
      <c r="XAS114" s="1"/>
      <c r="XAT114" s="1"/>
      <c r="XAU114" s="1"/>
      <c r="XAV114" s="1"/>
      <c r="XAW114" s="1"/>
      <c r="XAX114" s="1"/>
      <c r="XAY114" s="1"/>
      <c r="XAZ114" s="1"/>
      <c r="XBA114" s="1"/>
      <c r="XBB114" s="1"/>
      <c r="XBC114" s="1"/>
      <c r="XBD114" s="1"/>
      <c r="XBE114" s="1"/>
      <c r="XBF114" s="1"/>
      <c r="XBG114" s="1"/>
      <c r="XBH114" s="1"/>
      <c r="XBI114" s="1"/>
      <c r="XBJ114" s="1"/>
      <c r="XBK114" s="1"/>
      <c r="XBL114" s="1"/>
      <c r="XBM114" s="1"/>
      <c r="XBN114" s="1"/>
      <c r="XBO114" s="1"/>
      <c r="XBP114" s="1"/>
      <c r="XBQ114" s="1"/>
      <c r="XBR114" s="1"/>
      <c r="XBS114" s="1"/>
      <c r="XBT114" s="1"/>
      <c r="XBU114" s="1"/>
      <c r="XBV114" s="1"/>
      <c r="XBW114" s="1"/>
      <c r="XBX114" s="1"/>
      <c r="XBY114" s="1"/>
      <c r="XBZ114" s="1"/>
      <c r="XCA114" s="1"/>
      <c r="XCB114" s="1"/>
      <c r="XCC114" s="1"/>
      <c r="XCD114" s="1"/>
      <c r="XCE114" s="1"/>
      <c r="XCF114" s="1"/>
      <c r="XCG114" s="1"/>
      <c r="XCH114" s="1"/>
      <c r="XCI114" s="1"/>
      <c r="XCJ114" s="1"/>
      <c r="XCK114" s="1"/>
      <c r="XCL114" s="1"/>
      <c r="XCM114" s="1"/>
      <c r="XCN114" s="1"/>
      <c r="XCO114" s="1"/>
      <c r="XCP114" s="1"/>
      <c r="XCQ114" s="1"/>
      <c r="XCR114" s="1"/>
      <c r="XCS114" s="1"/>
      <c r="XCT114" s="1"/>
      <c r="XCU114" s="1"/>
      <c r="XCV114" s="1"/>
      <c r="XCW114" s="1"/>
      <c r="XCX114" s="1"/>
      <c r="XCY114" s="1"/>
      <c r="XCZ114" s="1"/>
      <c r="XDA114" s="1"/>
      <c r="XDB114" s="1"/>
      <c r="XDC114" s="1"/>
      <c r="XDD114" s="1"/>
      <c r="XDE114" s="1"/>
      <c r="XDF114" s="1"/>
      <c r="XDG114" s="1"/>
      <c r="XDH114" s="1"/>
      <c r="XDI114" s="1"/>
      <c r="XDJ114" s="1"/>
      <c r="XDK114" s="1"/>
      <c r="XDL114" s="1"/>
      <c r="XDM114" s="1"/>
      <c r="XDN114" s="1"/>
      <c r="XDO114" s="1"/>
      <c r="XDP114" s="1"/>
      <c r="XDQ114" s="1"/>
      <c r="XDR114" s="1"/>
      <c r="XDS114" s="1"/>
      <c r="XDT114" s="1"/>
      <c r="XDU114" s="1"/>
      <c r="XDV114" s="1"/>
      <c r="XDW114" s="1"/>
      <c r="XDX114" s="1"/>
      <c r="XDY114" s="1"/>
      <c r="XDZ114" s="1"/>
      <c r="XEA114" s="1"/>
      <c r="XEB114" s="1"/>
      <c r="XEC114" s="1"/>
      <c r="XED114" s="1"/>
      <c r="XEE114" s="1"/>
      <c r="XEF114" s="1"/>
      <c r="XEG114" s="1"/>
      <c r="XEH114" s="1"/>
      <c r="XEI114" s="1"/>
      <c r="XEJ114" s="1"/>
      <c r="XEK114" s="1"/>
      <c r="XEL114" s="1"/>
      <c r="XEM114" s="1"/>
      <c r="XEN114" s="1"/>
      <c r="XEO114" s="1"/>
      <c r="XEP114" s="1"/>
      <c r="XEQ114" s="1"/>
      <c r="XER114" s="1"/>
      <c r="XES114" s="1"/>
      <c r="XET114" s="1"/>
      <c r="XEU114" s="1"/>
      <c r="XEV114" s="1"/>
      <c r="XEW114" s="1"/>
      <c r="XEX114" s="1"/>
      <c r="XEY114" s="1"/>
      <c r="XEZ114" s="1"/>
      <c r="XFA114" s="1"/>
      <c r="XFB114" s="1"/>
      <c r="XFC114" s="1"/>
    </row>
    <row r="115" spans="1:150 16226:16383" s="2" customFormat="1" ht="21" x14ac:dyDescent="0.3">
      <c r="A115" s="91" t="s">
        <v>151</v>
      </c>
      <c r="B115" s="92"/>
      <c r="C115" s="91" t="s">
        <v>94</v>
      </c>
      <c r="D115" s="92"/>
      <c r="E115" s="91">
        <f t="shared" ref="E115:G115" si="2">SUM(E113:F114)</f>
        <v>156</v>
      </c>
      <c r="F115" s="92"/>
      <c r="G115" s="91">
        <f t="shared" si="2"/>
        <v>133020.43559999997</v>
      </c>
      <c r="H115" s="92"/>
      <c r="I115" s="1"/>
      <c r="J115" s="1"/>
      <c r="K115" s="1"/>
      <c r="L115" s="1"/>
      <c r="M115" s="1"/>
      <c r="N115" s="1"/>
      <c r="O115" s="1"/>
      <c r="P115" s="1"/>
      <c r="Q115" s="1"/>
      <c r="R115" s="1"/>
      <c r="S115" s="1"/>
      <c r="T115" s="1"/>
      <c r="U115" s="1"/>
      <c r="V115" s="1"/>
      <c r="W115" s="1"/>
      <c r="X115" s="1"/>
      <c r="Y115" s="1"/>
      <c r="Z115" s="1"/>
      <c r="AA115" s="1"/>
      <c r="AB115" s="1"/>
      <c r="AC115" s="1"/>
      <c r="AD115" s="1"/>
      <c r="AE115" s="1"/>
      <c r="AF115" s="1"/>
      <c r="AG115" s="1"/>
      <c r="AH115" s="1"/>
      <c r="AI115" s="1"/>
      <c r="AJ115" s="1"/>
      <c r="AK115" s="1"/>
      <c r="AL115" s="1"/>
      <c r="AM115" s="1"/>
      <c r="AN115" s="1"/>
      <c r="AO115" s="1"/>
      <c r="AP115" s="1"/>
      <c r="AQ115" s="1"/>
      <c r="AR115" s="1"/>
      <c r="AS115" s="1"/>
      <c r="AT115" s="1"/>
      <c r="AU115" s="1"/>
      <c r="AV115" s="1"/>
      <c r="AW115" s="1"/>
      <c r="AX115" s="1"/>
      <c r="AY115" s="1"/>
      <c r="AZ115" s="1"/>
      <c r="BA115" s="1"/>
      <c r="BB115" s="1"/>
      <c r="BC115" s="1"/>
      <c r="BD115" s="1"/>
      <c r="BE115" s="1"/>
      <c r="BF115" s="1"/>
      <c r="BG115" s="1"/>
      <c r="BH115" s="1"/>
      <c r="BI115" s="1"/>
      <c r="BJ115" s="1"/>
      <c r="BK115" s="1"/>
      <c r="BL115" s="1"/>
      <c r="BM115" s="1"/>
      <c r="BN115" s="1"/>
      <c r="BO115" s="1"/>
      <c r="BP115" s="1"/>
      <c r="BQ115" s="1"/>
      <c r="BR115" s="1"/>
      <c r="BS115" s="1"/>
      <c r="BT115" s="1"/>
      <c r="BU115" s="1"/>
      <c r="BV115" s="1"/>
      <c r="BW115" s="1"/>
      <c r="BX115" s="1"/>
      <c r="BY115" s="1"/>
      <c r="BZ115" s="1"/>
      <c r="CA115" s="1"/>
      <c r="CB115" s="1"/>
      <c r="CC115" s="1"/>
      <c r="CD115" s="1"/>
      <c r="CE115" s="1"/>
      <c r="CF115" s="1"/>
      <c r="CG115" s="1"/>
      <c r="CH115" s="1"/>
      <c r="CI115" s="1"/>
      <c r="CJ115" s="1"/>
      <c r="CK115" s="1"/>
      <c r="CL115" s="1"/>
      <c r="CM115" s="1"/>
      <c r="CN115" s="1"/>
      <c r="CO115" s="1"/>
      <c r="CP115" s="1"/>
      <c r="CQ115" s="1"/>
      <c r="CR115" s="1"/>
      <c r="CS115" s="1"/>
      <c r="CT115" s="1"/>
      <c r="CU115" s="1"/>
      <c r="CV115" s="1"/>
      <c r="CW115" s="1"/>
      <c r="CX115" s="1"/>
      <c r="CY115" s="1"/>
      <c r="CZ115" s="1"/>
      <c r="DA115" s="1"/>
      <c r="DB115" s="1"/>
      <c r="DC115" s="1"/>
      <c r="DD115" s="1"/>
      <c r="DE115" s="1"/>
      <c r="DF115" s="1"/>
      <c r="DG115" s="1"/>
      <c r="DH115" s="1"/>
      <c r="DI115" s="1"/>
      <c r="DJ115" s="1"/>
      <c r="DK115" s="1"/>
      <c r="DL115" s="1"/>
      <c r="DM115" s="1"/>
      <c r="DN115" s="1"/>
      <c r="DO115" s="1"/>
      <c r="DP115" s="1"/>
      <c r="DQ115" s="1"/>
      <c r="DR115" s="1"/>
      <c r="DS115" s="1"/>
      <c r="DT115" s="1"/>
      <c r="DU115" s="1"/>
      <c r="DV115" s="1"/>
      <c r="DW115" s="1"/>
      <c r="DX115" s="1"/>
      <c r="DY115" s="1"/>
      <c r="DZ115" s="1"/>
      <c r="EA115" s="1"/>
      <c r="EB115" s="1"/>
      <c r="EC115" s="1"/>
      <c r="ED115" s="1"/>
      <c r="EE115" s="1"/>
      <c r="EF115" s="1"/>
      <c r="EG115" s="1"/>
      <c r="EH115" s="1"/>
      <c r="EI115" s="1"/>
      <c r="EJ115" s="1"/>
      <c r="EK115" s="1"/>
      <c r="EL115" s="1"/>
      <c r="EM115" s="1"/>
      <c r="EN115" s="1"/>
      <c r="EO115" s="1"/>
      <c r="EP115" s="1"/>
      <c r="EQ115" s="1"/>
      <c r="ER115" s="1"/>
      <c r="ES115" s="1"/>
      <c r="ET115" s="1"/>
      <c r="WZB115" s="1"/>
      <c r="WZC115" s="1"/>
      <c r="WZD115" s="1"/>
      <c r="WZE115" s="1"/>
      <c r="WZF115" s="1"/>
      <c r="WZG115" s="1"/>
      <c r="WZH115" s="1"/>
      <c r="WZI115" s="1"/>
      <c r="WZJ115" s="1"/>
      <c r="WZK115" s="1"/>
      <c r="WZL115" s="1"/>
      <c r="WZM115" s="1"/>
      <c r="WZN115" s="1"/>
      <c r="WZO115" s="1"/>
      <c r="WZP115" s="1"/>
      <c r="WZQ115" s="1"/>
      <c r="WZR115" s="1"/>
      <c r="WZS115" s="1"/>
      <c r="WZT115" s="1"/>
      <c r="WZU115" s="1"/>
      <c r="WZV115" s="1"/>
      <c r="WZW115" s="1"/>
      <c r="WZX115" s="1"/>
      <c r="WZY115" s="1"/>
      <c r="WZZ115" s="1"/>
      <c r="XAA115" s="1"/>
      <c r="XAB115" s="1"/>
      <c r="XAC115" s="1"/>
      <c r="XAD115" s="1"/>
      <c r="XAE115" s="1"/>
      <c r="XAF115" s="1"/>
      <c r="XAG115" s="1"/>
      <c r="XAH115" s="1"/>
      <c r="XAI115" s="1"/>
      <c r="XAJ115" s="1"/>
      <c r="XAK115" s="1"/>
      <c r="XAL115" s="1"/>
      <c r="XAM115" s="1"/>
      <c r="XAN115" s="1"/>
      <c r="XAO115" s="1"/>
      <c r="XAP115" s="1"/>
      <c r="XAQ115" s="1"/>
      <c r="XAR115" s="1"/>
      <c r="XAS115" s="1"/>
      <c r="XAT115" s="1"/>
      <c r="XAU115" s="1"/>
      <c r="XAV115" s="1"/>
      <c r="XAW115" s="1"/>
      <c r="XAX115" s="1"/>
      <c r="XAY115" s="1"/>
      <c r="XAZ115" s="1"/>
      <c r="XBA115" s="1"/>
      <c r="XBB115" s="1"/>
      <c r="XBC115" s="1"/>
      <c r="XBD115" s="1"/>
      <c r="XBE115" s="1"/>
      <c r="XBF115" s="1"/>
      <c r="XBG115" s="1"/>
      <c r="XBH115" s="1"/>
      <c r="XBI115" s="1"/>
      <c r="XBJ115" s="1"/>
      <c r="XBK115" s="1"/>
      <c r="XBL115" s="1"/>
      <c r="XBM115" s="1"/>
      <c r="XBN115" s="1"/>
      <c r="XBO115" s="1"/>
      <c r="XBP115" s="1"/>
      <c r="XBQ115" s="1"/>
      <c r="XBR115" s="1"/>
      <c r="XBS115" s="1"/>
      <c r="XBT115" s="1"/>
      <c r="XBU115" s="1"/>
      <c r="XBV115" s="1"/>
      <c r="XBW115" s="1"/>
      <c r="XBX115" s="1"/>
      <c r="XBY115" s="1"/>
      <c r="XBZ115" s="1"/>
      <c r="XCA115" s="1"/>
      <c r="XCB115" s="1"/>
      <c r="XCC115" s="1"/>
      <c r="XCD115" s="1"/>
      <c r="XCE115" s="1"/>
      <c r="XCF115" s="1"/>
      <c r="XCG115" s="1"/>
      <c r="XCH115" s="1"/>
      <c r="XCI115" s="1"/>
      <c r="XCJ115" s="1"/>
      <c r="XCK115" s="1"/>
      <c r="XCL115" s="1"/>
      <c r="XCM115" s="1"/>
      <c r="XCN115" s="1"/>
      <c r="XCO115" s="1"/>
      <c r="XCP115" s="1"/>
      <c r="XCQ115" s="1"/>
      <c r="XCR115" s="1"/>
      <c r="XCS115" s="1"/>
      <c r="XCT115" s="1"/>
      <c r="XCU115" s="1"/>
      <c r="XCV115" s="1"/>
      <c r="XCW115" s="1"/>
      <c r="XCX115" s="1"/>
      <c r="XCY115" s="1"/>
      <c r="XCZ115" s="1"/>
      <c r="XDA115" s="1"/>
      <c r="XDB115" s="1"/>
      <c r="XDC115" s="1"/>
      <c r="XDD115" s="1"/>
      <c r="XDE115" s="1"/>
      <c r="XDF115" s="1"/>
      <c r="XDG115" s="1"/>
      <c r="XDH115" s="1"/>
      <c r="XDI115" s="1"/>
      <c r="XDJ115" s="1"/>
      <c r="XDK115" s="1"/>
      <c r="XDL115" s="1"/>
      <c r="XDM115" s="1"/>
      <c r="XDN115" s="1"/>
      <c r="XDO115" s="1"/>
      <c r="XDP115" s="1"/>
      <c r="XDQ115" s="1"/>
      <c r="XDR115" s="1"/>
      <c r="XDS115" s="1"/>
      <c r="XDT115" s="1"/>
      <c r="XDU115" s="1"/>
      <c r="XDV115" s="1"/>
      <c r="XDW115" s="1"/>
      <c r="XDX115" s="1"/>
      <c r="XDY115" s="1"/>
      <c r="XDZ115" s="1"/>
      <c r="XEA115" s="1"/>
      <c r="XEB115" s="1"/>
      <c r="XEC115" s="1"/>
      <c r="XED115" s="1"/>
      <c r="XEE115" s="1"/>
      <c r="XEF115" s="1"/>
      <c r="XEG115" s="1"/>
      <c r="XEH115" s="1"/>
      <c r="XEI115" s="1"/>
      <c r="XEJ115" s="1"/>
      <c r="XEK115" s="1"/>
      <c r="XEL115" s="1"/>
      <c r="XEM115" s="1"/>
      <c r="XEN115" s="1"/>
      <c r="XEO115" s="1"/>
      <c r="XEP115" s="1"/>
      <c r="XEQ115" s="1"/>
      <c r="XER115" s="1"/>
      <c r="XES115" s="1"/>
      <c r="XET115" s="1"/>
      <c r="XEU115" s="1"/>
      <c r="XEV115" s="1"/>
      <c r="XEW115" s="1"/>
      <c r="XEX115" s="1"/>
      <c r="XEY115" s="1"/>
      <c r="XEZ115" s="1"/>
      <c r="XFA115" s="1"/>
      <c r="XFB115" s="1"/>
      <c r="XFC115" s="1"/>
    </row>
    <row r="116" spans="1:150 16226:16383" ht="20.25" customHeight="1" x14ac:dyDescent="0.3">
      <c r="A116" s="93" t="s">
        <v>371</v>
      </c>
      <c r="B116" s="94"/>
      <c r="C116" s="94"/>
      <c r="D116" s="94"/>
      <c r="E116" s="94"/>
      <c r="F116" s="94"/>
      <c r="G116" s="94"/>
      <c r="H116" s="95"/>
    </row>
    <row r="117" spans="1:150 16226:16383" s="2" customFormat="1" ht="21" x14ac:dyDescent="0.3">
      <c r="A117" s="91" t="s">
        <v>150</v>
      </c>
      <c r="B117" s="92"/>
      <c r="C117" s="91" t="s">
        <v>318</v>
      </c>
      <c r="D117" s="92"/>
      <c r="E117" s="91" t="s">
        <v>149</v>
      </c>
      <c r="F117" s="92"/>
      <c r="G117" s="91" t="s">
        <v>161</v>
      </c>
      <c r="H117" s="92"/>
      <c r="I117" s="1"/>
      <c r="J117" s="1"/>
      <c r="K117" s="1"/>
      <c r="L117" s="1"/>
      <c r="M117" s="1"/>
      <c r="N117" s="1"/>
      <c r="O117" s="1"/>
      <c r="P117" s="1"/>
      <c r="Q117" s="1"/>
      <c r="R117" s="1"/>
      <c r="S117" s="1"/>
      <c r="T117" s="1"/>
      <c r="U117" s="1"/>
      <c r="V117" s="1"/>
      <c r="W117" s="1"/>
      <c r="X117" s="1"/>
      <c r="Y117" s="1"/>
      <c r="Z117" s="1"/>
      <c r="AA117" s="1"/>
      <c r="AB117" s="1"/>
      <c r="AC117" s="1"/>
      <c r="AD117" s="1"/>
      <c r="AE117" s="1"/>
      <c r="AF117" s="1"/>
      <c r="AG117" s="1"/>
      <c r="AH117" s="1"/>
      <c r="AI117" s="1"/>
      <c r="AJ117" s="1"/>
      <c r="AK117" s="1"/>
      <c r="AL117" s="1"/>
      <c r="AM117" s="1"/>
      <c r="AN117" s="1"/>
      <c r="AO117" s="1"/>
      <c r="AP117" s="1"/>
      <c r="AQ117" s="1"/>
      <c r="AR117" s="1"/>
      <c r="AS117" s="1"/>
      <c r="AT117" s="1"/>
      <c r="AU117" s="1"/>
      <c r="AV117" s="1"/>
      <c r="AW117" s="1"/>
      <c r="AX117" s="1"/>
      <c r="AY117" s="1"/>
      <c r="AZ117" s="1"/>
      <c r="BA117" s="1"/>
      <c r="BB117" s="1"/>
      <c r="BC117" s="1"/>
      <c r="BD117" s="1"/>
      <c r="BE117" s="1"/>
      <c r="BF117" s="1"/>
      <c r="BG117" s="1"/>
      <c r="BH117" s="1"/>
      <c r="BI117" s="1"/>
      <c r="BJ117" s="1"/>
      <c r="BK117" s="1"/>
      <c r="BL117" s="1"/>
      <c r="BM117" s="1"/>
      <c r="BN117" s="1"/>
      <c r="BO117" s="1"/>
      <c r="BP117" s="1"/>
      <c r="BQ117" s="1"/>
      <c r="BR117" s="1"/>
      <c r="BS117" s="1"/>
      <c r="BT117" s="1"/>
      <c r="BU117" s="1"/>
      <c r="BV117" s="1"/>
      <c r="BW117" s="1"/>
      <c r="BX117" s="1"/>
      <c r="BY117" s="1"/>
      <c r="BZ117" s="1"/>
      <c r="CA117" s="1"/>
      <c r="CB117" s="1"/>
      <c r="CC117" s="1"/>
      <c r="CD117" s="1"/>
      <c r="CE117" s="1"/>
      <c r="CF117" s="1"/>
      <c r="CG117" s="1"/>
      <c r="CH117" s="1"/>
      <c r="CI117" s="1"/>
      <c r="CJ117" s="1"/>
      <c r="CK117" s="1"/>
      <c r="CL117" s="1"/>
      <c r="CM117" s="1"/>
      <c r="CN117" s="1"/>
      <c r="CO117" s="1"/>
      <c r="CP117" s="1"/>
      <c r="CQ117" s="1"/>
      <c r="CR117" s="1"/>
      <c r="CS117" s="1"/>
      <c r="CT117" s="1"/>
      <c r="CU117" s="1"/>
      <c r="CV117" s="1"/>
      <c r="CW117" s="1"/>
      <c r="CX117" s="1"/>
      <c r="CY117" s="1"/>
      <c r="CZ117" s="1"/>
      <c r="DA117" s="1"/>
      <c r="DB117" s="1"/>
      <c r="DC117" s="1"/>
      <c r="DD117" s="1"/>
      <c r="DE117" s="1"/>
      <c r="DF117" s="1"/>
      <c r="DG117" s="1"/>
      <c r="DH117" s="1"/>
      <c r="DI117" s="1"/>
      <c r="DJ117" s="1"/>
      <c r="DK117" s="1"/>
      <c r="DL117" s="1"/>
      <c r="DM117" s="1"/>
      <c r="DN117" s="1"/>
      <c r="DO117" s="1"/>
      <c r="DP117" s="1"/>
      <c r="DQ117" s="1"/>
      <c r="DR117" s="1"/>
      <c r="DS117" s="1"/>
      <c r="DT117" s="1"/>
      <c r="DU117" s="1"/>
      <c r="DV117" s="1"/>
      <c r="DW117" s="1"/>
      <c r="DX117" s="1"/>
      <c r="DY117" s="1"/>
      <c r="DZ117" s="1"/>
      <c r="EA117" s="1"/>
      <c r="EB117" s="1"/>
      <c r="EC117" s="1"/>
      <c r="ED117" s="1"/>
      <c r="EE117" s="1"/>
      <c r="EF117" s="1"/>
      <c r="EG117" s="1"/>
      <c r="EH117" s="1"/>
      <c r="EI117" s="1"/>
      <c r="EJ117" s="1"/>
      <c r="EK117" s="1"/>
      <c r="EL117" s="1"/>
      <c r="EM117" s="1"/>
      <c r="EN117" s="1"/>
      <c r="EO117" s="1"/>
      <c r="EP117" s="1"/>
      <c r="EQ117" s="1"/>
      <c r="ER117" s="1"/>
      <c r="ES117" s="1"/>
      <c r="ET117" s="1"/>
      <c r="WZB117" s="1"/>
      <c r="WZC117" s="1"/>
      <c r="WZD117" s="1"/>
      <c r="WZE117" s="1"/>
      <c r="WZF117" s="1"/>
      <c r="WZG117" s="1"/>
      <c r="WZH117" s="1"/>
      <c r="WZI117" s="1"/>
      <c r="WZJ117" s="1"/>
      <c r="WZK117" s="1"/>
      <c r="WZL117" s="1"/>
      <c r="WZM117" s="1"/>
      <c r="WZN117" s="1"/>
      <c r="WZO117" s="1"/>
      <c r="WZP117" s="1"/>
      <c r="WZQ117" s="1"/>
      <c r="WZR117" s="1"/>
      <c r="WZS117" s="1"/>
      <c r="WZT117" s="1"/>
      <c r="WZU117" s="1"/>
      <c r="WZV117" s="1"/>
      <c r="WZW117" s="1"/>
      <c r="WZX117" s="1"/>
      <c r="WZY117" s="1"/>
      <c r="WZZ117" s="1"/>
      <c r="XAA117" s="1"/>
      <c r="XAB117" s="1"/>
      <c r="XAC117" s="1"/>
      <c r="XAD117" s="1"/>
      <c r="XAE117" s="1"/>
      <c r="XAF117" s="1"/>
      <c r="XAG117" s="1"/>
      <c r="XAH117" s="1"/>
      <c r="XAI117" s="1"/>
      <c r="XAJ117" s="1"/>
      <c r="XAK117" s="1"/>
      <c r="XAL117" s="1"/>
      <c r="XAM117" s="1"/>
      <c r="XAN117" s="1"/>
      <c r="XAO117" s="1"/>
      <c r="XAP117" s="1"/>
      <c r="XAQ117" s="1"/>
      <c r="XAR117" s="1"/>
      <c r="XAS117" s="1"/>
      <c r="XAT117" s="1"/>
      <c r="XAU117" s="1"/>
      <c r="XAV117" s="1"/>
      <c r="XAW117" s="1"/>
      <c r="XAX117" s="1"/>
      <c r="XAY117" s="1"/>
      <c r="XAZ117" s="1"/>
      <c r="XBA117" s="1"/>
      <c r="XBB117" s="1"/>
      <c r="XBC117" s="1"/>
      <c r="XBD117" s="1"/>
      <c r="XBE117" s="1"/>
      <c r="XBF117" s="1"/>
      <c r="XBG117" s="1"/>
      <c r="XBH117" s="1"/>
      <c r="XBI117" s="1"/>
      <c r="XBJ117" s="1"/>
      <c r="XBK117" s="1"/>
      <c r="XBL117" s="1"/>
      <c r="XBM117" s="1"/>
      <c r="XBN117" s="1"/>
      <c r="XBO117" s="1"/>
      <c r="XBP117" s="1"/>
      <c r="XBQ117" s="1"/>
      <c r="XBR117" s="1"/>
      <c r="XBS117" s="1"/>
      <c r="XBT117" s="1"/>
      <c r="XBU117" s="1"/>
      <c r="XBV117" s="1"/>
      <c r="XBW117" s="1"/>
      <c r="XBX117" s="1"/>
      <c r="XBY117" s="1"/>
      <c r="XBZ117" s="1"/>
      <c r="XCA117" s="1"/>
      <c r="XCB117" s="1"/>
      <c r="XCC117" s="1"/>
      <c r="XCD117" s="1"/>
      <c r="XCE117" s="1"/>
      <c r="XCF117" s="1"/>
      <c r="XCG117" s="1"/>
      <c r="XCH117" s="1"/>
      <c r="XCI117" s="1"/>
      <c r="XCJ117" s="1"/>
      <c r="XCK117" s="1"/>
      <c r="XCL117" s="1"/>
      <c r="XCM117" s="1"/>
      <c r="XCN117" s="1"/>
      <c r="XCO117" s="1"/>
      <c r="XCP117" s="1"/>
      <c r="XCQ117" s="1"/>
      <c r="XCR117" s="1"/>
      <c r="XCS117" s="1"/>
      <c r="XCT117" s="1"/>
      <c r="XCU117" s="1"/>
      <c r="XCV117" s="1"/>
      <c r="XCW117" s="1"/>
      <c r="XCX117" s="1"/>
      <c r="XCY117" s="1"/>
      <c r="XCZ117" s="1"/>
      <c r="XDA117" s="1"/>
      <c r="XDB117" s="1"/>
      <c r="XDC117" s="1"/>
      <c r="XDD117" s="1"/>
      <c r="XDE117" s="1"/>
      <c r="XDF117" s="1"/>
      <c r="XDG117" s="1"/>
      <c r="XDH117" s="1"/>
      <c r="XDI117" s="1"/>
      <c r="XDJ117" s="1"/>
      <c r="XDK117" s="1"/>
      <c r="XDL117" s="1"/>
      <c r="XDM117" s="1"/>
      <c r="XDN117" s="1"/>
      <c r="XDO117" s="1"/>
      <c r="XDP117" s="1"/>
      <c r="XDQ117" s="1"/>
      <c r="XDR117" s="1"/>
      <c r="XDS117" s="1"/>
      <c r="XDT117" s="1"/>
      <c r="XDU117" s="1"/>
      <c r="XDV117" s="1"/>
      <c r="XDW117" s="1"/>
      <c r="XDX117" s="1"/>
      <c r="XDY117" s="1"/>
      <c r="XDZ117" s="1"/>
      <c r="XEA117" s="1"/>
      <c r="XEB117" s="1"/>
      <c r="XEC117" s="1"/>
      <c r="XED117" s="1"/>
      <c r="XEE117" s="1"/>
      <c r="XEF117" s="1"/>
      <c r="XEG117" s="1"/>
      <c r="XEH117" s="1"/>
      <c r="XEI117" s="1"/>
      <c r="XEJ117" s="1"/>
      <c r="XEK117" s="1"/>
      <c r="XEL117" s="1"/>
      <c r="XEM117" s="1"/>
      <c r="XEN117" s="1"/>
      <c r="XEO117" s="1"/>
      <c r="XEP117" s="1"/>
      <c r="XEQ117" s="1"/>
      <c r="XER117" s="1"/>
      <c r="XES117" s="1"/>
      <c r="XET117" s="1"/>
      <c r="XEU117" s="1"/>
      <c r="XEV117" s="1"/>
      <c r="XEW117" s="1"/>
      <c r="XEX117" s="1"/>
      <c r="XEY117" s="1"/>
      <c r="XEZ117" s="1"/>
      <c r="XFA117" s="1"/>
      <c r="XFB117" s="1"/>
      <c r="XFC117" s="1"/>
    </row>
    <row r="118" spans="1:150 16226:16383" s="2" customFormat="1" ht="21" x14ac:dyDescent="0.3">
      <c r="A118" s="96" t="s">
        <v>360</v>
      </c>
      <c r="B118" s="97"/>
      <c r="C118" s="91" t="s">
        <v>317</v>
      </c>
      <c r="D118" s="92"/>
      <c r="E118" s="96">
        <f>COUNT(H245:H248)+COUNT(H254:H257)*2+COUNT(H263:H266)</f>
        <v>16</v>
      </c>
      <c r="F118" s="97"/>
      <c r="G118" s="96">
        <f>SUM(H245:H248)+SUM(H254:H257)*2+SUM(H263:H266)</f>
        <v>8527.6713599999985</v>
      </c>
      <c r="H118" s="97"/>
      <c r="I118" s="1"/>
      <c r="J118" s="1"/>
      <c r="K118" s="1"/>
      <c r="L118" s="1"/>
      <c r="M118" s="1"/>
      <c r="N118" s="1"/>
      <c r="O118" s="1"/>
      <c r="P118" s="1"/>
      <c r="Q118" s="1"/>
      <c r="R118" s="1"/>
      <c r="S118" s="1"/>
      <c r="T118" s="1"/>
      <c r="U118" s="1"/>
      <c r="V118" s="1"/>
      <c r="W118" s="1"/>
      <c r="X118" s="1"/>
      <c r="Y118" s="1"/>
      <c r="Z118" s="1"/>
      <c r="AA118" s="1"/>
      <c r="AB118" s="1"/>
      <c r="AC118" s="1"/>
      <c r="AD118" s="1"/>
      <c r="AE118" s="1"/>
      <c r="AF118" s="1"/>
      <c r="AG118" s="1"/>
      <c r="AH118" s="1"/>
      <c r="AI118" s="1"/>
      <c r="AJ118" s="1"/>
      <c r="AK118" s="1"/>
      <c r="AL118" s="1"/>
      <c r="AM118" s="1"/>
      <c r="AN118" s="1"/>
      <c r="AO118" s="1"/>
      <c r="AP118" s="1"/>
      <c r="AQ118" s="1"/>
      <c r="AR118" s="1"/>
      <c r="AS118" s="1"/>
      <c r="AT118" s="1"/>
      <c r="AU118" s="1"/>
      <c r="AV118" s="1"/>
      <c r="AW118" s="1"/>
      <c r="AX118" s="1"/>
      <c r="AY118" s="1"/>
      <c r="AZ118" s="1"/>
      <c r="BA118" s="1"/>
      <c r="BB118" s="1"/>
      <c r="BC118" s="1"/>
      <c r="BD118" s="1"/>
      <c r="BE118" s="1"/>
      <c r="BF118" s="1"/>
      <c r="BG118" s="1"/>
      <c r="BH118" s="1"/>
      <c r="BI118" s="1"/>
      <c r="BJ118" s="1"/>
      <c r="BK118" s="1"/>
      <c r="BL118" s="1"/>
      <c r="BM118" s="1"/>
      <c r="BN118" s="1"/>
      <c r="BO118" s="1"/>
      <c r="BP118" s="1"/>
      <c r="BQ118" s="1"/>
      <c r="BR118" s="1"/>
      <c r="BS118" s="1"/>
      <c r="BT118" s="1"/>
      <c r="BU118" s="1"/>
      <c r="BV118" s="1"/>
      <c r="BW118" s="1"/>
      <c r="BX118" s="1"/>
      <c r="BY118" s="1"/>
      <c r="BZ118" s="1"/>
      <c r="CA118" s="1"/>
      <c r="CB118" s="1"/>
      <c r="CC118" s="1"/>
      <c r="CD118" s="1"/>
      <c r="CE118" s="1"/>
      <c r="CF118" s="1"/>
      <c r="CG118" s="1"/>
      <c r="CH118" s="1"/>
      <c r="CI118" s="1"/>
      <c r="CJ118" s="1"/>
      <c r="CK118" s="1"/>
      <c r="CL118" s="1"/>
      <c r="CM118" s="1"/>
      <c r="CN118" s="1"/>
      <c r="CO118" s="1"/>
      <c r="CP118" s="1"/>
      <c r="CQ118" s="1"/>
      <c r="CR118" s="1"/>
      <c r="CS118" s="1"/>
      <c r="CT118" s="1"/>
      <c r="CU118" s="1"/>
      <c r="CV118" s="1"/>
      <c r="CW118" s="1"/>
      <c r="CX118" s="1"/>
      <c r="CY118" s="1"/>
      <c r="CZ118" s="1"/>
      <c r="DA118" s="1"/>
      <c r="DB118" s="1"/>
      <c r="DC118" s="1"/>
      <c r="DD118" s="1"/>
      <c r="DE118" s="1"/>
      <c r="DF118" s="1"/>
      <c r="DG118" s="1"/>
      <c r="DH118" s="1"/>
      <c r="DI118" s="1"/>
      <c r="DJ118" s="1"/>
      <c r="DK118" s="1"/>
      <c r="DL118" s="1"/>
      <c r="DM118" s="1"/>
      <c r="DN118" s="1"/>
      <c r="DO118" s="1"/>
      <c r="DP118" s="1"/>
      <c r="DQ118" s="1"/>
      <c r="DR118" s="1"/>
      <c r="DS118" s="1"/>
      <c r="DT118" s="1"/>
      <c r="DU118" s="1"/>
      <c r="DV118" s="1"/>
      <c r="DW118" s="1"/>
      <c r="DX118" s="1"/>
      <c r="DY118" s="1"/>
      <c r="DZ118" s="1"/>
      <c r="EA118" s="1"/>
      <c r="EB118" s="1"/>
      <c r="EC118" s="1"/>
      <c r="ED118" s="1"/>
      <c r="EE118" s="1"/>
      <c r="EF118" s="1"/>
      <c r="EG118" s="1"/>
      <c r="EH118" s="1"/>
      <c r="EI118" s="1"/>
      <c r="EJ118" s="1"/>
      <c r="EK118" s="1"/>
      <c r="EL118" s="1"/>
      <c r="EM118" s="1"/>
      <c r="EN118" s="1"/>
      <c r="EO118" s="1"/>
      <c r="EP118" s="1"/>
      <c r="EQ118" s="1"/>
      <c r="ER118" s="1"/>
      <c r="ES118" s="1"/>
      <c r="ET118" s="1"/>
      <c r="WZB118" s="1"/>
      <c r="WZC118" s="1"/>
      <c r="WZD118" s="1"/>
      <c r="WZE118" s="1"/>
      <c r="WZF118" s="1"/>
      <c r="WZG118" s="1"/>
      <c r="WZH118" s="1"/>
      <c r="WZI118" s="1"/>
      <c r="WZJ118" s="1"/>
      <c r="WZK118" s="1"/>
      <c r="WZL118" s="1"/>
      <c r="WZM118" s="1"/>
      <c r="WZN118" s="1"/>
      <c r="WZO118" s="1"/>
      <c r="WZP118" s="1"/>
      <c r="WZQ118" s="1"/>
      <c r="WZR118" s="1"/>
      <c r="WZS118" s="1"/>
      <c r="WZT118" s="1"/>
      <c r="WZU118" s="1"/>
      <c r="WZV118" s="1"/>
      <c r="WZW118" s="1"/>
      <c r="WZX118" s="1"/>
      <c r="WZY118" s="1"/>
      <c r="WZZ118" s="1"/>
      <c r="XAA118" s="1"/>
      <c r="XAB118" s="1"/>
      <c r="XAC118" s="1"/>
      <c r="XAD118" s="1"/>
      <c r="XAE118" s="1"/>
      <c r="XAF118" s="1"/>
      <c r="XAG118" s="1"/>
      <c r="XAH118" s="1"/>
      <c r="XAI118" s="1"/>
      <c r="XAJ118" s="1"/>
      <c r="XAK118" s="1"/>
      <c r="XAL118" s="1"/>
      <c r="XAM118" s="1"/>
      <c r="XAN118" s="1"/>
      <c r="XAO118" s="1"/>
      <c r="XAP118" s="1"/>
      <c r="XAQ118" s="1"/>
      <c r="XAR118" s="1"/>
      <c r="XAS118" s="1"/>
      <c r="XAT118" s="1"/>
      <c r="XAU118" s="1"/>
      <c r="XAV118" s="1"/>
      <c r="XAW118" s="1"/>
      <c r="XAX118" s="1"/>
      <c r="XAY118" s="1"/>
      <c r="XAZ118" s="1"/>
      <c r="XBA118" s="1"/>
      <c r="XBB118" s="1"/>
      <c r="XBC118" s="1"/>
      <c r="XBD118" s="1"/>
      <c r="XBE118" s="1"/>
      <c r="XBF118" s="1"/>
      <c r="XBG118" s="1"/>
      <c r="XBH118" s="1"/>
      <c r="XBI118" s="1"/>
      <c r="XBJ118" s="1"/>
      <c r="XBK118" s="1"/>
      <c r="XBL118" s="1"/>
      <c r="XBM118" s="1"/>
      <c r="XBN118" s="1"/>
      <c r="XBO118" s="1"/>
      <c r="XBP118" s="1"/>
      <c r="XBQ118" s="1"/>
      <c r="XBR118" s="1"/>
      <c r="XBS118" s="1"/>
      <c r="XBT118" s="1"/>
      <c r="XBU118" s="1"/>
      <c r="XBV118" s="1"/>
      <c r="XBW118" s="1"/>
      <c r="XBX118" s="1"/>
      <c r="XBY118" s="1"/>
      <c r="XBZ118" s="1"/>
      <c r="XCA118" s="1"/>
      <c r="XCB118" s="1"/>
      <c r="XCC118" s="1"/>
      <c r="XCD118" s="1"/>
      <c r="XCE118" s="1"/>
      <c r="XCF118" s="1"/>
      <c r="XCG118" s="1"/>
      <c r="XCH118" s="1"/>
      <c r="XCI118" s="1"/>
      <c r="XCJ118" s="1"/>
      <c r="XCK118" s="1"/>
      <c r="XCL118" s="1"/>
      <c r="XCM118" s="1"/>
      <c r="XCN118" s="1"/>
      <c r="XCO118" s="1"/>
      <c r="XCP118" s="1"/>
      <c r="XCQ118" s="1"/>
      <c r="XCR118" s="1"/>
      <c r="XCS118" s="1"/>
      <c r="XCT118" s="1"/>
      <c r="XCU118" s="1"/>
      <c r="XCV118" s="1"/>
      <c r="XCW118" s="1"/>
      <c r="XCX118" s="1"/>
      <c r="XCY118" s="1"/>
      <c r="XCZ118" s="1"/>
      <c r="XDA118" s="1"/>
      <c r="XDB118" s="1"/>
      <c r="XDC118" s="1"/>
      <c r="XDD118" s="1"/>
      <c r="XDE118" s="1"/>
      <c r="XDF118" s="1"/>
      <c r="XDG118" s="1"/>
      <c r="XDH118" s="1"/>
      <c r="XDI118" s="1"/>
      <c r="XDJ118" s="1"/>
      <c r="XDK118" s="1"/>
      <c r="XDL118" s="1"/>
      <c r="XDM118" s="1"/>
      <c r="XDN118" s="1"/>
      <c r="XDO118" s="1"/>
      <c r="XDP118" s="1"/>
      <c r="XDQ118" s="1"/>
      <c r="XDR118" s="1"/>
      <c r="XDS118" s="1"/>
      <c r="XDT118" s="1"/>
      <c r="XDU118" s="1"/>
      <c r="XDV118" s="1"/>
      <c r="XDW118" s="1"/>
      <c r="XDX118" s="1"/>
      <c r="XDY118" s="1"/>
      <c r="XDZ118" s="1"/>
      <c r="XEA118" s="1"/>
      <c r="XEB118" s="1"/>
      <c r="XEC118" s="1"/>
      <c r="XED118" s="1"/>
      <c r="XEE118" s="1"/>
      <c r="XEF118" s="1"/>
      <c r="XEG118" s="1"/>
      <c r="XEH118" s="1"/>
      <c r="XEI118" s="1"/>
      <c r="XEJ118" s="1"/>
      <c r="XEK118" s="1"/>
      <c r="XEL118" s="1"/>
      <c r="XEM118" s="1"/>
      <c r="XEN118" s="1"/>
      <c r="XEO118" s="1"/>
      <c r="XEP118" s="1"/>
      <c r="XEQ118" s="1"/>
      <c r="XER118" s="1"/>
      <c r="XES118" s="1"/>
      <c r="XET118" s="1"/>
      <c r="XEU118" s="1"/>
      <c r="XEV118" s="1"/>
      <c r="XEW118" s="1"/>
      <c r="XEX118" s="1"/>
      <c r="XEY118" s="1"/>
      <c r="XEZ118" s="1"/>
      <c r="XFA118" s="1"/>
      <c r="XFB118" s="1"/>
      <c r="XFC118" s="1"/>
    </row>
    <row r="119" spans="1:150 16226:16383" s="2" customFormat="1" ht="21" x14ac:dyDescent="0.3">
      <c r="A119" s="91" t="s">
        <v>151</v>
      </c>
      <c r="B119" s="92"/>
      <c r="C119" s="91" t="s">
        <v>94</v>
      </c>
      <c r="D119" s="92"/>
      <c r="E119" s="91">
        <f>SUM(E118)</f>
        <v>16</v>
      </c>
      <c r="F119" s="92"/>
      <c r="G119" s="91">
        <f>SUM(G118)</f>
        <v>8527.6713599999985</v>
      </c>
      <c r="H119" s="92"/>
      <c r="I119" s="1"/>
      <c r="J119" s="1"/>
      <c r="K119" s="1"/>
      <c r="L119" s="1"/>
      <c r="M119" s="1"/>
      <c r="N119" s="1"/>
      <c r="O119" s="1"/>
      <c r="P119" s="1"/>
      <c r="Q119" s="1"/>
      <c r="R119" s="1"/>
      <c r="S119" s="1"/>
      <c r="T119" s="1"/>
      <c r="U119" s="1"/>
      <c r="V119" s="1"/>
      <c r="W119" s="1"/>
      <c r="X119" s="1"/>
      <c r="Y119" s="1"/>
      <c r="Z119" s="1"/>
      <c r="AA119" s="1"/>
      <c r="AB119" s="1"/>
      <c r="AC119" s="1"/>
      <c r="AD119" s="1"/>
      <c r="AE119" s="1"/>
      <c r="AF119" s="1"/>
      <c r="AG119" s="1"/>
      <c r="AH119" s="1"/>
      <c r="AI119" s="1"/>
      <c r="AJ119" s="1"/>
      <c r="AK119" s="1"/>
      <c r="AL119" s="1"/>
      <c r="AM119" s="1"/>
      <c r="AN119" s="1"/>
      <c r="AO119" s="1"/>
      <c r="AP119" s="1"/>
      <c r="AQ119" s="1"/>
      <c r="AR119" s="1"/>
      <c r="AS119" s="1"/>
      <c r="AT119" s="1"/>
      <c r="AU119" s="1"/>
      <c r="AV119" s="1"/>
      <c r="AW119" s="1"/>
      <c r="AX119" s="1"/>
      <c r="AY119" s="1"/>
      <c r="AZ119" s="1"/>
      <c r="BA119" s="1"/>
      <c r="BB119" s="1"/>
      <c r="BC119" s="1"/>
      <c r="BD119" s="1"/>
      <c r="BE119" s="1"/>
      <c r="BF119" s="1"/>
      <c r="BG119" s="1"/>
      <c r="BH119" s="1"/>
      <c r="BI119" s="1"/>
      <c r="BJ119" s="1"/>
      <c r="BK119" s="1"/>
      <c r="BL119" s="1"/>
      <c r="BM119" s="1"/>
      <c r="BN119" s="1"/>
      <c r="BO119" s="1"/>
      <c r="BP119" s="1"/>
      <c r="BQ119" s="1"/>
      <c r="BR119" s="1"/>
      <c r="BS119" s="1"/>
      <c r="BT119" s="1"/>
      <c r="BU119" s="1"/>
      <c r="BV119" s="1"/>
      <c r="BW119" s="1"/>
      <c r="BX119" s="1"/>
      <c r="BY119" s="1"/>
      <c r="BZ119" s="1"/>
      <c r="CA119" s="1"/>
      <c r="CB119" s="1"/>
      <c r="CC119" s="1"/>
      <c r="CD119" s="1"/>
      <c r="CE119" s="1"/>
      <c r="CF119" s="1"/>
      <c r="CG119" s="1"/>
      <c r="CH119" s="1"/>
      <c r="CI119" s="1"/>
      <c r="CJ119" s="1"/>
      <c r="CK119" s="1"/>
      <c r="CL119" s="1"/>
      <c r="CM119" s="1"/>
      <c r="CN119" s="1"/>
      <c r="CO119" s="1"/>
      <c r="CP119" s="1"/>
      <c r="CQ119" s="1"/>
      <c r="CR119" s="1"/>
      <c r="CS119" s="1"/>
      <c r="CT119" s="1"/>
      <c r="CU119" s="1"/>
      <c r="CV119" s="1"/>
      <c r="CW119" s="1"/>
      <c r="CX119" s="1"/>
      <c r="CY119" s="1"/>
      <c r="CZ119" s="1"/>
      <c r="DA119" s="1"/>
      <c r="DB119" s="1"/>
      <c r="DC119" s="1"/>
      <c r="DD119" s="1"/>
      <c r="DE119" s="1"/>
      <c r="DF119" s="1"/>
      <c r="DG119" s="1"/>
      <c r="DH119" s="1"/>
      <c r="DI119" s="1"/>
      <c r="DJ119" s="1"/>
      <c r="DK119" s="1"/>
      <c r="DL119" s="1"/>
      <c r="DM119" s="1"/>
      <c r="DN119" s="1"/>
      <c r="DO119" s="1"/>
      <c r="DP119" s="1"/>
      <c r="DQ119" s="1"/>
      <c r="DR119" s="1"/>
      <c r="DS119" s="1"/>
      <c r="DT119" s="1"/>
      <c r="DU119" s="1"/>
      <c r="DV119" s="1"/>
      <c r="DW119" s="1"/>
      <c r="DX119" s="1"/>
      <c r="DY119" s="1"/>
      <c r="DZ119" s="1"/>
      <c r="EA119" s="1"/>
      <c r="EB119" s="1"/>
      <c r="EC119" s="1"/>
      <c r="ED119" s="1"/>
      <c r="EE119" s="1"/>
      <c r="EF119" s="1"/>
      <c r="EG119" s="1"/>
      <c r="EH119" s="1"/>
      <c r="EI119" s="1"/>
      <c r="EJ119" s="1"/>
      <c r="EK119" s="1"/>
      <c r="EL119" s="1"/>
      <c r="EM119" s="1"/>
      <c r="EN119" s="1"/>
      <c r="EO119" s="1"/>
      <c r="EP119" s="1"/>
      <c r="EQ119" s="1"/>
      <c r="ER119" s="1"/>
      <c r="ES119" s="1"/>
      <c r="ET119" s="1"/>
      <c r="WZB119" s="1"/>
      <c r="WZC119" s="1"/>
      <c r="WZD119" s="1"/>
      <c r="WZE119" s="1"/>
      <c r="WZF119" s="1"/>
      <c r="WZG119" s="1"/>
      <c r="WZH119" s="1"/>
      <c r="WZI119" s="1"/>
      <c r="WZJ119" s="1"/>
      <c r="WZK119" s="1"/>
      <c r="WZL119" s="1"/>
      <c r="WZM119" s="1"/>
      <c r="WZN119" s="1"/>
      <c r="WZO119" s="1"/>
      <c r="WZP119" s="1"/>
      <c r="WZQ119" s="1"/>
      <c r="WZR119" s="1"/>
      <c r="WZS119" s="1"/>
      <c r="WZT119" s="1"/>
      <c r="WZU119" s="1"/>
      <c r="WZV119" s="1"/>
      <c r="WZW119" s="1"/>
      <c r="WZX119" s="1"/>
      <c r="WZY119" s="1"/>
      <c r="WZZ119" s="1"/>
      <c r="XAA119" s="1"/>
      <c r="XAB119" s="1"/>
      <c r="XAC119" s="1"/>
      <c r="XAD119" s="1"/>
      <c r="XAE119" s="1"/>
      <c r="XAF119" s="1"/>
      <c r="XAG119" s="1"/>
      <c r="XAH119" s="1"/>
      <c r="XAI119" s="1"/>
      <c r="XAJ119" s="1"/>
      <c r="XAK119" s="1"/>
      <c r="XAL119" s="1"/>
      <c r="XAM119" s="1"/>
      <c r="XAN119" s="1"/>
      <c r="XAO119" s="1"/>
      <c r="XAP119" s="1"/>
      <c r="XAQ119" s="1"/>
      <c r="XAR119" s="1"/>
      <c r="XAS119" s="1"/>
      <c r="XAT119" s="1"/>
      <c r="XAU119" s="1"/>
      <c r="XAV119" s="1"/>
      <c r="XAW119" s="1"/>
      <c r="XAX119" s="1"/>
      <c r="XAY119" s="1"/>
      <c r="XAZ119" s="1"/>
      <c r="XBA119" s="1"/>
      <c r="XBB119" s="1"/>
      <c r="XBC119" s="1"/>
      <c r="XBD119" s="1"/>
      <c r="XBE119" s="1"/>
      <c r="XBF119" s="1"/>
      <c r="XBG119" s="1"/>
      <c r="XBH119" s="1"/>
      <c r="XBI119" s="1"/>
      <c r="XBJ119" s="1"/>
      <c r="XBK119" s="1"/>
      <c r="XBL119" s="1"/>
      <c r="XBM119" s="1"/>
      <c r="XBN119" s="1"/>
      <c r="XBO119" s="1"/>
      <c r="XBP119" s="1"/>
      <c r="XBQ119" s="1"/>
      <c r="XBR119" s="1"/>
      <c r="XBS119" s="1"/>
      <c r="XBT119" s="1"/>
      <c r="XBU119" s="1"/>
      <c r="XBV119" s="1"/>
      <c r="XBW119" s="1"/>
      <c r="XBX119" s="1"/>
      <c r="XBY119" s="1"/>
      <c r="XBZ119" s="1"/>
      <c r="XCA119" s="1"/>
      <c r="XCB119" s="1"/>
      <c r="XCC119" s="1"/>
      <c r="XCD119" s="1"/>
      <c r="XCE119" s="1"/>
      <c r="XCF119" s="1"/>
      <c r="XCG119" s="1"/>
      <c r="XCH119" s="1"/>
      <c r="XCI119" s="1"/>
      <c r="XCJ119" s="1"/>
      <c r="XCK119" s="1"/>
      <c r="XCL119" s="1"/>
      <c r="XCM119" s="1"/>
      <c r="XCN119" s="1"/>
      <c r="XCO119" s="1"/>
      <c r="XCP119" s="1"/>
      <c r="XCQ119" s="1"/>
      <c r="XCR119" s="1"/>
      <c r="XCS119" s="1"/>
      <c r="XCT119" s="1"/>
      <c r="XCU119" s="1"/>
      <c r="XCV119" s="1"/>
      <c r="XCW119" s="1"/>
      <c r="XCX119" s="1"/>
      <c r="XCY119" s="1"/>
      <c r="XCZ119" s="1"/>
      <c r="XDA119" s="1"/>
      <c r="XDB119" s="1"/>
      <c r="XDC119" s="1"/>
      <c r="XDD119" s="1"/>
      <c r="XDE119" s="1"/>
      <c r="XDF119" s="1"/>
      <c r="XDG119" s="1"/>
      <c r="XDH119" s="1"/>
      <c r="XDI119" s="1"/>
      <c r="XDJ119" s="1"/>
      <c r="XDK119" s="1"/>
      <c r="XDL119" s="1"/>
      <c r="XDM119" s="1"/>
      <c r="XDN119" s="1"/>
      <c r="XDO119" s="1"/>
      <c r="XDP119" s="1"/>
      <c r="XDQ119" s="1"/>
      <c r="XDR119" s="1"/>
      <c r="XDS119" s="1"/>
      <c r="XDT119" s="1"/>
      <c r="XDU119" s="1"/>
      <c r="XDV119" s="1"/>
      <c r="XDW119" s="1"/>
      <c r="XDX119" s="1"/>
      <c r="XDY119" s="1"/>
      <c r="XDZ119" s="1"/>
      <c r="XEA119" s="1"/>
      <c r="XEB119" s="1"/>
      <c r="XEC119" s="1"/>
      <c r="XED119" s="1"/>
      <c r="XEE119" s="1"/>
      <c r="XEF119" s="1"/>
      <c r="XEG119" s="1"/>
      <c r="XEH119" s="1"/>
      <c r="XEI119" s="1"/>
      <c r="XEJ119" s="1"/>
      <c r="XEK119" s="1"/>
      <c r="XEL119" s="1"/>
      <c r="XEM119" s="1"/>
      <c r="XEN119" s="1"/>
      <c r="XEO119" s="1"/>
      <c r="XEP119" s="1"/>
      <c r="XEQ119" s="1"/>
      <c r="XER119" s="1"/>
      <c r="XES119" s="1"/>
      <c r="XET119" s="1"/>
      <c r="XEU119" s="1"/>
      <c r="XEV119" s="1"/>
      <c r="XEW119" s="1"/>
      <c r="XEX119" s="1"/>
      <c r="XEY119" s="1"/>
      <c r="XEZ119" s="1"/>
      <c r="XFA119" s="1"/>
      <c r="XFB119" s="1"/>
      <c r="XFC119" s="1"/>
    </row>
    <row r="120" spans="1:150 16226:16383" s="2" customFormat="1" ht="21" x14ac:dyDescent="0.3">
      <c r="A120" s="91" t="s">
        <v>239</v>
      </c>
      <c r="B120" s="92"/>
      <c r="C120" s="91" t="s">
        <v>94</v>
      </c>
      <c r="D120" s="92"/>
      <c r="E120" s="91">
        <f>E105+E110+E115+E119</f>
        <v>219</v>
      </c>
      <c r="F120" s="92"/>
      <c r="G120" s="91">
        <f>G105+G110+G115+G119</f>
        <v>162894.83474159997</v>
      </c>
      <c r="H120" s="92"/>
      <c r="I120" s="1"/>
      <c r="J120" s="1"/>
      <c r="K120" s="1"/>
      <c r="L120" s="1"/>
      <c r="M120" s="1"/>
      <c r="N120" s="1"/>
      <c r="O120" s="1"/>
      <c r="P120" s="1"/>
      <c r="Q120" s="1"/>
      <c r="R120" s="1"/>
      <c r="S120" s="1"/>
      <c r="T120" s="1"/>
      <c r="U120" s="1"/>
      <c r="V120" s="1"/>
      <c r="W120" s="1"/>
      <c r="X120" s="1"/>
      <c r="Y120" s="1"/>
      <c r="Z120" s="1"/>
      <c r="AA120" s="1"/>
      <c r="AB120" s="1"/>
      <c r="AC120" s="1"/>
      <c r="AD120" s="1"/>
      <c r="AE120" s="1"/>
      <c r="AF120" s="1"/>
      <c r="AG120" s="1"/>
      <c r="AH120" s="1"/>
      <c r="AI120" s="1"/>
      <c r="AJ120" s="1"/>
      <c r="AK120" s="1"/>
      <c r="AL120" s="1"/>
      <c r="AM120" s="1"/>
      <c r="AN120" s="1"/>
      <c r="AO120" s="1"/>
      <c r="AP120" s="1"/>
      <c r="AQ120" s="1"/>
      <c r="AR120" s="1"/>
      <c r="AS120" s="1"/>
      <c r="AT120" s="1"/>
      <c r="AU120" s="1"/>
      <c r="AV120" s="1"/>
      <c r="AW120" s="1"/>
      <c r="AX120" s="1"/>
      <c r="AY120" s="1"/>
      <c r="AZ120" s="1"/>
      <c r="BA120" s="1"/>
      <c r="BB120" s="1"/>
      <c r="BC120" s="1"/>
      <c r="BD120" s="1"/>
      <c r="BE120" s="1"/>
      <c r="BF120" s="1"/>
      <c r="BG120" s="1"/>
      <c r="BH120" s="1"/>
      <c r="BI120" s="1"/>
      <c r="BJ120" s="1"/>
      <c r="BK120" s="1"/>
      <c r="BL120" s="1"/>
      <c r="BM120" s="1"/>
      <c r="BN120" s="1"/>
      <c r="BO120" s="1"/>
      <c r="BP120" s="1"/>
      <c r="BQ120" s="1"/>
      <c r="BR120" s="1"/>
      <c r="BS120" s="1"/>
      <c r="BT120" s="1"/>
      <c r="BU120" s="1"/>
      <c r="BV120" s="1"/>
      <c r="BW120" s="1"/>
      <c r="BX120" s="1"/>
      <c r="BY120" s="1"/>
      <c r="BZ120" s="1"/>
      <c r="CA120" s="1"/>
      <c r="CB120" s="1"/>
      <c r="CC120" s="1"/>
      <c r="CD120" s="1"/>
      <c r="CE120" s="1"/>
      <c r="CF120" s="1"/>
      <c r="CG120" s="1"/>
      <c r="CH120" s="1"/>
      <c r="CI120" s="1"/>
      <c r="CJ120" s="1"/>
      <c r="CK120" s="1"/>
      <c r="CL120" s="1"/>
      <c r="CM120" s="1"/>
      <c r="CN120" s="1"/>
      <c r="CO120" s="1"/>
      <c r="CP120" s="1"/>
      <c r="CQ120" s="1"/>
      <c r="CR120" s="1"/>
      <c r="CS120" s="1"/>
      <c r="CT120" s="1"/>
      <c r="CU120" s="1"/>
      <c r="CV120" s="1"/>
      <c r="CW120" s="1"/>
      <c r="CX120" s="1"/>
      <c r="CY120" s="1"/>
      <c r="CZ120" s="1"/>
      <c r="DA120" s="1"/>
      <c r="DB120" s="1"/>
      <c r="DC120" s="1"/>
      <c r="DD120" s="1"/>
      <c r="DE120" s="1"/>
      <c r="DF120" s="1"/>
      <c r="DG120" s="1"/>
      <c r="DH120" s="1"/>
      <c r="DI120" s="1"/>
      <c r="DJ120" s="1"/>
      <c r="DK120" s="1"/>
      <c r="DL120" s="1"/>
      <c r="DM120" s="1"/>
      <c r="DN120" s="1"/>
      <c r="DO120" s="1"/>
      <c r="DP120" s="1"/>
      <c r="DQ120" s="1"/>
      <c r="DR120" s="1"/>
      <c r="DS120" s="1"/>
      <c r="DT120" s="1"/>
      <c r="DU120" s="1"/>
      <c r="DV120" s="1"/>
      <c r="DW120" s="1"/>
      <c r="DX120" s="1"/>
      <c r="DY120" s="1"/>
      <c r="DZ120" s="1"/>
      <c r="EA120" s="1"/>
      <c r="EB120" s="1"/>
      <c r="EC120" s="1"/>
      <c r="ED120" s="1"/>
      <c r="EE120" s="1"/>
      <c r="EF120" s="1"/>
      <c r="EG120" s="1"/>
      <c r="EH120" s="1"/>
      <c r="EI120" s="1"/>
      <c r="EJ120" s="1"/>
      <c r="EK120" s="1"/>
      <c r="EL120" s="1"/>
      <c r="EM120" s="1"/>
      <c r="EN120" s="1"/>
      <c r="EO120" s="1"/>
      <c r="EP120" s="1"/>
      <c r="EQ120" s="1"/>
      <c r="ER120" s="1"/>
      <c r="ES120" s="1"/>
      <c r="ET120" s="1"/>
      <c r="WZB120" s="1"/>
      <c r="WZC120" s="1"/>
      <c r="WZD120" s="1"/>
      <c r="WZE120" s="1"/>
      <c r="WZF120" s="1"/>
      <c r="WZG120" s="1"/>
      <c r="WZH120" s="1"/>
      <c r="WZI120" s="1"/>
      <c r="WZJ120" s="1"/>
      <c r="WZK120" s="1"/>
      <c r="WZL120" s="1"/>
      <c r="WZM120" s="1"/>
      <c r="WZN120" s="1"/>
      <c r="WZO120" s="1"/>
      <c r="WZP120" s="1"/>
      <c r="WZQ120" s="1"/>
      <c r="WZR120" s="1"/>
      <c r="WZS120" s="1"/>
      <c r="WZT120" s="1"/>
      <c r="WZU120" s="1"/>
      <c r="WZV120" s="1"/>
      <c r="WZW120" s="1"/>
      <c r="WZX120" s="1"/>
      <c r="WZY120" s="1"/>
      <c r="WZZ120" s="1"/>
      <c r="XAA120" s="1"/>
      <c r="XAB120" s="1"/>
      <c r="XAC120" s="1"/>
      <c r="XAD120" s="1"/>
      <c r="XAE120" s="1"/>
      <c r="XAF120" s="1"/>
      <c r="XAG120" s="1"/>
      <c r="XAH120" s="1"/>
      <c r="XAI120" s="1"/>
      <c r="XAJ120" s="1"/>
      <c r="XAK120" s="1"/>
      <c r="XAL120" s="1"/>
      <c r="XAM120" s="1"/>
      <c r="XAN120" s="1"/>
      <c r="XAO120" s="1"/>
      <c r="XAP120" s="1"/>
      <c r="XAQ120" s="1"/>
      <c r="XAR120" s="1"/>
      <c r="XAS120" s="1"/>
      <c r="XAT120" s="1"/>
      <c r="XAU120" s="1"/>
      <c r="XAV120" s="1"/>
      <c r="XAW120" s="1"/>
      <c r="XAX120" s="1"/>
      <c r="XAY120" s="1"/>
      <c r="XAZ120" s="1"/>
      <c r="XBA120" s="1"/>
      <c r="XBB120" s="1"/>
      <c r="XBC120" s="1"/>
      <c r="XBD120" s="1"/>
      <c r="XBE120" s="1"/>
      <c r="XBF120" s="1"/>
      <c r="XBG120" s="1"/>
      <c r="XBH120" s="1"/>
      <c r="XBI120" s="1"/>
      <c r="XBJ120" s="1"/>
      <c r="XBK120" s="1"/>
      <c r="XBL120" s="1"/>
      <c r="XBM120" s="1"/>
      <c r="XBN120" s="1"/>
      <c r="XBO120" s="1"/>
      <c r="XBP120" s="1"/>
      <c r="XBQ120" s="1"/>
      <c r="XBR120" s="1"/>
      <c r="XBS120" s="1"/>
      <c r="XBT120" s="1"/>
      <c r="XBU120" s="1"/>
      <c r="XBV120" s="1"/>
      <c r="XBW120" s="1"/>
      <c r="XBX120" s="1"/>
      <c r="XBY120" s="1"/>
      <c r="XBZ120" s="1"/>
      <c r="XCA120" s="1"/>
      <c r="XCB120" s="1"/>
      <c r="XCC120" s="1"/>
      <c r="XCD120" s="1"/>
      <c r="XCE120" s="1"/>
      <c r="XCF120" s="1"/>
      <c r="XCG120" s="1"/>
      <c r="XCH120" s="1"/>
      <c r="XCI120" s="1"/>
      <c r="XCJ120" s="1"/>
      <c r="XCK120" s="1"/>
      <c r="XCL120" s="1"/>
      <c r="XCM120" s="1"/>
      <c r="XCN120" s="1"/>
      <c r="XCO120" s="1"/>
      <c r="XCP120" s="1"/>
      <c r="XCQ120" s="1"/>
      <c r="XCR120" s="1"/>
      <c r="XCS120" s="1"/>
      <c r="XCT120" s="1"/>
      <c r="XCU120" s="1"/>
      <c r="XCV120" s="1"/>
      <c r="XCW120" s="1"/>
      <c r="XCX120" s="1"/>
      <c r="XCY120" s="1"/>
      <c r="XCZ120" s="1"/>
      <c r="XDA120" s="1"/>
      <c r="XDB120" s="1"/>
      <c r="XDC120" s="1"/>
      <c r="XDD120" s="1"/>
      <c r="XDE120" s="1"/>
      <c r="XDF120" s="1"/>
      <c r="XDG120" s="1"/>
      <c r="XDH120" s="1"/>
      <c r="XDI120" s="1"/>
      <c r="XDJ120" s="1"/>
      <c r="XDK120" s="1"/>
      <c r="XDL120" s="1"/>
      <c r="XDM120" s="1"/>
      <c r="XDN120" s="1"/>
      <c r="XDO120" s="1"/>
      <c r="XDP120" s="1"/>
      <c r="XDQ120" s="1"/>
      <c r="XDR120" s="1"/>
      <c r="XDS120" s="1"/>
      <c r="XDT120" s="1"/>
      <c r="XDU120" s="1"/>
      <c r="XDV120" s="1"/>
      <c r="XDW120" s="1"/>
      <c r="XDX120" s="1"/>
      <c r="XDY120" s="1"/>
      <c r="XDZ120" s="1"/>
      <c r="XEA120" s="1"/>
      <c r="XEB120" s="1"/>
      <c r="XEC120" s="1"/>
      <c r="XED120" s="1"/>
      <c r="XEE120" s="1"/>
      <c r="XEF120" s="1"/>
      <c r="XEG120" s="1"/>
      <c r="XEH120" s="1"/>
      <c r="XEI120" s="1"/>
      <c r="XEJ120" s="1"/>
      <c r="XEK120" s="1"/>
      <c r="XEL120" s="1"/>
      <c r="XEM120" s="1"/>
      <c r="XEN120" s="1"/>
      <c r="XEO120" s="1"/>
      <c r="XEP120" s="1"/>
      <c r="XEQ120" s="1"/>
      <c r="XER120" s="1"/>
      <c r="XES120" s="1"/>
      <c r="XET120" s="1"/>
      <c r="XEU120" s="1"/>
      <c r="XEV120" s="1"/>
      <c r="XEW120" s="1"/>
      <c r="XEX120" s="1"/>
      <c r="XEY120" s="1"/>
      <c r="XEZ120" s="1"/>
      <c r="XFA120" s="1"/>
      <c r="XFB120" s="1"/>
      <c r="XFC120" s="1"/>
    </row>
    <row r="121" spans="1:150 16226:16383" ht="21" x14ac:dyDescent="0.3">
      <c r="A121" s="157" t="s">
        <v>148</v>
      </c>
      <c r="B121" s="158"/>
      <c r="C121" s="158"/>
      <c r="D121" s="158"/>
      <c r="E121" s="158"/>
      <c r="F121" s="158"/>
      <c r="G121" s="158"/>
      <c r="H121" s="95"/>
    </row>
    <row r="122" spans="1:150 16226:16383" ht="66" customHeight="1" x14ac:dyDescent="0.3">
      <c r="A122" s="50" t="s">
        <v>229</v>
      </c>
      <c r="B122" s="26" t="s">
        <v>230</v>
      </c>
      <c r="C122" s="30" t="s">
        <v>318</v>
      </c>
      <c r="D122" s="26" t="s">
        <v>88</v>
      </c>
      <c r="E122" s="26" t="s">
        <v>162</v>
      </c>
      <c r="F122" s="30" t="s">
        <v>231</v>
      </c>
      <c r="G122" s="26" t="s">
        <v>90</v>
      </c>
      <c r="H122" s="26" t="s">
        <v>89</v>
      </c>
      <c r="I122" s="1">
        <f>10.764</f>
        <v>10.763999999999999</v>
      </c>
    </row>
    <row r="123" spans="1:150 16226:16383" s="2" customFormat="1" ht="21" x14ac:dyDescent="0.3">
      <c r="A123" s="114" t="s">
        <v>359</v>
      </c>
      <c r="B123" s="115"/>
      <c r="C123" s="115"/>
      <c r="D123" s="115"/>
      <c r="E123" s="115"/>
      <c r="F123" s="115"/>
      <c r="G123" s="115"/>
      <c r="H123" s="116"/>
      <c r="I123" s="1"/>
      <c r="J123" s="1"/>
      <c r="K123" s="1"/>
      <c r="L123" s="1"/>
      <c r="M123" s="1"/>
      <c r="N123" s="1"/>
      <c r="O123" s="1"/>
      <c r="P123" s="1"/>
      <c r="Q123" s="1"/>
      <c r="R123" s="1"/>
      <c r="S123" s="1"/>
      <c r="T123" s="1"/>
      <c r="U123" s="1"/>
      <c r="V123" s="1"/>
      <c r="W123" s="1"/>
      <c r="X123" s="1"/>
      <c r="Y123" s="1"/>
      <c r="Z123" s="1"/>
      <c r="AA123" s="1"/>
      <c r="AB123" s="1"/>
      <c r="AC123" s="1"/>
      <c r="AD123" s="1"/>
      <c r="AE123" s="1"/>
      <c r="AF123" s="1"/>
      <c r="AG123" s="1"/>
      <c r="AH123" s="1"/>
      <c r="AI123" s="1"/>
      <c r="AJ123" s="1"/>
      <c r="AK123" s="1"/>
      <c r="AL123" s="1"/>
      <c r="AM123" s="1"/>
      <c r="AN123" s="1"/>
      <c r="AO123" s="1"/>
      <c r="AP123" s="1"/>
      <c r="AQ123" s="1"/>
      <c r="AR123" s="1"/>
      <c r="AS123" s="1"/>
      <c r="AT123" s="1"/>
      <c r="AU123" s="1"/>
      <c r="AV123" s="1"/>
      <c r="AW123" s="1"/>
      <c r="AX123" s="1"/>
      <c r="AY123" s="1"/>
      <c r="AZ123" s="1"/>
      <c r="BA123" s="1"/>
      <c r="BB123" s="1"/>
      <c r="BC123" s="1"/>
      <c r="BD123" s="1"/>
      <c r="BE123" s="1"/>
      <c r="BF123" s="1"/>
      <c r="BG123" s="1"/>
      <c r="BH123" s="1"/>
      <c r="BI123" s="1"/>
      <c r="BJ123" s="1"/>
      <c r="BK123" s="1"/>
      <c r="BL123" s="1"/>
      <c r="BM123" s="1"/>
      <c r="BN123" s="1"/>
      <c r="BO123" s="1"/>
      <c r="BP123" s="1"/>
      <c r="BQ123" s="1"/>
      <c r="BR123" s="1"/>
      <c r="BS123" s="1"/>
      <c r="BT123" s="1"/>
      <c r="BU123" s="1"/>
      <c r="BV123" s="1"/>
      <c r="BW123" s="1"/>
      <c r="BX123" s="1"/>
      <c r="BY123" s="1"/>
      <c r="BZ123" s="1"/>
      <c r="CA123" s="1"/>
      <c r="CB123" s="1"/>
      <c r="CC123" s="1"/>
      <c r="CD123" s="1"/>
      <c r="CE123" s="1"/>
      <c r="CF123" s="1"/>
      <c r="CG123" s="1"/>
      <c r="CH123" s="1"/>
      <c r="CI123" s="1"/>
      <c r="CJ123" s="1"/>
      <c r="CK123" s="1"/>
      <c r="CL123" s="1"/>
      <c r="CM123" s="1"/>
      <c r="CN123" s="1"/>
      <c r="CO123" s="1"/>
      <c r="CP123" s="1"/>
      <c r="CQ123" s="1"/>
      <c r="CR123" s="1"/>
      <c r="CS123" s="1"/>
      <c r="CT123" s="1"/>
      <c r="CU123" s="1"/>
      <c r="CV123" s="1"/>
      <c r="CW123" s="1"/>
      <c r="CX123" s="1"/>
      <c r="CY123" s="1"/>
      <c r="CZ123" s="1"/>
      <c r="DA123" s="1"/>
      <c r="DB123" s="1"/>
      <c r="DC123" s="1"/>
      <c r="DD123" s="1"/>
      <c r="DE123" s="1"/>
      <c r="DF123" s="1"/>
      <c r="DG123" s="1"/>
      <c r="DH123" s="1"/>
      <c r="DI123" s="1"/>
      <c r="DJ123" s="1"/>
      <c r="DK123" s="1"/>
      <c r="DL123" s="1"/>
      <c r="DM123" s="1"/>
      <c r="DN123" s="1"/>
      <c r="DO123" s="1"/>
      <c r="DP123" s="1"/>
      <c r="DQ123" s="1"/>
      <c r="DR123" s="1"/>
      <c r="DS123" s="1"/>
      <c r="DT123" s="1"/>
      <c r="DU123" s="1"/>
      <c r="DV123" s="1"/>
      <c r="DW123" s="1"/>
      <c r="DX123" s="1"/>
      <c r="DY123" s="1"/>
      <c r="DZ123" s="1"/>
      <c r="EA123" s="1"/>
      <c r="EB123" s="1"/>
      <c r="EC123" s="1"/>
      <c r="ED123" s="1"/>
      <c r="EE123" s="1"/>
      <c r="EF123" s="1"/>
      <c r="EG123" s="1"/>
      <c r="EH123" s="1"/>
      <c r="EI123" s="1"/>
      <c r="EJ123" s="1"/>
      <c r="EK123" s="1"/>
      <c r="EL123" s="1"/>
      <c r="EM123" s="1"/>
      <c r="EN123" s="1"/>
      <c r="EO123" s="1"/>
      <c r="EP123" s="1"/>
      <c r="EQ123" s="1"/>
      <c r="ER123" s="1"/>
      <c r="ES123" s="1"/>
      <c r="ET123" s="1"/>
      <c r="WZB123" s="1"/>
      <c r="WZC123" s="1"/>
      <c r="WZD123" s="1"/>
      <c r="WZE123" s="1"/>
      <c r="WZF123" s="1"/>
      <c r="WZG123" s="1"/>
      <c r="WZH123" s="1"/>
      <c r="WZI123" s="1"/>
      <c r="WZJ123" s="1"/>
      <c r="WZK123" s="1"/>
      <c r="WZL123" s="1"/>
      <c r="WZM123" s="1"/>
      <c r="WZN123" s="1"/>
      <c r="WZO123" s="1"/>
      <c r="WZP123" s="1"/>
      <c r="WZQ123" s="1"/>
      <c r="WZR123" s="1"/>
      <c r="WZS123" s="1"/>
      <c r="WZT123" s="1"/>
      <c r="WZU123" s="1"/>
      <c r="WZV123" s="1"/>
      <c r="WZW123" s="1"/>
      <c r="WZX123" s="1"/>
      <c r="WZY123" s="1"/>
      <c r="WZZ123" s="1"/>
      <c r="XAA123" s="1"/>
      <c r="XAB123" s="1"/>
      <c r="XAC123" s="1"/>
      <c r="XAD123" s="1"/>
      <c r="XAE123" s="1"/>
      <c r="XAF123" s="1"/>
      <c r="XAG123" s="1"/>
      <c r="XAH123" s="1"/>
      <c r="XAI123" s="1"/>
      <c r="XAJ123" s="1"/>
      <c r="XAK123" s="1"/>
      <c r="XAL123" s="1"/>
      <c r="XAM123" s="1"/>
      <c r="XAN123" s="1"/>
      <c r="XAO123" s="1"/>
      <c r="XAP123" s="1"/>
      <c r="XAQ123" s="1"/>
      <c r="XAR123" s="1"/>
      <c r="XAS123" s="1"/>
      <c r="XAT123" s="1"/>
      <c r="XAU123" s="1"/>
      <c r="XAV123" s="1"/>
      <c r="XAW123" s="1"/>
      <c r="XAX123" s="1"/>
      <c r="XAY123" s="1"/>
      <c r="XAZ123" s="1"/>
      <c r="XBA123" s="1"/>
      <c r="XBB123" s="1"/>
      <c r="XBC123" s="1"/>
      <c r="XBD123" s="1"/>
      <c r="XBE123" s="1"/>
      <c r="XBF123" s="1"/>
      <c r="XBG123" s="1"/>
      <c r="XBH123" s="1"/>
      <c r="XBI123" s="1"/>
      <c r="XBJ123" s="1"/>
      <c r="XBK123" s="1"/>
      <c r="XBL123" s="1"/>
      <c r="XBM123" s="1"/>
      <c r="XBN123" s="1"/>
      <c r="XBO123" s="1"/>
      <c r="XBP123" s="1"/>
      <c r="XBQ123" s="1"/>
      <c r="XBR123" s="1"/>
      <c r="XBS123" s="1"/>
      <c r="XBT123" s="1"/>
      <c r="XBU123" s="1"/>
      <c r="XBV123" s="1"/>
      <c r="XBW123" s="1"/>
      <c r="XBX123" s="1"/>
      <c r="XBY123" s="1"/>
      <c r="XBZ123" s="1"/>
      <c r="XCA123" s="1"/>
      <c r="XCB123" s="1"/>
      <c r="XCC123" s="1"/>
      <c r="XCD123" s="1"/>
      <c r="XCE123" s="1"/>
      <c r="XCF123" s="1"/>
      <c r="XCG123" s="1"/>
      <c r="XCH123" s="1"/>
      <c r="XCI123" s="1"/>
      <c r="XCJ123" s="1"/>
      <c r="XCK123" s="1"/>
      <c r="XCL123" s="1"/>
      <c r="XCM123" s="1"/>
      <c r="XCN123" s="1"/>
      <c r="XCO123" s="1"/>
      <c r="XCP123" s="1"/>
      <c r="XCQ123" s="1"/>
      <c r="XCR123" s="1"/>
      <c r="XCS123" s="1"/>
      <c r="XCT123" s="1"/>
      <c r="XCU123" s="1"/>
      <c r="XCV123" s="1"/>
      <c r="XCW123" s="1"/>
      <c r="XCX123" s="1"/>
      <c r="XCY123" s="1"/>
      <c r="XCZ123" s="1"/>
      <c r="XDA123" s="1"/>
      <c r="XDB123" s="1"/>
      <c r="XDC123" s="1"/>
      <c r="XDD123" s="1"/>
      <c r="XDE123" s="1"/>
      <c r="XDF123" s="1"/>
      <c r="XDG123" s="1"/>
      <c r="XDH123" s="1"/>
      <c r="XDI123" s="1"/>
      <c r="XDJ123" s="1"/>
      <c r="XDK123" s="1"/>
      <c r="XDL123" s="1"/>
      <c r="XDM123" s="1"/>
      <c r="XDN123" s="1"/>
      <c r="XDO123" s="1"/>
      <c r="XDP123" s="1"/>
      <c r="XDQ123" s="1"/>
      <c r="XDR123" s="1"/>
      <c r="XDS123" s="1"/>
      <c r="XDT123" s="1"/>
      <c r="XDU123" s="1"/>
      <c r="XDV123" s="1"/>
      <c r="XDW123" s="1"/>
      <c r="XDX123" s="1"/>
      <c r="XDY123" s="1"/>
      <c r="XDZ123" s="1"/>
      <c r="XEA123" s="1"/>
      <c r="XEB123" s="1"/>
      <c r="XEC123" s="1"/>
      <c r="XED123" s="1"/>
      <c r="XEE123" s="1"/>
      <c r="XEF123" s="1"/>
      <c r="XEG123" s="1"/>
      <c r="XEH123" s="1"/>
      <c r="XEI123" s="1"/>
      <c r="XEJ123" s="1"/>
      <c r="XEK123" s="1"/>
      <c r="XEL123" s="1"/>
      <c r="XEM123" s="1"/>
      <c r="XEN123" s="1"/>
      <c r="XEO123" s="1"/>
      <c r="XEP123" s="1"/>
      <c r="XEQ123" s="1"/>
      <c r="XER123" s="1"/>
      <c r="XES123" s="1"/>
      <c r="XET123" s="1"/>
      <c r="XEU123" s="1"/>
      <c r="XEV123" s="1"/>
      <c r="XEW123" s="1"/>
      <c r="XEX123" s="1"/>
      <c r="XEY123" s="1"/>
      <c r="XEZ123" s="1"/>
      <c r="XFA123" s="1"/>
      <c r="XFB123" s="1"/>
      <c r="XFC123" s="1"/>
    </row>
    <row r="124" spans="1:150 16226:16383" s="2" customFormat="1" ht="21" x14ac:dyDescent="0.3">
      <c r="A124" s="114" t="s">
        <v>309</v>
      </c>
      <c r="B124" s="115"/>
      <c r="C124" s="115"/>
      <c r="D124" s="115"/>
      <c r="E124" s="115"/>
      <c r="F124" s="115"/>
      <c r="G124" s="115"/>
      <c r="H124" s="116"/>
      <c r="I124" s="1"/>
      <c r="J124" s="1"/>
      <c r="K124" s="1"/>
      <c r="L124" s="1"/>
      <c r="M124" s="1"/>
      <c r="N124" s="1"/>
      <c r="O124" s="1"/>
      <c r="P124" s="1"/>
      <c r="Q124" s="1"/>
      <c r="R124" s="1"/>
      <c r="S124" s="1"/>
      <c r="T124" s="1"/>
      <c r="U124" s="1"/>
      <c r="V124" s="1"/>
      <c r="W124" s="1"/>
      <c r="X124" s="1"/>
      <c r="Y124" s="1"/>
      <c r="Z124" s="1"/>
      <c r="AA124" s="1"/>
      <c r="AB124" s="1"/>
      <c r="AC124" s="1"/>
      <c r="AD124" s="1"/>
      <c r="AE124" s="1"/>
      <c r="AF124" s="1"/>
      <c r="AG124" s="1"/>
      <c r="AH124" s="1"/>
      <c r="AI124" s="1"/>
      <c r="AJ124" s="1"/>
      <c r="AK124" s="1"/>
      <c r="AL124" s="1"/>
      <c r="AM124" s="1"/>
      <c r="AN124" s="1"/>
      <c r="AO124" s="1"/>
      <c r="AP124" s="1"/>
      <c r="AQ124" s="1"/>
      <c r="AR124" s="1"/>
      <c r="AS124" s="1"/>
      <c r="AT124" s="1"/>
      <c r="AU124" s="1"/>
      <c r="AV124" s="1"/>
      <c r="AW124" s="1"/>
      <c r="AX124" s="1"/>
      <c r="AY124" s="1"/>
      <c r="AZ124" s="1"/>
      <c r="BA124" s="1"/>
      <c r="BB124" s="1"/>
      <c r="BC124" s="1"/>
      <c r="BD124" s="1"/>
      <c r="BE124" s="1"/>
      <c r="BF124" s="1"/>
      <c r="BG124" s="1"/>
      <c r="BH124" s="1"/>
      <c r="BI124" s="1"/>
      <c r="BJ124" s="1"/>
      <c r="BK124" s="1"/>
      <c r="BL124" s="1"/>
      <c r="BM124" s="1"/>
      <c r="BN124" s="1"/>
      <c r="BO124" s="1"/>
      <c r="BP124" s="1"/>
      <c r="BQ124" s="1"/>
      <c r="BR124" s="1"/>
      <c r="BS124" s="1"/>
      <c r="BT124" s="1"/>
      <c r="BU124" s="1"/>
      <c r="BV124" s="1"/>
      <c r="BW124" s="1"/>
      <c r="BX124" s="1"/>
      <c r="BY124" s="1"/>
      <c r="BZ124" s="1"/>
      <c r="CA124" s="1"/>
      <c r="CB124" s="1"/>
      <c r="CC124" s="1"/>
      <c r="CD124" s="1"/>
      <c r="CE124" s="1"/>
      <c r="CF124" s="1"/>
      <c r="CG124" s="1"/>
      <c r="CH124" s="1"/>
      <c r="CI124" s="1"/>
      <c r="CJ124" s="1"/>
      <c r="CK124" s="1"/>
      <c r="CL124" s="1"/>
      <c r="CM124" s="1"/>
      <c r="CN124" s="1"/>
      <c r="CO124" s="1"/>
      <c r="CP124" s="1"/>
      <c r="CQ124" s="1"/>
      <c r="CR124" s="1"/>
      <c r="CS124" s="1"/>
      <c r="CT124" s="1"/>
      <c r="CU124" s="1"/>
      <c r="CV124" s="1"/>
      <c r="CW124" s="1"/>
      <c r="CX124" s="1"/>
      <c r="CY124" s="1"/>
      <c r="CZ124" s="1"/>
      <c r="DA124" s="1"/>
      <c r="DB124" s="1"/>
      <c r="DC124" s="1"/>
      <c r="DD124" s="1"/>
      <c r="DE124" s="1"/>
      <c r="DF124" s="1"/>
      <c r="DG124" s="1"/>
      <c r="DH124" s="1"/>
      <c r="DI124" s="1"/>
      <c r="DJ124" s="1"/>
      <c r="DK124" s="1"/>
      <c r="DL124" s="1"/>
      <c r="DM124" s="1"/>
      <c r="DN124" s="1"/>
      <c r="DO124" s="1"/>
      <c r="DP124" s="1"/>
      <c r="DQ124" s="1"/>
      <c r="DR124" s="1"/>
      <c r="DS124" s="1"/>
      <c r="DT124" s="1"/>
      <c r="DU124" s="1"/>
      <c r="DV124" s="1"/>
      <c r="DW124" s="1"/>
      <c r="DX124" s="1"/>
      <c r="DY124" s="1"/>
      <c r="DZ124" s="1"/>
      <c r="EA124" s="1"/>
      <c r="EB124" s="1"/>
      <c r="EC124" s="1"/>
      <c r="ED124" s="1"/>
      <c r="EE124" s="1"/>
      <c r="EF124" s="1"/>
      <c r="EG124" s="1"/>
      <c r="EH124" s="1"/>
      <c r="EI124" s="1"/>
      <c r="EJ124" s="1"/>
      <c r="EK124" s="1"/>
      <c r="EL124" s="1"/>
      <c r="EM124" s="1"/>
      <c r="EN124" s="1"/>
      <c r="EO124" s="1"/>
      <c r="EP124" s="1"/>
      <c r="EQ124" s="1"/>
      <c r="ER124" s="1"/>
      <c r="ES124" s="1"/>
      <c r="ET124" s="1"/>
      <c r="WZB124" s="1"/>
      <c r="WZC124" s="1"/>
      <c r="WZD124" s="1"/>
      <c r="WZE124" s="1"/>
      <c r="WZF124" s="1"/>
      <c r="WZG124" s="1"/>
      <c r="WZH124" s="1"/>
      <c r="WZI124" s="1"/>
      <c r="WZJ124" s="1"/>
      <c r="WZK124" s="1"/>
      <c r="WZL124" s="1"/>
      <c r="WZM124" s="1"/>
      <c r="WZN124" s="1"/>
      <c r="WZO124" s="1"/>
      <c r="WZP124" s="1"/>
      <c r="WZQ124" s="1"/>
      <c r="WZR124" s="1"/>
      <c r="WZS124" s="1"/>
      <c r="WZT124" s="1"/>
      <c r="WZU124" s="1"/>
      <c r="WZV124" s="1"/>
      <c r="WZW124" s="1"/>
      <c r="WZX124" s="1"/>
      <c r="WZY124" s="1"/>
      <c r="WZZ124" s="1"/>
      <c r="XAA124" s="1"/>
      <c r="XAB124" s="1"/>
      <c r="XAC124" s="1"/>
      <c r="XAD124" s="1"/>
      <c r="XAE124" s="1"/>
      <c r="XAF124" s="1"/>
      <c r="XAG124" s="1"/>
      <c r="XAH124" s="1"/>
      <c r="XAI124" s="1"/>
      <c r="XAJ124" s="1"/>
      <c r="XAK124" s="1"/>
      <c r="XAL124" s="1"/>
      <c r="XAM124" s="1"/>
      <c r="XAN124" s="1"/>
      <c r="XAO124" s="1"/>
      <c r="XAP124" s="1"/>
      <c r="XAQ124" s="1"/>
      <c r="XAR124" s="1"/>
      <c r="XAS124" s="1"/>
      <c r="XAT124" s="1"/>
      <c r="XAU124" s="1"/>
      <c r="XAV124" s="1"/>
      <c r="XAW124" s="1"/>
      <c r="XAX124" s="1"/>
      <c r="XAY124" s="1"/>
      <c r="XAZ124" s="1"/>
      <c r="XBA124" s="1"/>
      <c r="XBB124" s="1"/>
      <c r="XBC124" s="1"/>
      <c r="XBD124" s="1"/>
      <c r="XBE124" s="1"/>
      <c r="XBF124" s="1"/>
      <c r="XBG124" s="1"/>
      <c r="XBH124" s="1"/>
      <c r="XBI124" s="1"/>
      <c r="XBJ124" s="1"/>
      <c r="XBK124" s="1"/>
      <c r="XBL124" s="1"/>
      <c r="XBM124" s="1"/>
      <c r="XBN124" s="1"/>
      <c r="XBO124" s="1"/>
      <c r="XBP124" s="1"/>
      <c r="XBQ124" s="1"/>
      <c r="XBR124" s="1"/>
      <c r="XBS124" s="1"/>
      <c r="XBT124" s="1"/>
      <c r="XBU124" s="1"/>
      <c r="XBV124" s="1"/>
      <c r="XBW124" s="1"/>
      <c r="XBX124" s="1"/>
      <c r="XBY124" s="1"/>
      <c r="XBZ124" s="1"/>
      <c r="XCA124" s="1"/>
      <c r="XCB124" s="1"/>
      <c r="XCC124" s="1"/>
      <c r="XCD124" s="1"/>
      <c r="XCE124" s="1"/>
      <c r="XCF124" s="1"/>
      <c r="XCG124" s="1"/>
      <c r="XCH124" s="1"/>
      <c r="XCI124" s="1"/>
      <c r="XCJ124" s="1"/>
      <c r="XCK124" s="1"/>
      <c r="XCL124" s="1"/>
      <c r="XCM124" s="1"/>
      <c r="XCN124" s="1"/>
      <c r="XCO124" s="1"/>
      <c r="XCP124" s="1"/>
      <c r="XCQ124" s="1"/>
      <c r="XCR124" s="1"/>
      <c r="XCS124" s="1"/>
      <c r="XCT124" s="1"/>
      <c r="XCU124" s="1"/>
      <c r="XCV124" s="1"/>
      <c r="XCW124" s="1"/>
      <c r="XCX124" s="1"/>
      <c r="XCY124" s="1"/>
      <c r="XCZ124" s="1"/>
      <c r="XDA124" s="1"/>
      <c r="XDB124" s="1"/>
      <c r="XDC124" s="1"/>
      <c r="XDD124" s="1"/>
      <c r="XDE124" s="1"/>
      <c r="XDF124" s="1"/>
      <c r="XDG124" s="1"/>
      <c r="XDH124" s="1"/>
      <c r="XDI124" s="1"/>
      <c r="XDJ124" s="1"/>
      <c r="XDK124" s="1"/>
      <c r="XDL124" s="1"/>
      <c r="XDM124" s="1"/>
      <c r="XDN124" s="1"/>
      <c r="XDO124" s="1"/>
      <c r="XDP124" s="1"/>
      <c r="XDQ124" s="1"/>
      <c r="XDR124" s="1"/>
      <c r="XDS124" s="1"/>
      <c r="XDT124" s="1"/>
      <c r="XDU124" s="1"/>
      <c r="XDV124" s="1"/>
      <c r="XDW124" s="1"/>
      <c r="XDX124" s="1"/>
      <c r="XDY124" s="1"/>
      <c r="XDZ124" s="1"/>
      <c r="XEA124" s="1"/>
      <c r="XEB124" s="1"/>
      <c r="XEC124" s="1"/>
      <c r="XED124" s="1"/>
      <c r="XEE124" s="1"/>
      <c r="XEF124" s="1"/>
      <c r="XEG124" s="1"/>
      <c r="XEH124" s="1"/>
      <c r="XEI124" s="1"/>
      <c r="XEJ124" s="1"/>
      <c r="XEK124" s="1"/>
      <c r="XEL124" s="1"/>
      <c r="XEM124" s="1"/>
      <c r="XEN124" s="1"/>
      <c r="XEO124" s="1"/>
      <c r="XEP124" s="1"/>
      <c r="XEQ124" s="1"/>
      <c r="XER124" s="1"/>
      <c r="XES124" s="1"/>
      <c r="XET124" s="1"/>
      <c r="XEU124" s="1"/>
      <c r="XEV124" s="1"/>
      <c r="XEW124" s="1"/>
      <c r="XEX124" s="1"/>
      <c r="XEY124" s="1"/>
      <c r="XEZ124" s="1"/>
      <c r="XFA124" s="1"/>
      <c r="XFB124" s="1"/>
      <c r="XFC124" s="1"/>
    </row>
    <row r="125" spans="1:150 16226:16383" s="2" customFormat="1" ht="21" x14ac:dyDescent="0.3">
      <c r="A125" s="109">
        <v>1</v>
      </c>
      <c r="B125" s="109"/>
      <c r="C125" s="51" t="s">
        <v>365</v>
      </c>
      <c r="D125" s="51" t="s">
        <v>310</v>
      </c>
      <c r="E125" s="73">
        <f>(7.05*3)*(10.764)</f>
        <v>227.65859999999998</v>
      </c>
      <c r="F125" s="73">
        <f t="shared" ref="F125:F136" si="3">0*(10.764)</f>
        <v>0</v>
      </c>
      <c r="G125" s="4">
        <v>0</v>
      </c>
      <c r="H125" s="4">
        <f>E125+F125+(IF(G125&lt;101,G125,IF(G125&lt;201,G125/2,IF(G125&lt;=301,G125/3,G125/4))))</f>
        <v>227.65859999999998</v>
      </c>
      <c r="I125" s="1"/>
      <c r="J125" s="1"/>
      <c r="K125" s="1"/>
      <c r="L125" s="1"/>
      <c r="M125" s="1"/>
      <c r="N125" s="1"/>
      <c r="O125" s="1"/>
      <c r="P125" s="1"/>
      <c r="Q125" s="1"/>
      <c r="R125" s="1"/>
      <c r="S125" s="1"/>
      <c r="T125" s="1"/>
      <c r="U125" s="1"/>
      <c r="V125" s="1"/>
      <c r="W125" s="1"/>
      <c r="X125" s="1"/>
      <c r="Y125" s="1"/>
      <c r="Z125" s="1"/>
      <c r="AA125" s="1"/>
      <c r="AB125" s="1"/>
      <c r="AC125" s="1"/>
      <c r="AD125" s="1"/>
      <c r="AE125" s="1"/>
      <c r="AF125" s="1"/>
      <c r="AG125" s="1"/>
      <c r="AH125" s="1"/>
      <c r="AI125" s="1"/>
      <c r="AJ125" s="1"/>
      <c r="AK125" s="1"/>
      <c r="AL125" s="1"/>
      <c r="AM125" s="1"/>
      <c r="AN125" s="1"/>
      <c r="AO125" s="1"/>
      <c r="AP125" s="1"/>
      <c r="AQ125" s="1"/>
      <c r="AR125" s="1"/>
      <c r="AS125" s="1"/>
      <c r="AT125" s="1"/>
      <c r="AU125" s="1"/>
      <c r="AV125" s="1"/>
      <c r="AW125" s="1"/>
      <c r="AX125" s="1"/>
      <c r="AY125" s="1"/>
      <c r="AZ125" s="1"/>
      <c r="BA125" s="1"/>
      <c r="BB125" s="1"/>
      <c r="BC125" s="1"/>
      <c r="BD125" s="1"/>
      <c r="BE125" s="1"/>
      <c r="BF125" s="1"/>
      <c r="BG125" s="1"/>
      <c r="BH125" s="1"/>
      <c r="BI125" s="1"/>
      <c r="BJ125" s="1"/>
      <c r="BK125" s="1"/>
      <c r="BL125" s="1"/>
      <c r="BM125" s="1"/>
      <c r="BN125" s="1"/>
      <c r="BO125" s="1"/>
      <c r="BP125" s="1"/>
      <c r="BQ125" s="1"/>
      <c r="BR125" s="1"/>
      <c r="BS125" s="1"/>
      <c r="BT125" s="1"/>
      <c r="BU125" s="1"/>
      <c r="BV125" s="1"/>
      <c r="BW125" s="1"/>
      <c r="BX125" s="1"/>
      <c r="BY125" s="1"/>
      <c r="BZ125" s="1"/>
      <c r="CA125" s="1"/>
      <c r="CB125" s="1"/>
      <c r="CC125" s="1"/>
      <c r="CD125" s="1"/>
      <c r="CE125" s="1"/>
      <c r="CF125" s="1"/>
      <c r="CG125" s="1"/>
      <c r="CH125" s="1"/>
      <c r="CI125" s="1"/>
      <c r="CJ125" s="1"/>
      <c r="CK125" s="1"/>
      <c r="CL125" s="1"/>
      <c r="CM125" s="1"/>
      <c r="CN125" s="1"/>
      <c r="CO125" s="1"/>
      <c r="CP125" s="1"/>
      <c r="CQ125" s="1"/>
      <c r="CR125" s="1"/>
      <c r="CS125" s="1"/>
      <c r="CT125" s="1"/>
      <c r="CU125" s="1"/>
      <c r="CV125" s="1"/>
      <c r="CW125" s="1"/>
      <c r="CX125" s="1"/>
      <c r="CY125" s="1"/>
      <c r="CZ125" s="1"/>
      <c r="DA125" s="1"/>
      <c r="DB125" s="1"/>
      <c r="DC125" s="1"/>
      <c r="DD125" s="1"/>
      <c r="DE125" s="1"/>
      <c r="DF125" s="1"/>
      <c r="DG125" s="1"/>
      <c r="DH125" s="1"/>
      <c r="DI125" s="1"/>
      <c r="DJ125" s="1"/>
      <c r="DK125" s="1"/>
      <c r="DL125" s="1"/>
      <c r="DM125" s="1"/>
      <c r="DN125" s="1"/>
      <c r="DO125" s="1"/>
      <c r="DP125" s="1"/>
      <c r="DQ125" s="1"/>
      <c r="DR125" s="1"/>
      <c r="DS125" s="1"/>
      <c r="DT125" s="1"/>
      <c r="DU125" s="1"/>
      <c r="DV125" s="1"/>
      <c r="DW125" s="1"/>
      <c r="DX125" s="1"/>
      <c r="DY125" s="1"/>
      <c r="DZ125" s="1"/>
      <c r="EA125" s="1"/>
      <c r="EB125" s="1"/>
      <c r="EC125" s="1"/>
      <c r="ED125" s="1"/>
      <c r="EE125" s="1"/>
      <c r="EF125" s="1"/>
      <c r="EG125" s="1"/>
      <c r="EH125" s="1"/>
      <c r="EI125" s="1"/>
      <c r="EJ125" s="1"/>
      <c r="EK125" s="1"/>
      <c r="EL125" s="1"/>
      <c r="EM125" s="1"/>
      <c r="EN125" s="1"/>
      <c r="EO125" s="1"/>
      <c r="EP125" s="1"/>
      <c r="EQ125" s="1"/>
      <c r="ER125" s="1"/>
      <c r="ES125" s="1"/>
      <c r="ET125" s="1"/>
      <c r="WZB125" s="1"/>
      <c r="WZC125" s="1"/>
      <c r="WZD125" s="1"/>
      <c r="WZE125" s="1"/>
      <c r="WZF125" s="1"/>
      <c r="WZG125" s="1"/>
      <c r="WZH125" s="1"/>
      <c r="WZI125" s="1"/>
      <c r="WZJ125" s="1"/>
      <c r="WZK125" s="1"/>
      <c r="WZL125" s="1"/>
      <c r="WZM125" s="1"/>
      <c r="WZN125" s="1"/>
      <c r="WZO125" s="1"/>
      <c r="WZP125" s="1"/>
      <c r="WZQ125" s="1"/>
      <c r="WZR125" s="1"/>
      <c r="WZS125" s="1"/>
      <c r="WZT125" s="1"/>
      <c r="WZU125" s="1"/>
      <c r="WZV125" s="1"/>
      <c r="WZW125" s="1"/>
      <c r="WZX125" s="1"/>
      <c r="WZY125" s="1"/>
      <c r="WZZ125" s="1"/>
      <c r="XAA125" s="1"/>
      <c r="XAB125" s="1"/>
      <c r="XAC125" s="1"/>
      <c r="XAD125" s="1"/>
      <c r="XAE125" s="1"/>
      <c r="XAF125" s="1"/>
      <c r="XAG125" s="1"/>
      <c r="XAH125" s="1"/>
      <c r="XAI125" s="1"/>
      <c r="XAJ125" s="1"/>
      <c r="XAK125" s="1"/>
      <c r="XAL125" s="1"/>
      <c r="XAM125" s="1"/>
      <c r="XAN125" s="1"/>
      <c r="XAO125" s="1"/>
      <c r="XAP125" s="1"/>
      <c r="XAQ125" s="1"/>
      <c r="XAR125" s="1"/>
      <c r="XAS125" s="1"/>
      <c r="XAT125" s="1"/>
      <c r="XAU125" s="1"/>
      <c r="XAV125" s="1"/>
      <c r="XAW125" s="1"/>
      <c r="XAX125" s="1"/>
      <c r="XAY125" s="1"/>
      <c r="XAZ125" s="1"/>
      <c r="XBA125" s="1"/>
      <c r="XBB125" s="1"/>
      <c r="XBC125" s="1"/>
      <c r="XBD125" s="1"/>
      <c r="XBE125" s="1"/>
      <c r="XBF125" s="1"/>
      <c r="XBG125" s="1"/>
      <c r="XBH125" s="1"/>
      <c r="XBI125" s="1"/>
      <c r="XBJ125" s="1"/>
      <c r="XBK125" s="1"/>
      <c r="XBL125" s="1"/>
      <c r="XBM125" s="1"/>
      <c r="XBN125" s="1"/>
      <c r="XBO125" s="1"/>
      <c r="XBP125" s="1"/>
      <c r="XBQ125" s="1"/>
      <c r="XBR125" s="1"/>
      <c r="XBS125" s="1"/>
      <c r="XBT125" s="1"/>
      <c r="XBU125" s="1"/>
      <c r="XBV125" s="1"/>
      <c r="XBW125" s="1"/>
      <c r="XBX125" s="1"/>
      <c r="XBY125" s="1"/>
      <c r="XBZ125" s="1"/>
      <c r="XCA125" s="1"/>
      <c r="XCB125" s="1"/>
      <c r="XCC125" s="1"/>
      <c r="XCD125" s="1"/>
      <c r="XCE125" s="1"/>
      <c r="XCF125" s="1"/>
      <c r="XCG125" s="1"/>
      <c r="XCH125" s="1"/>
      <c r="XCI125" s="1"/>
      <c r="XCJ125" s="1"/>
      <c r="XCK125" s="1"/>
      <c r="XCL125" s="1"/>
      <c r="XCM125" s="1"/>
      <c r="XCN125" s="1"/>
      <c r="XCO125" s="1"/>
      <c r="XCP125" s="1"/>
      <c r="XCQ125" s="1"/>
      <c r="XCR125" s="1"/>
      <c r="XCS125" s="1"/>
      <c r="XCT125" s="1"/>
      <c r="XCU125" s="1"/>
      <c r="XCV125" s="1"/>
      <c r="XCW125" s="1"/>
      <c r="XCX125" s="1"/>
      <c r="XCY125" s="1"/>
      <c r="XCZ125" s="1"/>
      <c r="XDA125" s="1"/>
      <c r="XDB125" s="1"/>
      <c r="XDC125" s="1"/>
      <c r="XDD125" s="1"/>
      <c r="XDE125" s="1"/>
      <c r="XDF125" s="1"/>
      <c r="XDG125" s="1"/>
      <c r="XDH125" s="1"/>
      <c r="XDI125" s="1"/>
      <c r="XDJ125" s="1"/>
      <c r="XDK125" s="1"/>
      <c r="XDL125" s="1"/>
      <c r="XDM125" s="1"/>
      <c r="XDN125" s="1"/>
      <c r="XDO125" s="1"/>
      <c r="XDP125" s="1"/>
      <c r="XDQ125" s="1"/>
      <c r="XDR125" s="1"/>
      <c r="XDS125" s="1"/>
      <c r="XDT125" s="1"/>
      <c r="XDU125" s="1"/>
      <c r="XDV125" s="1"/>
      <c r="XDW125" s="1"/>
      <c r="XDX125" s="1"/>
      <c r="XDY125" s="1"/>
      <c r="XDZ125" s="1"/>
      <c r="XEA125" s="1"/>
      <c r="XEB125" s="1"/>
      <c r="XEC125" s="1"/>
      <c r="XED125" s="1"/>
      <c r="XEE125" s="1"/>
      <c r="XEF125" s="1"/>
      <c r="XEG125" s="1"/>
      <c r="XEH125" s="1"/>
      <c r="XEI125" s="1"/>
      <c r="XEJ125" s="1"/>
      <c r="XEK125" s="1"/>
      <c r="XEL125" s="1"/>
      <c r="XEM125" s="1"/>
      <c r="XEN125" s="1"/>
      <c r="XEO125" s="1"/>
      <c r="XEP125" s="1"/>
      <c r="XEQ125" s="1"/>
      <c r="XER125" s="1"/>
      <c r="XES125" s="1"/>
      <c r="XET125" s="1"/>
      <c r="XEU125" s="1"/>
      <c r="XEV125" s="1"/>
      <c r="XEW125" s="1"/>
      <c r="XEX125" s="1"/>
      <c r="XEY125" s="1"/>
      <c r="XEZ125" s="1"/>
      <c r="XFA125" s="1"/>
      <c r="XFB125" s="1"/>
      <c r="XFC125" s="1"/>
    </row>
    <row r="126" spans="1:150 16226:16383" s="2" customFormat="1" ht="21" x14ac:dyDescent="0.3">
      <c r="A126" s="110">
        <f>A125+1</f>
        <v>2</v>
      </c>
      <c r="B126" s="111"/>
      <c r="C126" s="51" t="s">
        <v>365</v>
      </c>
      <c r="D126" s="51" t="s">
        <v>310</v>
      </c>
      <c r="E126" s="73">
        <f>(7.05*3)*(10.764)</f>
        <v>227.65859999999998</v>
      </c>
      <c r="F126" s="73">
        <f t="shared" si="3"/>
        <v>0</v>
      </c>
      <c r="G126" s="4">
        <v>0</v>
      </c>
      <c r="H126" s="4">
        <f t="shared" ref="H126:H132" si="4">E126+F126+(IF(G126&lt;101,G126,IF(G126&lt;201,G126/2,IF(G126&lt;=301,G126/3,G126/4))))</f>
        <v>227.65859999999998</v>
      </c>
      <c r="I126" s="1"/>
      <c r="J126" s="1"/>
      <c r="K126" s="1"/>
      <c r="L126" s="1"/>
      <c r="M126" s="1"/>
      <c r="N126" s="1"/>
      <c r="O126" s="1"/>
      <c r="P126" s="1"/>
      <c r="Q126" s="1"/>
      <c r="R126" s="1"/>
      <c r="S126" s="1"/>
      <c r="T126" s="1"/>
      <c r="U126" s="1"/>
      <c r="V126" s="1"/>
      <c r="W126" s="1"/>
      <c r="X126" s="1"/>
      <c r="Y126" s="1"/>
      <c r="Z126" s="1"/>
      <c r="AA126" s="1"/>
      <c r="AB126" s="1"/>
      <c r="AC126" s="1"/>
      <c r="AD126" s="1"/>
      <c r="AE126" s="1"/>
      <c r="AF126" s="1"/>
      <c r="AG126" s="1"/>
      <c r="AH126" s="1"/>
      <c r="AI126" s="1"/>
      <c r="AJ126" s="1"/>
      <c r="AK126" s="1"/>
      <c r="AL126" s="1"/>
      <c r="AM126" s="1"/>
      <c r="AN126" s="1"/>
      <c r="AO126" s="1"/>
      <c r="AP126" s="1"/>
      <c r="AQ126" s="1"/>
      <c r="AR126" s="1"/>
      <c r="AS126" s="1"/>
      <c r="AT126" s="1"/>
      <c r="AU126" s="1"/>
      <c r="AV126" s="1"/>
      <c r="AW126" s="1"/>
      <c r="AX126" s="1"/>
      <c r="AY126" s="1"/>
      <c r="AZ126" s="1"/>
      <c r="BA126" s="1"/>
      <c r="BB126" s="1"/>
      <c r="BC126" s="1"/>
      <c r="BD126" s="1"/>
      <c r="BE126" s="1"/>
      <c r="BF126" s="1"/>
      <c r="BG126" s="1"/>
      <c r="BH126" s="1"/>
      <c r="BI126" s="1"/>
      <c r="BJ126" s="1"/>
      <c r="BK126" s="1"/>
      <c r="BL126" s="1"/>
      <c r="BM126" s="1"/>
      <c r="BN126" s="1"/>
      <c r="BO126" s="1"/>
      <c r="BP126" s="1"/>
      <c r="BQ126" s="1"/>
      <c r="BR126" s="1"/>
      <c r="BS126" s="1"/>
      <c r="BT126" s="1"/>
      <c r="BU126" s="1"/>
      <c r="BV126" s="1"/>
      <c r="BW126" s="1"/>
      <c r="BX126" s="1"/>
      <c r="BY126" s="1"/>
      <c r="BZ126" s="1"/>
      <c r="CA126" s="1"/>
      <c r="CB126" s="1"/>
      <c r="CC126" s="1"/>
      <c r="CD126" s="1"/>
      <c r="CE126" s="1"/>
      <c r="CF126" s="1"/>
      <c r="CG126" s="1"/>
      <c r="CH126" s="1"/>
      <c r="CI126" s="1"/>
      <c r="CJ126" s="1"/>
      <c r="CK126" s="1"/>
      <c r="CL126" s="1"/>
      <c r="CM126" s="1"/>
      <c r="CN126" s="1"/>
      <c r="CO126" s="1"/>
      <c r="CP126" s="1"/>
      <c r="CQ126" s="1"/>
      <c r="CR126" s="1"/>
      <c r="CS126" s="1"/>
      <c r="CT126" s="1"/>
      <c r="CU126" s="1"/>
      <c r="CV126" s="1"/>
      <c r="CW126" s="1"/>
      <c r="CX126" s="1"/>
      <c r="CY126" s="1"/>
      <c r="CZ126" s="1"/>
      <c r="DA126" s="1"/>
      <c r="DB126" s="1"/>
      <c r="DC126" s="1"/>
      <c r="DD126" s="1"/>
      <c r="DE126" s="1"/>
      <c r="DF126" s="1"/>
      <c r="DG126" s="1"/>
      <c r="DH126" s="1"/>
      <c r="DI126" s="1"/>
      <c r="DJ126" s="1"/>
      <c r="DK126" s="1"/>
      <c r="DL126" s="1"/>
      <c r="DM126" s="1"/>
      <c r="DN126" s="1"/>
      <c r="DO126" s="1"/>
      <c r="DP126" s="1"/>
      <c r="DQ126" s="1"/>
      <c r="DR126" s="1"/>
      <c r="DS126" s="1"/>
      <c r="DT126" s="1"/>
      <c r="DU126" s="1"/>
      <c r="DV126" s="1"/>
      <c r="DW126" s="1"/>
      <c r="DX126" s="1"/>
      <c r="DY126" s="1"/>
      <c r="DZ126" s="1"/>
      <c r="EA126" s="1"/>
      <c r="EB126" s="1"/>
      <c r="EC126" s="1"/>
      <c r="ED126" s="1"/>
      <c r="EE126" s="1"/>
      <c r="EF126" s="1"/>
      <c r="EG126" s="1"/>
      <c r="EH126" s="1"/>
      <c r="EI126" s="1"/>
      <c r="EJ126" s="1"/>
      <c r="EK126" s="1"/>
      <c r="EL126" s="1"/>
      <c r="EM126" s="1"/>
      <c r="EN126" s="1"/>
      <c r="EO126" s="1"/>
      <c r="EP126" s="1"/>
      <c r="EQ126" s="1"/>
      <c r="ER126" s="1"/>
      <c r="ES126" s="1"/>
      <c r="ET126" s="1"/>
      <c r="WZB126" s="1"/>
      <c r="WZC126" s="1"/>
      <c r="WZD126" s="1"/>
      <c r="WZE126" s="1"/>
      <c r="WZF126" s="1"/>
      <c r="WZG126" s="1"/>
      <c r="WZH126" s="1"/>
      <c r="WZI126" s="1"/>
      <c r="WZJ126" s="1"/>
      <c r="WZK126" s="1"/>
      <c r="WZL126" s="1"/>
      <c r="WZM126" s="1"/>
      <c r="WZN126" s="1"/>
      <c r="WZO126" s="1"/>
      <c r="WZP126" s="1"/>
      <c r="WZQ126" s="1"/>
      <c r="WZR126" s="1"/>
      <c r="WZS126" s="1"/>
      <c r="WZT126" s="1"/>
      <c r="WZU126" s="1"/>
      <c r="WZV126" s="1"/>
      <c r="WZW126" s="1"/>
      <c r="WZX126" s="1"/>
      <c r="WZY126" s="1"/>
      <c r="WZZ126" s="1"/>
      <c r="XAA126" s="1"/>
      <c r="XAB126" s="1"/>
      <c r="XAC126" s="1"/>
      <c r="XAD126" s="1"/>
      <c r="XAE126" s="1"/>
      <c r="XAF126" s="1"/>
      <c r="XAG126" s="1"/>
      <c r="XAH126" s="1"/>
      <c r="XAI126" s="1"/>
      <c r="XAJ126" s="1"/>
      <c r="XAK126" s="1"/>
      <c r="XAL126" s="1"/>
      <c r="XAM126" s="1"/>
      <c r="XAN126" s="1"/>
      <c r="XAO126" s="1"/>
      <c r="XAP126" s="1"/>
      <c r="XAQ126" s="1"/>
      <c r="XAR126" s="1"/>
      <c r="XAS126" s="1"/>
      <c r="XAT126" s="1"/>
      <c r="XAU126" s="1"/>
      <c r="XAV126" s="1"/>
      <c r="XAW126" s="1"/>
      <c r="XAX126" s="1"/>
      <c r="XAY126" s="1"/>
      <c r="XAZ126" s="1"/>
      <c r="XBA126" s="1"/>
      <c r="XBB126" s="1"/>
      <c r="XBC126" s="1"/>
      <c r="XBD126" s="1"/>
      <c r="XBE126" s="1"/>
      <c r="XBF126" s="1"/>
      <c r="XBG126" s="1"/>
      <c r="XBH126" s="1"/>
      <c r="XBI126" s="1"/>
      <c r="XBJ126" s="1"/>
      <c r="XBK126" s="1"/>
      <c r="XBL126" s="1"/>
      <c r="XBM126" s="1"/>
      <c r="XBN126" s="1"/>
      <c r="XBO126" s="1"/>
      <c r="XBP126" s="1"/>
      <c r="XBQ126" s="1"/>
      <c r="XBR126" s="1"/>
      <c r="XBS126" s="1"/>
      <c r="XBT126" s="1"/>
      <c r="XBU126" s="1"/>
      <c r="XBV126" s="1"/>
      <c r="XBW126" s="1"/>
      <c r="XBX126" s="1"/>
      <c r="XBY126" s="1"/>
      <c r="XBZ126" s="1"/>
      <c r="XCA126" s="1"/>
      <c r="XCB126" s="1"/>
      <c r="XCC126" s="1"/>
      <c r="XCD126" s="1"/>
      <c r="XCE126" s="1"/>
      <c r="XCF126" s="1"/>
      <c r="XCG126" s="1"/>
      <c r="XCH126" s="1"/>
      <c r="XCI126" s="1"/>
      <c r="XCJ126" s="1"/>
      <c r="XCK126" s="1"/>
      <c r="XCL126" s="1"/>
      <c r="XCM126" s="1"/>
      <c r="XCN126" s="1"/>
      <c r="XCO126" s="1"/>
      <c r="XCP126" s="1"/>
      <c r="XCQ126" s="1"/>
      <c r="XCR126" s="1"/>
      <c r="XCS126" s="1"/>
      <c r="XCT126" s="1"/>
      <c r="XCU126" s="1"/>
      <c r="XCV126" s="1"/>
      <c r="XCW126" s="1"/>
      <c r="XCX126" s="1"/>
      <c r="XCY126" s="1"/>
      <c r="XCZ126" s="1"/>
      <c r="XDA126" s="1"/>
      <c r="XDB126" s="1"/>
      <c r="XDC126" s="1"/>
      <c r="XDD126" s="1"/>
      <c r="XDE126" s="1"/>
      <c r="XDF126" s="1"/>
      <c r="XDG126" s="1"/>
      <c r="XDH126" s="1"/>
      <c r="XDI126" s="1"/>
      <c r="XDJ126" s="1"/>
      <c r="XDK126" s="1"/>
      <c r="XDL126" s="1"/>
      <c r="XDM126" s="1"/>
      <c r="XDN126" s="1"/>
      <c r="XDO126" s="1"/>
      <c r="XDP126" s="1"/>
      <c r="XDQ126" s="1"/>
      <c r="XDR126" s="1"/>
      <c r="XDS126" s="1"/>
      <c r="XDT126" s="1"/>
      <c r="XDU126" s="1"/>
      <c r="XDV126" s="1"/>
      <c r="XDW126" s="1"/>
      <c r="XDX126" s="1"/>
      <c r="XDY126" s="1"/>
      <c r="XDZ126" s="1"/>
      <c r="XEA126" s="1"/>
      <c r="XEB126" s="1"/>
      <c r="XEC126" s="1"/>
      <c r="XED126" s="1"/>
      <c r="XEE126" s="1"/>
      <c r="XEF126" s="1"/>
      <c r="XEG126" s="1"/>
      <c r="XEH126" s="1"/>
      <c r="XEI126" s="1"/>
      <c r="XEJ126" s="1"/>
      <c r="XEK126" s="1"/>
      <c r="XEL126" s="1"/>
      <c r="XEM126" s="1"/>
      <c r="XEN126" s="1"/>
      <c r="XEO126" s="1"/>
      <c r="XEP126" s="1"/>
      <c r="XEQ126" s="1"/>
      <c r="XER126" s="1"/>
      <c r="XES126" s="1"/>
      <c r="XET126" s="1"/>
      <c r="XEU126" s="1"/>
      <c r="XEV126" s="1"/>
      <c r="XEW126" s="1"/>
      <c r="XEX126" s="1"/>
      <c r="XEY126" s="1"/>
      <c r="XEZ126" s="1"/>
      <c r="XFA126" s="1"/>
      <c r="XFB126" s="1"/>
      <c r="XFC126" s="1"/>
    </row>
    <row r="127" spans="1:150 16226:16383" s="2" customFormat="1" ht="21" x14ac:dyDescent="0.3">
      <c r="A127" s="110">
        <f t="shared" ref="A127:A136" si="5">A126+1</f>
        <v>3</v>
      </c>
      <c r="B127" s="111"/>
      <c r="C127" s="51" t="s">
        <v>365</v>
      </c>
      <c r="D127" s="51" t="s">
        <v>310</v>
      </c>
      <c r="E127" s="73">
        <f>(9.09*4.36)*(10.764)</f>
        <v>426.60315360000004</v>
      </c>
      <c r="F127" s="73">
        <f t="shared" si="3"/>
        <v>0</v>
      </c>
      <c r="G127" s="4">
        <v>0</v>
      </c>
      <c r="H127" s="4">
        <f t="shared" si="4"/>
        <v>426.60315360000004</v>
      </c>
      <c r="I127" s="1"/>
      <c r="J127" s="1"/>
      <c r="K127" s="1"/>
      <c r="L127" s="1"/>
      <c r="M127" s="1"/>
      <c r="N127" s="1"/>
      <c r="O127" s="1"/>
      <c r="P127" s="1"/>
      <c r="Q127" s="1"/>
      <c r="R127" s="1"/>
      <c r="S127" s="1"/>
      <c r="T127" s="1"/>
      <c r="U127" s="1"/>
      <c r="V127" s="1"/>
      <c r="W127" s="1"/>
      <c r="X127" s="1"/>
      <c r="Y127" s="1"/>
      <c r="Z127" s="1"/>
      <c r="AA127" s="1"/>
      <c r="AB127" s="1"/>
      <c r="AC127" s="1"/>
      <c r="AD127" s="1"/>
      <c r="AE127" s="1"/>
      <c r="AF127" s="1"/>
      <c r="AG127" s="1"/>
      <c r="AH127" s="1"/>
      <c r="AI127" s="1"/>
      <c r="AJ127" s="1"/>
      <c r="AK127" s="1"/>
      <c r="AL127" s="1"/>
      <c r="AM127" s="1"/>
      <c r="AN127" s="1"/>
      <c r="AO127" s="1"/>
      <c r="AP127" s="1"/>
      <c r="AQ127" s="1"/>
      <c r="AR127" s="1"/>
      <c r="AS127" s="1"/>
      <c r="AT127" s="1"/>
      <c r="AU127" s="1"/>
      <c r="AV127" s="1"/>
      <c r="AW127" s="1"/>
      <c r="AX127" s="1"/>
      <c r="AY127" s="1"/>
      <c r="AZ127" s="1"/>
      <c r="BA127" s="1"/>
      <c r="BB127" s="1"/>
      <c r="BC127" s="1"/>
      <c r="BD127" s="1"/>
      <c r="BE127" s="1"/>
      <c r="BF127" s="1"/>
      <c r="BG127" s="1"/>
      <c r="BH127" s="1"/>
      <c r="BI127" s="1"/>
      <c r="BJ127" s="1"/>
      <c r="BK127" s="1"/>
      <c r="BL127" s="1"/>
      <c r="BM127" s="1"/>
      <c r="BN127" s="1"/>
      <c r="BO127" s="1"/>
      <c r="BP127" s="1"/>
      <c r="BQ127" s="1"/>
      <c r="BR127" s="1"/>
      <c r="BS127" s="1"/>
      <c r="BT127" s="1"/>
      <c r="BU127" s="1"/>
      <c r="BV127" s="1"/>
      <c r="BW127" s="1"/>
      <c r="BX127" s="1"/>
      <c r="BY127" s="1"/>
      <c r="BZ127" s="1"/>
      <c r="CA127" s="1"/>
      <c r="CB127" s="1"/>
      <c r="CC127" s="1"/>
      <c r="CD127" s="1"/>
      <c r="CE127" s="1"/>
      <c r="CF127" s="1"/>
      <c r="CG127" s="1"/>
      <c r="CH127" s="1"/>
      <c r="CI127" s="1"/>
      <c r="CJ127" s="1"/>
      <c r="CK127" s="1"/>
      <c r="CL127" s="1"/>
      <c r="CM127" s="1"/>
      <c r="CN127" s="1"/>
      <c r="CO127" s="1"/>
      <c r="CP127" s="1"/>
      <c r="CQ127" s="1"/>
      <c r="CR127" s="1"/>
      <c r="CS127" s="1"/>
      <c r="CT127" s="1"/>
      <c r="CU127" s="1"/>
      <c r="CV127" s="1"/>
      <c r="CW127" s="1"/>
      <c r="CX127" s="1"/>
      <c r="CY127" s="1"/>
      <c r="CZ127" s="1"/>
      <c r="DA127" s="1"/>
      <c r="DB127" s="1"/>
      <c r="DC127" s="1"/>
      <c r="DD127" s="1"/>
      <c r="DE127" s="1"/>
      <c r="DF127" s="1"/>
      <c r="DG127" s="1"/>
      <c r="DH127" s="1"/>
      <c r="DI127" s="1"/>
      <c r="DJ127" s="1"/>
      <c r="DK127" s="1"/>
      <c r="DL127" s="1"/>
      <c r="DM127" s="1"/>
      <c r="DN127" s="1"/>
      <c r="DO127" s="1"/>
      <c r="DP127" s="1"/>
      <c r="DQ127" s="1"/>
      <c r="DR127" s="1"/>
      <c r="DS127" s="1"/>
      <c r="DT127" s="1"/>
      <c r="DU127" s="1"/>
      <c r="DV127" s="1"/>
      <c r="DW127" s="1"/>
      <c r="DX127" s="1"/>
      <c r="DY127" s="1"/>
      <c r="DZ127" s="1"/>
      <c r="EA127" s="1"/>
      <c r="EB127" s="1"/>
      <c r="EC127" s="1"/>
      <c r="ED127" s="1"/>
      <c r="EE127" s="1"/>
      <c r="EF127" s="1"/>
      <c r="EG127" s="1"/>
      <c r="EH127" s="1"/>
      <c r="EI127" s="1"/>
      <c r="EJ127" s="1"/>
      <c r="EK127" s="1"/>
      <c r="EL127" s="1"/>
      <c r="EM127" s="1"/>
      <c r="EN127" s="1"/>
      <c r="EO127" s="1"/>
      <c r="EP127" s="1"/>
      <c r="EQ127" s="1"/>
      <c r="ER127" s="1"/>
      <c r="ES127" s="1"/>
      <c r="ET127" s="1"/>
      <c r="WZB127" s="1"/>
      <c r="WZC127" s="1"/>
      <c r="WZD127" s="1"/>
      <c r="WZE127" s="1"/>
      <c r="WZF127" s="1"/>
      <c r="WZG127" s="1"/>
      <c r="WZH127" s="1"/>
      <c r="WZI127" s="1"/>
      <c r="WZJ127" s="1"/>
      <c r="WZK127" s="1"/>
      <c r="WZL127" s="1"/>
      <c r="WZM127" s="1"/>
      <c r="WZN127" s="1"/>
      <c r="WZO127" s="1"/>
      <c r="WZP127" s="1"/>
      <c r="WZQ127" s="1"/>
      <c r="WZR127" s="1"/>
      <c r="WZS127" s="1"/>
      <c r="WZT127" s="1"/>
      <c r="WZU127" s="1"/>
      <c r="WZV127" s="1"/>
      <c r="WZW127" s="1"/>
      <c r="WZX127" s="1"/>
      <c r="WZY127" s="1"/>
      <c r="WZZ127" s="1"/>
      <c r="XAA127" s="1"/>
      <c r="XAB127" s="1"/>
      <c r="XAC127" s="1"/>
      <c r="XAD127" s="1"/>
      <c r="XAE127" s="1"/>
      <c r="XAF127" s="1"/>
      <c r="XAG127" s="1"/>
      <c r="XAH127" s="1"/>
      <c r="XAI127" s="1"/>
      <c r="XAJ127" s="1"/>
      <c r="XAK127" s="1"/>
      <c r="XAL127" s="1"/>
      <c r="XAM127" s="1"/>
      <c r="XAN127" s="1"/>
      <c r="XAO127" s="1"/>
      <c r="XAP127" s="1"/>
      <c r="XAQ127" s="1"/>
      <c r="XAR127" s="1"/>
      <c r="XAS127" s="1"/>
      <c r="XAT127" s="1"/>
      <c r="XAU127" s="1"/>
      <c r="XAV127" s="1"/>
      <c r="XAW127" s="1"/>
      <c r="XAX127" s="1"/>
      <c r="XAY127" s="1"/>
      <c r="XAZ127" s="1"/>
      <c r="XBA127" s="1"/>
      <c r="XBB127" s="1"/>
      <c r="XBC127" s="1"/>
      <c r="XBD127" s="1"/>
      <c r="XBE127" s="1"/>
      <c r="XBF127" s="1"/>
      <c r="XBG127" s="1"/>
      <c r="XBH127" s="1"/>
      <c r="XBI127" s="1"/>
      <c r="XBJ127" s="1"/>
      <c r="XBK127" s="1"/>
      <c r="XBL127" s="1"/>
      <c r="XBM127" s="1"/>
      <c r="XBN127" s="1"/>
      <c r="XBO127" s="1"/>
      <c r="XBP127" s="1"/>
      <c r="XBQ127" s="1"/>
      <c r="XBR127" s="1"/>
      <c r="XBS127" s="1"/>
      <c r="XBT127" s="1"/>
      <c r="XBU127" s="1"/>
      <c r="XBV127" s="1"/>
      <c r="XBW127" s="1"/>
      <c r="XBX127" s="1"/>
      <c r="XBY127" s="1"/>
      <c r="XBZ127" s="1"/>
      <c r="XCA127" s="1"/>
      <c r="XCB127" s="1"/>
      <c r="XCC127" s="1"/>
      <c r="XCD127" s="1"/>
      <c r="XCE127" s="1"/>
      <c r="XCF127" s="1"/>
      <c r="XCG127" s="1"/>
      <c r="XCH127" s="1"/>
      <c r="XCI127" s="1"/>
      <c r="XCJ127" s="1"/>
      <c r="XCK127" s="1"/>
      <c r="XCL127" s="1"/>
      <c r="XCM127" s="1"/>
      <c r="XCN127" s="1"/>
      <c r="XCO127" s="1"/>
      <c r="XCP127" s="1"/>
      <c r="XCQ127" s="1"/>
      <c r="XCR127" s="1"/>
      <c r="XCS127" s="1"/>
      <c r="XCT127" s="1"/>
      <c r="XCU127" s="1"/>
      <c r="XCV127" s="1"/>
      <c r="XCW127" s="1"/>
      <c r="XCX127" s="1"/>
      <c r="XCY127" s="1"/>
      <c r="XCZ127" s="1"/>
      <c r="XDA127" s="1"/>
      <c r="XDB127" s="1"/>
      <c r="XDC127" s="1"/>
      <c r="XDD127" s="1"/>
      <c r="XDE127" s="1"/>
      <c r="XDF127" s="1"/>
      <c r="XDG127" s="1"/>
      <c r="XDH127" s="1"/>
      <c r="XDI127" s="1"/>
      <c r="XDJ127" s="1"/>
      <c r="XDK127" s="1"/>
      <c r="XDL127" s="1"/>
      <c r="XDM127" s="1"/>
      <c r="XDN127" s="1"/>
      <c r="XDO127" s="1"/>
      <c r="XDP127" s="1"/>
      <c r="XDQ127" s="1"/>
      <c r="XDR127" s="1"/>
      <c r="XDS127" s="1"/>
      <c r="XDT127" s="1"/>
      <c r="XDU127" s="1"/>
      <c r="XDV127" s="1"/>
      <c r="XDW127" s="1"/>
      <c r="XDX127" s="1"/>
      <c r="XDY127" s="1"/>
      <c r="XDZ127" s="1"/>
      <c r="XEA127" s="1"/>
      <c r="XEB127" s="1"/>
      <c r="XEC127" s="1"/>
      <c r="XED127" s="1"/>
      <c r="XEE127" s="1"/>
      <c r="XEF127" s="1"/>
      <c r="XEG127" s="1"/>
      <c r="XEH127" s="1"/>
      <c r="XEI127" s="1"/>
      <c r="XEJ127" s="1"/>
      <c r="XEK127" s="1"/>
      <c r="XEL127" s="1"/>
      <c r="XEM127" s="1"/>
      <c r="XEN127" s="1"/>
      <c r="XEO127" s="1"/>
      <c r="XEP127" s="1"/>
      <c r="XEQ127" s="1"/>
      <c r="XER127" s="1"/>
      <c r="XES127" s="1"/>
      <c r="XET127" s="1"/>
      <c r="XEU127" s="1"/>
      <c r="XEV127" s="1"/>
      <c r="XEW127" s="1"/>
      <c r="XEX127" s="1"/>
      <c r="XEY127" s="1"/>
      <c r="XEZ127" s="1"/>
      <c r="XFA127" s="1"/>
      <c r="XFB127" s="1"/>
      <c r="XFC127" s="1"/>
    </row>
    <row r="128" spans="1:150 16226:16383" s="2" customFormat="1" ht="20.25" customHeight="1" x14ac:dyDescent="0.3">
      <c r="A128" s="110">
        <f t="shared" si="5"/>
        <v>4</v>
      </c>
      <c r="B128" s="111"/>
      <c r="C128" s="51" t="s">
        <v>365</v>
      </c>
      <c r="D128" s="51" t="s">
        <v>310</v>
      </c>
      <c r="E128" s="73">
        <f>(9.09*7.53)*(10.764)</f>
        <v>736.77104279999992</v>
      </c>
      <c r="F128" s="73">
        <f t="shared" si="3"/>
        <v>0</v>
      </c>
      <c r="G128" s="4">
        <v>0</v>
      </c>
      <c r="H128" s="4">
        <f t="shared" si="4"/>
        <v>736.77104279999992</v>
      </c>
      <c r="I128" s="1"/>
      <c r="J128" s="1"/>
      <c r="K128" s="1"/>
      <c r="L128" s="1"/>
      <c r="M128" s="1"/>
      <c r="N128" s="1"/>
      <c r="O128" s="1"/>
      <c r="P128" s="1"/>
      <c r="Q128" s="1"/>
      <c r="R128" s="1"/>
      <c r="S128" s="1"/>
      <c r="T128" s="1"/>
      <c r="U128" s="1"/>
      <c r="V128" s="1"/>
      <c r="W128" s="1"/>
      <c r="X128" s="1"/>
      <c r="Y128" s="1"/>
      <c r="Z128" s="1"/>
      <c r="AA128" s="1"/>
      <c r="AB128" s="1"/>
      <c r="AC128" s="1"/>
      <c r="AD128" s="1"/>
      <c r="AE128" s="1"/>
      <c r="AF128" s="1"/>
      <c r="AG128" s="1"/>
      <c r="AH128" s="1"/>
      <c r="AI128" s="1"/>
      <c r="AJ128" s="1"/>
      <c r="AK128" s="1"/>
      <c r="AL128" s="1"/>
      <c r="AM128" s="1"/>
      <c r="AN128" s="1"/>
      <c r="AO128" s="1"/>
      <c r="AP128" s="1"/>
      <c r="AQ128" s="1"/>
      <c r="AR128" s="1"/>
      <c r="AS128" s="1"/>
      <c r="AT128" s="1"/>
      <c r="AU128" s="1"/>
      <c r="AV128" s="1"/>
      <c r="AW128" s="1"/>
      <c r="AX128" s="1"/>
      <c r="AY128" s="1"/>
      <c r="AZ128" s="1"/>
      <c r="BA128" s="1"/>
      <c r="BB128" s="1"/>
      <c r="BC128" s="1"/>
      <c r="BD128" s="1"/>
      <c r="BE128" s="1"/>
      <c r="BF128" s="1"/>
      <c r="BG128" s="1"/>
      <c r="BH128" s="1"/>
      <c r="BI128" s="1"/>
      <c r="BJ128" s="1"/>
      <c r="BK128" s="1"/>
      <c r="BL128" s="1"/>
      <c r="BM128" s="1"/>
      <c r="BN128" s="1"/>
      <c r="BO128" s="1"/>
      <c r="BP128" s="1"/>
      <c r="BQ128" s="1"/>
      <c r="BR128" s="1"/>
      <c r="BS128" s="1"/>
      <c r="BT128" s="1"/>
      <c r="BU128" s="1"/>
      <c r="BV128" s="1"/>
      <c r="BW128" s="1"/>
      <c r="BX128" s="1"/>
      <c r="BY128" s="1"/>
      <c r="BZ128" s="1"/>
      <c r="CA128" s="1"/>
      <c r="CB128" s="1"/>
      <c r="CC128" s="1"/>
      <c r="CD128" s="1"/>
      <c r="CE128" s="1"/>
      <c r="CF128" s="1"/>
      <c r="CG128" s="1"/>
      <c r="CH128" s="1"/>
      <c r="CI128" s="1"/>
      <c r="CJ128" s="1"/>
      <c r="CK128" s="1"/>
      <c r="CL128" s="1"/>
      <c r="CM128" s="1"/>
      <c r="CN128" s="1"/>
      <c r="CO128" s="1"/>
      <c r="CP128" s="1"/>
      <c r="CQ128" s="1"/>
      <c r="CR128" s="1"/>
      <c r="CS128" s="1"/>
      <c r="CT128" s="1"/>
      <c r="CU128" s="1"/>
      <c r="CV128" s="1"/>
      <c r="CW128" s="1"/>
      <c r="CX128" s="1"/>
      <c r="CY128" s="1"/>
      <c r="CZ128" s="1"/>
      <c r="DA128" s="1"/>
      <c r="DB128" s="1"/>
      <c r="DC128" s="1"/>
      <c r="DD128" s="1"/>
      <c r="DE128" s="1"/>
      <c r="DF128" s="1"/>
      <c r="DG128" s="1"/>
      <c r="DH128" s="1"/>
      <c r="DI128" s="1"/>
      <c r="DJ128" s="1"/>
      <c r="DK128" s="1"/>
      <c r="DL128" s="1"/>
      <c r="DM128" s="1"/>
      <c r="DN128" s="1"/>
      <c r="DO128" s="1"/>
      <c r="DP128" s="1"/>
      <c r="DQ128" s="1"/>
      <c r="DR128" s="1"/>
      <c r="DS128" s="1"/>
      <c r="DT128" s="1"/>
      <c r="DU128" s="1"/>
      <c r="DV128" s="1"/>
      <c r="DW128" s="1"/>
      <c r="DX128" s="1"/>
      <c r="DY128" s="1"/>
      <c r="DZ128" s="1"/>
      <c r="EA128" s="1"/>
      <c r="EB128" s="1"/>
      <c r="EC128" s="1"/>
      <c r="ED128" s="1"/>
      <c r="EE128" s="1"/>
      <c r="EF128" s="1"/>
      <c r="EG128" s="1"/>
      <c r="EH128" s="1"/>
      <c r="EI128" s="1"/>
      <c r="EJ128" s="1"/>
      <c r="EK128" s="1"/>
      <c r="EL128" s="1"/>
      <c r="EM128" s="1"/>
      <c r="EN128" s="1"/>
      <c r="EO128" s="1"/>
      <c r="EP128" s="1"/>
      <c r="EQ128" s="1"/>
      <c r="ER128" s="1"/>
      <c r="ES128" s="1"/>
      <c r="ET128" s="1"/>
      <c r="WZB128" s="1"/>
      <c r="WZC128" s="1"/>
      <c r="WZD128" s="1"/>
      <c r="WZE128" s="1"/>
      <c r="WZF128" s="1"/>
      <c r="WZG128" s="1"/>
      <c r="WZH128" s="1"/>
      <c r="WZI128" s="1"/>
      <c r="WZJ128" s="1"/>
      <c r="WZK128" s="1"/>
      <c r="WZL128" s="1"/>
      <c r="WZM128" s="1"/>
      <c r="WZN128" s="1"/>
      <c r="WZO128" s="1"/>
      <c r="WZP128" s="1"/>
      <c r="WZQ128" s="1"/>
      <c r="WZR128" s="1"/>
      <c r="WZS128" s="1"/>
      <c r="WZT128" s="1"/>
      <c r="WZU128" s="1"/>
      <c r="WZV128" s="1"/>
      <c r="WZW128" s="1"/>
      <c r="WZX128" s="1"/>
      <c r="WZY128" s="1"/>
      <c r="WZZ128" s="1"/>
      <c r="XAA128" s="1"/>
      <c r="XAB128" s="1"/>
      <c r="XAC128" s="1"/>
      <c r="XAD128" s="1"/>
      <c r="XAE128" s="1"/>
      <c r="XAF128" s="1"/>
      <c r="XAG128" s="1"/>
      <c r="XAH128" s="1"/>
      <c r="XAI128" s="1"/>
      <c r="XAJ128" s="1"/>
      <c r="XAK128" s="1"/>
      <c r="XAL128" s="1"/>
      <c r="XAM128" s="1"/>
      <c r="XAN128" s="1"/>
      <c r="XAO128" s="1"/>
      <c r="XAP128" s="1"/>
      <c r="XAQ128" s="1"/>
      <c r="XAR128" s="1"/>
      <c r="XAS128" s="1"/>
      <c r="XAT128" s="1"/>
      <c r="XAU128" s="1"/>
      <c r="XAV128" s="1"/>
      <c r="XAW128" s="1"/>
      <c r="XAX128" s="1"/>
      <c r="XAY128" s="1"/>
      <c r="XAZ128" s="1"/>
      <c r="XBA128" s="1"/>
      <c r="XBB128" s="1"/>
      <c r="XBC128" s="1"/>
      <c r="XBD128" s="1"/>
      <c r="XBE128" s="1"/>
      <c r="XBF128" s="1"/>
      <c r="XBG128" s="1"/>
      <c r="XBH128" s="1"/>
      <c r="XBI128" s="1"/>
      <c r="XBJ128" s="1"/>
      <c r="XBK128" s="1"/>
      <c r="XBL128" s="1"/>
      <c r="XBM128" s="1"/>
      <c r="XBN128" s="1"/>
      <c r="XBO128" s="1"/>
      <c r="XBP128" s="1"/>
      <c r="XBQ128" s="1"/>
      <c r="XBR128" s="1"/>
      <c r="XBS128" s="1"/>
      <c r="XBT128" s="1"/>
      <c r="XBU128" s="1"/>
      <c r="XBV128" s="1"/>
      <c r="XBW128" s="1"/>
      <c r="XBX128" s="1"/>
      <c r="XBY128" s="1"/>
      <c r="XBZ128" s="1"/>
      <c r="XCA128" s="1"/>
      <c r="XCB128" s="1"/>
      <c r="XCC128" s="1"/>
      <c r="XCD128" s="1"/>
      <c r="XCE128" s="1"/>
      <c r="XCF128" s="1"/>
      <c r="XCG128" s="1"/>
      <c r="XCH128" s="1"/>
      <c r="XCI128" s="1"/>
      <c r="XCJ128" s="1"/>
      <c r="XCK128" s="1"/>
      <c r="XCL128" s="1"/>
      <c r="XCM128" s="1"/>
      <c r="XCN128" s="1"/>
      <c r="XCO128" s="1"/>
      <c r="XCP128" s="1"/>
      <c r="XCQ128" s="1"/>
      <c r="XCR128" s="1"/>
      <c r="XCS128" s="1"/>
      <c r="XCT128" s="1"/>
      <c r="XCU128" s="1"/>
      <c r="XCV128" s="1"/>
      <c r="XCW128" s="1"/>
      <c r="XCX128" s="1"/>
      <c r="XCY128" s="1"/>
      <c r="XCZ128" s="1"/>
      <c r="XDA128" s="1"/>
      <c r="XDB128" s="1"/>
      <c r="XDC128" s="1"/>
      <c r="XDD128" s="1"/>
      <c r="XDE128" s="1"/>
      <c r="XDF128" s="1"/>
      <c r="XDG128" s="1"/>
      <c r="XDH128" s="1"/>
      <c r="XDI128" s="1"/>
      <c r="XDJ128" s="1"/>
      <c r="XDK128" s="1"/>
      <c r="XDL128" s="1"/>
      <c r="XDM128" s="1"/>
      <c r="XDN128" s="1"/>
      <c r="XDO128" s="1"/>
      <c r="XDP128" s="1"/>
      <c r="XDQ128" s="1"/>
      <c r="XDR128" s="1"/>
      <c r="XDS128" s="1"/>
      <c r="XDT128" s="1"/>
      <c r="XDU128" s="1"/>
      <c r="XDV128" s="1"/>
      <c r="XDW128" s="1"/>
      <c r="XDX128" s="1"/>
      <c r="XDY128" s="1"/>
      <c r="XDZ128" s="1"/>
      <c r="XEA128" s="1"/>
      <c r="XEB128" s="1"/>
      <c r="XEC128" s="1"/>
      <c r="XED128" s="1"/>
      <c r="XEE128" s="1"/>
      <c r="XEF128" s="1"/>
      <c r="XEG128" s="1"/>
      <c r="XEH128" s="1"/>
      <c r="XEI128" s="1"/>
      <c r="XEJ128" s="1"/>
      <c r="XEK128" s="1"/>
      <c r="XEL128" s="1"/>
      <c r="XEM128" s="1"/>
      <c r="XEN128" s="1"/>
      <c r="XEO128" s="1"/>
      <c r="XEP128" s="1"/>
      <c r="XEQ128" s="1"/>
      <c r="XER128" s="1"/>
      <c r="XES128" s="1"/>
      <c r="XET128" s="1"/>
      <c r="XEU128" s="1"/>
      <c r="XEV128" s="1"/>
      <c r="XEW128" s="1"/>
      <c r="XEX128" s="1"/>
      <c r="XEY128" s="1"/>
      <c r="XEZ128" s="1"/>
      <c r="XFA128" s="1"/>
      <c r="XFB128" s="1"/>
      <c r="XFC128" s="1"/>
    </row>
    <row r="129" spans="1:150 16226:16383" s="2" customFormat="1" ht="20.25" customHeight="1" x14ac:dyDescent="0.3">
      <c r="A129" s="110">
        <f t="shared" si="5"/>
        <v>5</v>
      </c>
      <c r="B129" s="111"/>
      <c r="C129" s="51" t="s">
        <v>365</v>
      </c>
      <c r="D129" s="51" t="s">
        <v>310</v>
      </c>
      <c r="E129" s="73">
        <f>(6.35*7.01)*(10.764)</f>
        <v>479.14331399999992</v>
      </c>
      <c r="F129" s="73">
        <f t="shared" si="3"/>
        <v>0</v>
      </c>
      <c r="G129" s="4">
        <v>0</v>
      </c>
      <c r="H129" s="4">
        <f t="shared" si="4"/>
        <v>479.14331399999992</v>
      </c>
      <c r="I129" s="1"/>
      <c r="J129" s="1"/>
      <c r="K129" s="1"/>
      <c r="L129" s="1"/>
      <c r="M129" s="1"/>
      <c r="N129" s="1"/>
      <c r="O129" s="1"/>
      <c r="P129" s="1"/>
      <c r="Q129" s="1"/>
      <c r="R129" s="1"/>
      <c r="S129" s="1"/>
      <c r="T129" s="1"/>
      <c r="U129" s="1"/>
      <c r="V129" s="1"/>
      <c r="W129" s="1"/>
      <c r="X129" s="1"/>
      <c r="Y129" s="1"/>
      <c r="Z129" s="1"/>
      <c r="AA129" s="1"/>
      <c r="AB129" s="1"/>
      <c r="AC129" s="1"/>
      <c r="AD129" s="1"/>
      <c r="AE129" s="1"/>
      <c r="AF129" s="1"/>
      <c r="AG129" s="1"/>
      <c r="AH129" s="1"/>
      <c r="AI129" s="1"/>
      <c r="AJ129" s="1"/>
      <c r="AK129" s="1"/>
      <c r="AL129" s="1"/>
      <c r="AM129" s="1"/>
      <c r="AN129" s="1"/>
      <c r="AO129" s="1"/>
      <c r="AP129" s="1"/>
      <c r="AQ129" s="1"/>
      <c r="AR129" s="1"/>
      <c r="AS129" s="1"/>
      <c r="AT129" s="1"/>
      <c r="AU129" s="1"/>
      <c r="AV129" s="1"/>
      <c r="AW129" s="1"/>
      <c r="AX129" s="1"/>
      <c r="AY129" s="1"/>
      <c r="AZ129" s="1"/>
      <c r="BA129" s="1"/>
      <c r="BB129" s="1"/>
      <c r="BC129" s="1"/>
      <c r="BD129" s="1"/>
      <c r="BE129" s="1"/>
      <c r="BF129" s="1"/>
      <c r="BG129" s="1"/>
      <c r="BH129" s="1"/>
      <c r="BI129" s="1"/>
      <c r="BJ129" s="1"/>
      <c r="BK129" s="1"/>
      <c r="BL129" s="1"/>
      <c r="BM129" s="1"/>
      <c r="BN129" s="1"/>
      <c r="BO129" s="1"/>
      <c r="BP129" s="1"/>
      <c r="BQ129" s="1"/>
      <c r="BR129" s="1"/>
      <c r="BS129" s="1"/>
      <c r="BT129" s="1"/>
      <c r="BU129" s="1"/>
      <c r="BV129" s="1"/>
      <c r="BW129" s="1"/>
      <c r="BX129" s="1"/>
      <c r="BY129" s="1"/>
      <c r="BZ129" s="1"/>
      <c r="CA129" s="1"/>
      <c r="CB129" s="1"/>
      <c r="CC129" s="1"/>
      <c r="CD129" s="1"/>
      <c r="CE129" s="1"/>
      <c r="CF129" s="1"/>
      <c r="CG129" s="1"/>
      <c r="CH129" s="1"/>
      <c r="CI129" s="1"/>
      <c r="CJ129" s="1"/>
      <c r="CK129" s="1"/>
      <c r="CL129" s="1"/>
      <c r="CM129" s="1"/>
      <c r="CN129" s="1"/>
      <c r="CO129" s="1"/>
      <c r="CP129" s="1"/>
      <c r="CQ129" s="1"/>
      <c r="CR129" s="1"/>
      <c r="CS129" s="1"/>
      <c r="CT129" s="1"/>
      <c r="CU129" s="1"/>
      <c r="CV129" s="1"/>
      <c r="CW129" s="1"/>
      <c r="CX129" s="1"/>
      <c r="CY129" s="1"/>
      <c r="CZ129" s="1"/>
      <c r="DA129" s="1"/>
      <c r="DB129" s="1"/>
      <c r="DC129" s="1"/>
      <c r="DD129" s="1"/>
      <c r="DE129" s="1"/>
      <c r="DF129" s="1"/>
      <c r="DG129" s="1"/>
      <c r="DH129" s="1"/>
      <c r="DI129" s="1"/>
      <c r="DJ129" s="1"/>
      <c r="DK129" s="1"/>
      <c r="DL129" s="1"/>
      <c r="DM129" s="1"/>
      <c r="DN129" s="1"/>
      <c r="DO129" s="1"/>
      <c r="DP129" s="1"/>
      <c r="DQ129" s="1"/>
      <c r="DR129" s="1"/>
      <c r="DS129" s="1"/>
      <c r="DT129" s="1"/>
      <c r="DU129" s="1"/>
      <c r="DV129" s="1"/>
      <c r="DW129" s="1"/>
      <c r="DX129" s="1"/>
      <c r="DY129" s="1"/>
      <c r="DZ129" s="1"/>
      <c r="EA129" s="1"/>
      <c r="EB129" s="1"/>
      <c r="EC129" s="1"/>
      <c r="ED129" s="1"/>
      <c r="EE129" s="1"/>
      <c r="EF129" s="1"/>
      <c r="EG129" s="1"/>
      <c r="EH129" s="1"/>
      <c r="EI129" s="1"/>
      <c r="EJ129" s="1"/>
      <c r="EK129" s="1"/>
      <c r="EL129" s="1"/>
      <c r="EM129" s="1"/>
      <c r="EN129" s="1"/>
      <c r="EO129" s="1"/>
      <c r="EP129" s="1"/>
      <c r="EQ129" s="1"/>
      <c r="ER129" s="1"/>
      <c r="ES129" s="1"/>
      <c r="ET129" s="1"/>
      <c r="WZB129" s="1"/>
      <c r="WZC129" s="1"/>
      <c r="WZD129" s="1"/>
      <c r="WZE129" s="1"/>
      <c r="WZF129" s="1"/>
      <c r="WZG129" s="1"/>
      <c r="WZH129" s="1"/>
      <c r="WZI129" s="1"/>
      <c r="WZJ129" s="1"/>
      <c r="WZK129" s="1"/>
      <c r="WZL129" s="1"/>
      <c r="WZM129" s="1"/>
      <c r="WZN129" s="1"/>
      <c r="WZO129" s="1"/>
      <c r="WZP129" s="1"/>
      <c r="WZQ129" s="1"/>
      <c r="WZR129" s="1"/>
      <c r="WZS129" s="1"/>
      <c r="WZT129" s="1"/>
      <c r="WZU129" s="1"/>
      <c r="WZV129" s="1"/>
      <c r="WZW129" s="1"/>
      <c r="WZX129" s="1"/>
      <c r="WZY129" s="1"/>
      <c r="WZZ129" s="1"/>
      <c r="XAA129" s="1"/>
      <c r="XAB129" s="1"/>
      <c r="XAC129" s="1"/>
      <c r="XAD129" s="1"/>
      <c r="XAE129" s="1"/>
      <c r="XAF129" s="1"/>
      <c r="XAG129" s="1"/>
      <c r="XAH129" s="1"/>
      <c r="XAI129" s="1"/>
      <c r="XAJ129" s="1"/>
      <c r="XAK129" s="1"/>
      <c r="XAL129" s="1"/>
      <c r="XAM129" s="1"/>
      <c r="XAN129" s="1"/>
      <c r="XAO129" s="1"/>
      <c r="XAP129" s="1"/>
      <c r="XAQ129" s="1"/>
      <c r="XAR129" s="1"/>
      <c r="XAS129" s="1"/>
      <c r="XAT129" s="1"/>
      <c r="XAU129" s="1"/>
      <c r="XAV129" s="1"/>
      <c r="XAW129" s="1"/>
      <c r="XAX129" s="1"/>
      <c r="XAY129" s="1"/>
      <c r="XAZ129" s="1"/>
      <c r="XBA129" s="1"/>
      <c r="XBB129" s="1"/>
      <c r="XBC129" s="1"/>
      <c r="XBD129" s="1"/>
      <c r="XBE129" s="1"/>
      <c r="XBF129" s="1"/>
      <c r="XBG129" s="1"/>
      <c r="XBH129" s="1"/>
      <c r="XBI129" s="1"/>
      <c r="XBJ129" s="1"/>
      <c r="XBK129" s="1"/>
      <c r="XBL129" s="1"/>
      <c r="XBM129" s="1"/>
      <c r="XBN129" s="1"/>
      <c r="XBO129" s="1"/>
      <c r="XBP129" s="1"/>
      <c r="XBQ129" s="1"/>
      <c r="XBR129" s="1"/>
      <c r="XBS129" s="1"/>
      <c r="XBT129" s="1"/>
      <c r="XBU129" s="1"/>
      <c r="XBV129" s="1"/>
      <c r="XBW129" s="1"/>
      <c r="XBX129" s="1"/>
      <c r="XBY129" s="1"/>
      <c r="XBZ129" s="1"/>
      <c r="XCA129" s="1"/>
      <c r="XCB129" s="1"/>
      <c r="XCC129" s="1"/>
      <c r="XCD129" s="1"/>
      <c r="XCE129" s="1"/>
      <c r="XCF129" s="1"/>
      <c r="XCG129" s="1"/>
      <c r="XCH129" s="1"/>
      <c r="XCI129" s="1"/>
      <c r="XCJ129" s="1"/>
      <c r="XCK129" s="1"/>
      <c r="XCL129" s="1"/>
      <c r="XCM129" s="1"/>
      <c r="XCN129" s="1"/>
      <c r="XCO129" s="1"/>
      <c r="XCP129" s="1"/>
      <c r="XCQ129" s="1"/>
      <c r="XCR129" s="1"/>
      <c r="XCS129" s="1"/>
      <c r="XCT129" s="1"/>
      <c r="XCU129" s="1"/>
      <c r="XCV129" s="1"/>
      <c r="XCW129" s="1"/>
      <c r="XCX129" s="1"/>
      <c r="XCY129" s="1"/>
      <c r="XCZ129" s="1"/>
      <c r="XDA129" s="1"/>
      <c r="XDB129" s="1"/>
      <c r="XDC129" s="1"/>
      <c r="XDD129" s="1"/>
      <c r="XDE129" s="1"/>
      <c r="XDF129" s="1"/>
      <c r="XDG129" s="1"/>
      <c r="XDH129" s="1"/>
      <c r="XDI129" s="1"/>
      <c r="XDJ129" s="1"/>
      <c r="XDK129" s="1"/>
      <c r="XDL129" s="1"/>
      <c r="XDM129" s="1"/>
      <c r="XDN129" s="1"/>
      <c r="XDO129" s="1"/>
      <c r="XDP129" s="1"/>
      <c r="XDQ129" s="1"/>
      <c r="XDR129" s="1"/>
      <c r="XDS129" s="1"/>
      <c r="XDT129" s="1"/>
      <c r="XDU129" s="1"/>
      <c r="XDV129" s="1"/>
      <c r="XDW129" s="1"/>
      <c r="XDX129" s="1"/>
      <c r="XDY129" s="1"/>
      <c r="XDZ129" s="1"/>
      <c r="XEA129" s="1"/>
      <c r="XEB129" s="1"/>
      <c r="XEC129" s="1"/>
      <c r="XED129" s="1"/>
      <c r="XEE129" s="1"/>
      <c r="XEF129" s="1"/>
      <c r="XEG129" s="1"/>
      <c r="XEH129" s="1"/>
      <c r="XEI129" s="1"/>
      <c r="XEJ129" s="1"/>
      <c r="XEK129" s="1"/>
      <c r="XEL129" s="1"/>
      <c r="XEM129" s="1"/>
      <c r="XEN129" s="1"/>
      <c r="XEO129" s="1"/>
      <c r="XEP129" s="1"/>
      <c r="XEQ129" s="1"/>
      <c r="XER129" s="1"/>
      <c r="XES129" s="1"/>
      <c r="XET129" s="1"/>
      <c r="XEU129" s="1"/>
      <c r="XEV129" s="1"/>
      <c r="XEW129" s="1"/>
      <c r="XEX129" s="1"/>
      <c r="XEY129" s="1"/>
      <c r="XEZ129" s="1"/>
      <c r="XFA129" s="1"/>
      <c r="XFB129" s="1"/>
      <c r="XFC129" s="1"/>
    </row>
    <row r="130" spans="1:150 16226:16383" s="2" customFormat="1" ht="20.25" customHeight="1" x14ac:dyDescent="0.3">
      <c r="A130" s="110">
        <f t="shared" si="5"/>
        <v>6</v>
      </c>
      <c r="B130" s="111"/>
      <c r="C130" s="51" t="s">
        <v>365</v>
      </c>
      <c r="D130" s="51" t="s">
        <v>310</v>
      </c>
      <c r="E130" s="73">
        <f>(3.05*7.5)*(10.764)</f>
        <v>246.22649999999999</v>
      </c>
      <c r="F130" s="73">
        <f t="shared" si="3"/>
        <v>0</v>
      </c>
      <c r="G130" s="4">
        <v>0</v>
      </c>
      <c r="H130" s="4">
        <f t="shared" si="4"/>
        <v>246.22649999999999</v>
      </c>
      <c r="I130" s="1"/>
      <c r="J130" s="1"/>
      <c r="K130" s="1"/>
      <c r="L130" s="1"/>
      <c r="M130" s="1"/>
      <c r="N130" s="1"/>
      <c r="O130" s="1"/>
      <c r="P130" s="1"/>
      <c r="Q130" s="1"/>
      <c r="R130" s="1"/>
      <c r="S130" s="1"/>
      <c r="T130" s="1"/>
      <c r="U130" s="1"/>
      <c r="V130" s="1"/>
      <c r="W130" s="1"/>
      <c r="X130" s="1"/>
      <c r="Y130" s="1"/>
      <c r="Z130" s="1"/>
      <c r="AA130" s="1"/>
      <c r="AB130" s="1"/>
      <c r="AC130" s="1"/>
      <c r="AD130" s="1"/>
      <c r="AE130" s="1"/>
      <c r="AF130" s="1"/>
      <c r="AG130" s="1"/>
      <c r="AH130" s="1"/>
      <c r="AI130" s="1"/>
      <c r="AJ130" s="1"/>
      <c r="AK130" s="1"/>
      <c r="AL130" s="1"/>
      <c r="AM130" s="1"/>
      <c r="AN130" s="1"/>
      <c r="AO130" s="1"/>
      <c r="AP130" s="1"/>
      <c r="AQ130" s="1"/>
      <c r="AR130" s="1"/>
      <c r="AS130" s="1"/>
      <c r="AT130" s="1"/>
      <c r="AU130" s="1"/>
      <c r="AV130" s="1"/>
      <c r="AW130" s="1"/>
      <c r="AX130" s="1"/>
      <c r="AY130" s="1"/>
      <c r="AZ130" s="1"/>
      <c r="BA130" s="1"/>
      <c r="BB130" s="1"/>
      <c r="BC130" s="1"/>
      <c r="BD130" s="1"/>
      <c r="BE130" s="1"/>
      <c r="BF130" s="1"/>
      <c r="BG130" s="1"/>
      <c r="BH130" s="1"/>
      <c r="BI130" s="1"/>
      <c r="BJ130" s="1"/>
      <c r="BK130" s="1"/>
      <c r="BL130" s="1"/>
      <c r="BM130" s="1"/>
      <c r="BN130" s="1"/>
      <c r="BO130" s="1"/>
      <c r="BP130" s="1"/>
      <c r="BQ130" s="1"/>
      <c r="BR130" s="1"/>
      <c r="BS130" s="1"/>
      <c r="BT130" s="1"/>
      <c r="BU130" s="1"/>
      <c r="BV130" s="1"/>
      <c r="BW130" s="1"/>
      <c r="BX130" s="1"/>
      <c r="BY130" s="1"/>
      <c r="BZ130" s="1"/>
      <c r="CA130" s="1"/>
      <c r="CB130" s="1"/>
      <c r="CC130" s="1"/>
      <c r="CD130" s="1"/>
      <c r="CE130" s="1"/>
      <c r="CF130" s="1"/>
      <c r="CG130" s="1"/>
      <c r="CH130" s="1"/>
      <c r="CI130" s="1"/>
      <c r="CJ130" s="1"/>
      <c r="CK130" s="1"/>
      <c r="CL130" s="1"/>
      <c r="CM130" s="1"/>
      <c r="CN130" s="1"/>
      <c r="CO130" s="1"/>
      <c r="CP130" s="1"/>
      <c r="CQ130" s="1"/>
      <c r="CR130" s="1"/>
      <c r="CS130" s="1"/>
      <c r="CT130" s="1"/>
      <c r="CU130" s="1"/>
      <c r="CV130" s="1"/>
      <c r="CW130" s="1"/>
      <c r="CX130" s="1"/>
      <c r="CY130" s="1"/>
      <c r="CZ130" s="1"/>
      <c r="DA130" s="1"/>
      <c r="DB130" s="1"/>
      <c r="DC130" s="1"/>
      <c r="DD130" s="1"/>
      <c r="DE130" s="1"/>
      <c r="DF130" s="1"/>
      <c r="DG130" s="1"/>
      <c r="DH130" s="1"/>
      <c r="DI130" s="1"/>
      <c r="DJ130" s="1"/>
      <c r="DK130" s="1"/>
      <c r="DL130" s="1"/>
      <c r="DM130" s="1"/>
      <c r="DN130" s="1"/>
      <c r="DO130" s="1"/>
      <c r="DP130" s="1"/>
      <c r="DQ130" s="1"/>
      <c r="DR130" s="1"/>
      <c r="DS130" s="1"/>
      <c r="DT130" s="1"/>
      <c r="DU130" s="1"/>
      <c r="DV130" s="1"/>
      <c r="DW130" s="1"/>
      <c r="DX130" s="1"/>
      <c r="DY130" s="1"/>
      <c r="DZ130" s="1"/>
      <c r="EA130" s="1"/>
      <c r="EB130" s="1"/>
      <c r="EC130" s="1"/>
      <c r="ED130" s="1"/>
      <c r="EE130" s="1"/>
      <c r="EF130" s="1"/>
      <c r="EG130" s="1"/>
      <c r="EH130" s="1"/>
      <c r="EI130" s="1"/>
      <c r="EJ130" s="1"/>
      <c r="EK130" s="1"/>
      <c r="EL130" s="1"/>
      <c r="EM130" s="1"/>
      <c r="EN130" s="1"/>
      <c r="EO130" s="1"/>
      <c r="EP130" s="1"/>
      <c r="EQ130" s="1"/>
      <c r="ER130" s="1"/>
      <c r="ES130" s="1"/>
      <c r="ET130" s="1"/>
      <c r="WZB130" s="1"/>
      <c r="WZC130" s="1"/>
      <c r="WZD130" s="1"/>
      <c r="WZE130" s="1"/>
      <c r="WZF130" s="1"/>
      <c r="WZG130" s="1"/>
      <c r="WZH130" s="1"/>
      <c r="WZI130" s="1"/>
      <c r="WZJ130" s="1"/>
      <c r="WZK130" s="1"/>
      <c r="WZL130" s="1"/>
      <c r="WZM130" s="1"/>
      <c r="WZN130" s="1"/>
      <c r="WZO130" s="1"/>
      <c r="WZP130" s="1"/>
      <c r="WZQ130" s="1"/>
      <c r="WZR130" s="1"/>
      <c r="WZS130" s="1"/>
      <c r="WZT130" s="1"/>
      <c r="WZU130" s="1"/>
      <c r="WZV130" s="1"/>
      <c r="WZW130" s="1"/>
      <c r="WZX130" s="1"/>
      <c r="WZY130" s="1"/>
      <c r="WZZ130" s="1"/>
      <c r="XAA130" s="1"/>
      <c r="XAB130" s="1"/>
      <c r="XAC130" s="1"/>
      <c r="XAD130" s="1"/>
      <c r="XAE130" s="1"/>
      <c r="XAF130" s="1"/>
      <c r="XAG130" s="1"/>
      <c r="XAH130" s="1"/>
      <c r="XAI130" s="1"/>
      <c r="XAJ130" s="1"/>
      <c r="XAK130" s="1"/>
      <c r="XAL130" s="1"/>
      <c r="XAM130" s="1"/>
      <c r="XAN130" s="1"/>
      <c r="XAO130" s="1"/>
      <c r="XAP130" s="1"/>
      <c r="XAQ130" s="1"/>
      <c r="XAR130" s="1"/>
      <c r="XAS130" s="1"/>
      <c r="XAT130" s="1"/>
      <c r="XAU130" s="1"/>
      <c r="XAV130" s="1"/>
      <c r="XAW130" s="1"/>
      <c r="XAX130" s="1"/>
      <c r="XAY130" s="1"/>
      <c r="XAZ130" s="1"/>
      <c r="XBA130" s="1"/>
      <c r="XBB130" s="1"/>
      <c r="XBC130" s="1"/>
      <c r="XBD130" s="1"/>
      <c r="XBE130" s="1"/>
      <c r="XBF130" s="1"/>
      <c r="XBG130" s="1"/>
      <c r="XBH130" s="1"/>
      <c r="XBI130" s="1"/>
      <c r="XBJ130" s="1"/>
      <c r="XBK130" s="1"/>
      <c r="XBL130" s="1"/>
      <c r="XBM130" s="1"/>
      <c r="XBN130" s="1"/>
      <c r="XBO130" s="1"/>
      <c r="XBP130" s="1"/>
      <c r="XBQ130" s="1"/>
      <c r="XBR130" s="1"/>
      <c r="XBS130" s="1"/>
      <c r="XBT130" s="1"/>
      <c r="XBU130" s="1"/>
      <c r="XBV130" s="1"/>
      <c r="XBW130" s="1"/>
      <c r="XBX130" s="1"/>
      <c r="XBY130" s="1"/>
      <c r="XBZ130" s="1"/>
      <c r="XCA130" s="1"/>
      <c r="XCB130" s="1"/>
      <c r="XCC130" s="1"/>
      <c r="XCD130" s="1"/>
      <c r="XCE130" s="1"/>
      <c r="XCF130" s="1"/>
      <c r="XCG130" s="1"/>
      <c r="XCH130" s="1"/>
      <c r="XCI130" s="1"/>
      <c r="XCJ130" s="1"/>
      <c r="XCK130" s="1"/>
      <c r="XCL130" s="1"/>
      <c r="XCM130" s="1"/>
      <c r="XCN130" s="1"/>
      <c r="XCO130" s="1"/>
      <c r="XCP130" s="1"/>
      <c r="XCQ130" s="1"/>
      <c r="XCR130" s="1"/>
      <c r="XCS130" s="1"/>
      <c r="XCT130" s="1"/>
      <c r="XCU130" s="1"/>
      <c r="XCV130" s="1"/>
      <c r="XCW130" s="1"/>
      <c r="XCX130" s="1"/>
      <c r="XCY130" s="1"/>
      <c r="XCZ130" s="1"/>
      <c r="XDA130" s="1"/>
      <c r="XDB130" s="1"/>
      <c r="XDC130" s="1"/>
      <c r="XDD130" s="1"/>
      <c r="XDE130" s="1"/>
      <c r="XDF130" s="1"/>
      <c r="XDG130" s="1"/>
      <c r="XDH130" s="1"/>
      <c r="XDI130" s="1"/>
      <c r="XDJ130" s="1"/>
      <c r="XDK130" s="1"/>
      <c r="XDL130" s="1"/>
      <c r="XDM130" s="1"/>
      <c r="XDN130" s="1"/>
      <c r="XDO130" s="1"/>
      <c r="XDP130" s="1"/>
      <c r="XDQ130" s="1"/>
      <c r="XDR130" s="1"/>
      <c r="XDS130" s="1"/>
      <c r="XDT130" s="1"/>
      <c r="XDU130" s="1"/>
      <c r="XDV130" s="1"/>
      <c r="XDW130" s="1"/>
      <c r="XDX130" s="1"/>
      <c r="XDY130" s="1"/>
      <c r="XDZ130" s="1"/>
      <c r="XEA130" s="1"/>
      <c r="XEB130" s="1"/>
      <c r="XEC130" s="1"/>
      <c r="XED130" s="1"/>
      <c r="XEE130" s="1"/>
      <c r="XEF130" s="1"/>
      <c r="XEG130" s="1"/>
      <c r="XEH130" s="1"/>
      <c r="XEI130" s="1"/>
      <c r="XEJ130" s="1"/>
      <c r="XEK130" s="1"/>
      <c r="XEL130" s="1"/>
      <c r="XEM130" s="1"/>
      <c r="XEN130" s="1"/>
      <c r="XEO130" s="1"/>
      <c r="XEP130" s="1"/>
      <c r="XEQ130" s="1"/>
      <c r="XER130" s="1"/>
      <c r="XES130" s="1"/>
      <c r="XET130" s="1"/>
      <c r="XEU130" s="1"/>
      <c r="XEV130" s="1"/>
      <c r="XEW130" s="1"/>
      <c r="XEX130" s="1"/>
      <c r="XEY130" s="1"/>
      <c r="XEZ130" s="1"/>
      <c r="XFA130" s="1"/>
      <c r="XFB130" s="1"/>
      <c r="XFC130" s="1"/>
    </row>
    <row r="131" spans="1:150 16226:16383" s="2" customFormat="1" ht="20.25" customHeight="1" x14ac:dyDescent="0.3">
      <c r="A131" s="110">
        <f t="shared" si="5"/>
        <v>7</v>
      </c>
      <c r="B131" s="111"/>
      <c r="C131" s="51" t="s">
        <v>365</v>
      </c>
      <c r="D131" s="51" t="s">
        <v>310</v>
      </c>
      <c r="E131" s="73">
        <f>(5.73*7.5)*(10.764)</f>
        <v>462.5829</v>
      </c>
      <c r="F131" s="73">
        <f t="shared" si="3"/>
        <v>0</v>
      </c>
      <c r="G131" s="4">
        <v>0</v>
      </c>
      <c r="H131" s="4">
        <f t="shared" si="4"/>
        <v>462.5829</v>
      </c>
      <c r="I131" s="1"/>
      <c r="J131" s="1"/>
      <c r="K131" s="1"/>
      <c r="L131" s="1"/>
      <c r="M131" s="1"/>
      <c r="N131" s="1"/>
      <c r="O131" s="1"/>
      <c r="P131" s="1"/>
      <c r="Q131" s="1"/>
      <c r="R131" s="1"/>
      <c r="S131" s="1"/>
      <c r="T131" s="1"/>
      <c r="U131" s="1"/>
      <c r="V131" s="1"/>
      <c r="W131" s="1"/>
      <c r="X131" s="1"/>
      <c r="Y131" s="1"/>
      <c r="Z131" s="1"/>
      <c r="AA131" s="1"/>
      <c r="AB131" s="1"/>
      <c r="AC131" s="1"/>
      <c r="AD131" s="1"/>
      <c r="AE131" s="1"/>
      <c r="AF131" s="1"/>
      <c r="AG131" s="1"/>
      <c r="AH131" s="1"/>
      <c r="AI131" s="1"/>
      <c r="AJ131" s="1"/>
      <c r="AK131" s="1"/>
      <c r="AL131" s="1"/>
      <c r="AM131" s="1"/>
      <c r="AN131" s="1"/>
      <c r="AO131" s="1"/>
      <c r="AP131" s="1"/>
      <c r="AQ131" s="1"/>
      <c r="AR131" s="1"/>
      <c r="AS131" s="1"/>
      <c r="AT131" s="1"/>
      <c r="AU131" s="1"/>
      <c r="AV131" s="1"/>
      <c r="AW131" s="1"/>
      <c r="AX131" s="1"/>
      <c r="AY131" s="1"/>
      <c r="AZ131" s="1"/>
      <c r="BA131" s="1"/>
      <c r="BB131" s="1"/>
      <c r="BC131" s="1"/>
      <c r="BD131" s="1"/>
      <c r="BE131" s="1"/>
      <c r="BF131" s="1"/>
      <c r="BG131" s="1"/>
      <c r="BH131" s="1"/>
      <c r="BI131" s="1"/>
      <c r="BJ131" s="1"/>
      <c r="BK131" s="1"/>
      <c r="BL131" s="1"/>
      <c r="BM131" s="1"/>
      <c r="BN131" s="1"/>
      <c r="BO131" s="1"/>
      <c r="BP131" s="1"/>
      <c r="BQ131" s="1"/>
      <c r="BR131" s="1"/>
      <c r="BS131" s="1"/>
      <c r="BT131" s="1"/>
      <c r="BU131" s="1"/>
      <c r="BV131" s="1"/>
      <c r="BW131" s="1"/>
      <c r="BX131" s="1"/>
      <c r="BY131" s="1"/>
      <c r="BZ131" s="1"/>
      <c r="CA131" s="1"/>
      <c r="CB131" s="1"/>
      <c r="CC131" s="1"/>
      <c r="CD131" s="1"/>
      <c r="CE131" s="1"/>
      <c r="CF131" s="1"/>
      <c r="CG131" s="1"/>
      <c r="CH131" s="1"/>
      <c r="CI131" s="1"/>
      <c r="CJ131" s="1"/>
      <c r="CK131" s="1"/>
      <c r="CL131" s="1"/>
      <c r="CM131" s="1"/>
      <c r="CN131" s="1"/>
      <c r="CO131" s="1"/>
      <c r="CP131" s="1"/>
      <c r="CQ131" s="1"/>
      <c r="CR131" s="1"/>
      <c r="CS131" s="1"/>
      <c r="CT131" s="1"/>
      <c r="CU131" s="1"/>
      <c r="CV131" s="1"/>
      <c r="CW131" s="1"/>
      <c r="CX131" s="1"/>
      <c r="CY131" s="1"/>
      <c r="CZ131" s="1"/>
      <c r="DA131" s="1"/>
      <c r="DB131" s="1"/>
      <c r="DC131" s="1"/>
      <c r="DD131" s="1"/>
      <c r="DE131" s="1"/>
      <c r="DF131" s="1"/>
      <c r="DG131" s="1"/>
      <c r="DH131" s="1"/>
      <c r="DI131" s="1"/>
      <c r="DJ131" s="1"/>
      <c r="DK131" s="1"/>
      <c r="DL131" s="1"/>
      <c r="DM131" s="1"/>
      <c r="DN131" s="1"/>
      <c r="DO131" s="1"/>
      <c r="DP131" s="1"/>
      <c r="DQ131" s="1"/>
      <c r="DR131" s="1"/>
      <c r="DS131" s="1"/>
      <c r="DT131" s="1"/>
      <c r="DU131" s="1"/>
      <c r="DV131" s="1"/>
      <c r="DW131" s="1"/>
      <c r="DX131" s="1"/>
      <c r="DY131" s="1"/>
      <c r="DZ131" s="1"/>
      <c r="EA131" s="1"/>
      <c r="EB131" s="1"/>
      <c r="EC131" s="1"/>
      <c r="ED131" s="1"/>
      <c r="EE131" s="1"/>
      <c r="EF131" s="1"/>
      <c r="EG131" s="1"/>
      <c r="EH131" s="1"/>
      <c r="EI131" s="1"/>
      <c r="EJ131" s="1"/>
      <c r="EK131" s="1"/>
      <c r="EL131" s="1"/>
      <c r="EM131" s="1"/>
      <c r="EN131" s="1"/>
      <c r="EO131" s="1"/>
      <c r="EP131" s="1"/>
      <c r="EQ131" s="1"/>
      <c r="ER131" s="1"/>
      <c r="ES131" s="1"/>
      <c r="ET131" s="1"/>
      <c r="WZB131" s="1"/>
      <c r="WZC131" s="1"/>
      <c r="WZD131" s="1"/>
      <c r="WZE131" s="1"/>
      <c r="WZF131" s="1"/>
      <c r="WZG131" s="1"/>
      <c r="WZH131" s="1"/>
      <c r="WZI131" s="1"/>
      <c r="WZJ131" s="1"/>
      <c r="WZK131" s="1"/>
      <c r="WZL131" s="1"/>
      <c r="WZM131" s="1"/>
      <c r="WZN131" s="1"/>
      <c r="WZO131" s="1"/>
      <c r="WZP131" s="1"/>
      <c r="WZQ131" s="1"/>
      <c r="WZR131" s="1"/>
      <c r="WZS131" s="1"/>
      <c r="WZT131" s="1"/>
      <c r="WZU131" s="1"/>
      <c r="WZV131" s="1"/>
      <c r="WZW131" s="1"/>
      <c r="WZX131" s="1"/>
      <c r="WZY131" s="1"/>
      <c r="WZZ131" s="1"/>
      <c r="XAA131" s="1"/>
      <c r="XAB131" s="1"/>
      <c r="XAC131" s="1"/>
      <c r="XAD131" s="1"/>
      <c r="XAE131" s="1"/>
      <c r="XAF131" s="1"/>
      <c r="XAG131" s="1"/>
      <c r="XAH131" s="1"/>
      <c r="XAI131" s="1"/>
      <c r="XAJ131" s="1"/>
      <c r="XAK131" s="1"/>
      <c r="XAL131" s="1"/>
      <c r="XAM131" s="1"/>
      <c r="XAN131" s="1"/>
      <c r="XAO131" s="1"/>
      <c r="XAP131" s="1"/>
      <c r="XAQ131" s="1"/>
      <c r="XAR131" s="1"/>
      <c r="XAS131" s="1"/>
      <c r="XAT131" s="1"/>
      <c r="XAU131" s="1"/>
      <c r="XAV131" s="1"/>
      <c r="XAW131" s="1"/>
      <c r="XAX131" s="1"/>
      <c r="XAY131" s="1"/>
      <c r="XAZ131" s="1"/>
      <c r="XBA131" s="1"/>
      <c r="XBB131" s="1"/>
      <c r="XBC131" s="1"/>
      <c r="XBD131" s="1"/>
      <c r="XBE131" s="1"/>
      <c r="XBF131" s="1"/>
      <c r="XBG131" s="1"/>
      <c r="XBH131" s="1"/>
      <c r="XBI131" s="1"/>
      <c r="XBJ131" s="1"/>
      <c r="XBK131" s="1"/>
      <c r="XBL131" s="1"/>
      <c r="XBM131" s="1"/>
      <c r="XBN131" s="1"/>
      <c r="XBO131" s="1"/>
      <c r="XBP131" s="1"/>
      <c r="XBQ131" s="1"/>
      <c r="XBR131" s="1"/>
      <c r="XBS131" s="1"/>
      <c r="XBT131" s="1"/>
      <c r="XBU131" s="1"/>
      <c r="XBV131" s="1"/>
      <c r="XBW131" s="1"/>
      <c r="XBX131" s="1"/>
      <c r="XBY131" s="1"/>
      <c r="XBZ131" s="1"/>
      <c r="XCA131" s="1"/>
      <c r="XCB131" s="1"/>
      <c r="XCC131" s="1"/>
      <c r="XCD131" s="1"/>
      <c r="XCE131" s="1"/>
      <c r="XCF131" s="1"/>
      <c r="XCG131" s="1"/>
      <c r="XCH131" s="1"/>
      <c r="XCI131" s="1"/>
      <c r="XCJ131" s="1"/>
      <c r="XCK131" s="1"/>
      <c r="XCL131" s="1"/>
      <c r="XCM131" s="1"/>
      <c r="XCN131" s="1"/>
      <c r="XCO131" s="1"/>
      <c r="XCP131" s="1"/>
      <c r="XCQ131" s="1"/>
      <c r="XCR131" s="1"/>
      <c r="XCS131" s="1"/>
      <c r="XCT131" s="1"/>
      <c r="XCU131" s="1"/>
      <c r="XCV131" s="1"/>
      <c r="XCW131" s="1"/>
      <c r="XCX131" s="1"/>
      <c r="XCY131" s="1"/>
      <c r="XCZ131" s="1"/>
      <c r="XDA131" s="1"/>
      <c r="XDB131" s="1"/>
      <c r="XDC131" s="1"/>
      <c r="XDD131" s="1"/>
      <c r="XDE131" s="1"/>
      <c r="XDF131" s="1"/>
      <c r="XDG131" s="1"/>
      <c r="XDH131" s="1"/>
      <c r="XDI131" s="1"/>
      <c r="XDJ131" s="1"/>
      <c r="XDK131" s="1"/>
      <c r="XDL131" s="1"/>
      <c r="XDM131" s="1"/>
      <c r="XDN131" s="1"/>
      <c r="XDO131" s="1"/>
      <c r="XDP131" s="1"/>
      <c r="XDQ131" s="1"/>
      <c r="XDR131" s="1"/>
      <c r="XDS131" s="1"/>
      <c r="XDT131" s="1"/>
      <c r="XDU131" s="1"/>
      <c r="XDV131" s="1"/>
      <c r="XDW131" s="1"/>
      <c r="XDX131" s="1"/>
      <c r="XDY131" s="1"/>
      <c r="XDZ131" s="1"/>
      <c r="XEA131" s="1"/>
      <c r="XEB131" s="1"/>
      <c r="XEC131" s="1"/>
      <c r="XED131" s="1"/>
      <c r="XEE131" s="1"/>
      <c r="XEF131" s="1"/>
      <c r="XEG131" s="1"/>
      <c r="XEH131" s="1"/>
      <c r="XEI131" s="1"/>
      <c r="XEJ131" s="1"/>
      <c r="XEK131" s="1"/>
      <c r="XEL131" s="1"/>
      <c r="XEM131" s="1"/>
      <c r="XEN131" s="1"/>
      <c r="XEO131" s="1"/>
      <c r="XEP131" s="1"/>
      <c r="XEQ131" s="1"/>
      <c r="XER131" s="1"/>
      <c r="XES131" s="1"/>
      <c r="XET131" s="1"/>
      <c r="XEU131" s="1"/>
      <c r="XEV131" s="1"/>
      <c r="XEW131" s="1"/>
      <c r="XEX131" s="1"/>
      <c r="XEY131" s="1"/>
      <c r="XEZ131" s="1"/>
      <c r="XFA131" s="1"/>
      <c r="XFB131" s="1"/>
      <c r="XFC131" s="1"/>
    </row>
    <row r="132" spans="1:150 16226:16383" s="2" customFormat="1" ht="20.25" customHeight="1" x14ac:dyDescent="0.3">
      <c r="A132" s="110">
        <f t="shared" si="5"/>
        <v>8</v>
      </c>
      <c r="B132" s="111"/>
      <c r="C132" s="51" t="s">
        <v>365</v>
      </c>
      <c r="D132" s="51" t="s">
        <v>310</v>
      </c>
      <c r="E132" s="73">
        <f>(5.65*7.5)*(10.764)</f>
        <v>456.12449999999995</v>
      </c>
      <c r="F132" s="73">
        <f t="shared" si="3"/>
        <v>0</v>
      </c>
      <c r="G132" s="4">
        <v>0</v>
      </c>
      <c r="H132" s="4">
        <f t="shared" si="4"/>
        <v>456.12449999999995</v>
      </c>
      <c r="I132" s="1"/>
      <c r="J132" s="1"/>
      <c r="K132" s="1"/>
      <c r="L132" s="1"/>
      <c r="M132" s="1"/>
      <c r="N132" s="1"/>
      <c r="O132" s="1"/>
      <c r="P132" s="1"/>
      <c r="Q132" s="1"/>
      <c r="R132" s="1"/>
      <c r="S132" s="1"/>
      <c r="T132" s="1"/>
      <c r="U132" s="1"/>
      <c r="V132" s="1"/>
      <c r="W132" s="1"/>
      <c r="X132" s="1"/>
      <c r="Y132" s="1"/>
      <c r="Z132" s="1"/>
      <c r="AA132" s="1"/>
      <c r="AB132" s="1"/>
      <c r="AC132" s="1"/>
      <c r="AD132" s="1"/>
      <c r="AE132" s="1"/>
      <c r="AF132" s="1"/>
      <c r="AG132" s="1"/>
      <c r="AH132" s="1"/>
      <c r="AI132" s="1"/>
      <c r="AJ132" s="1"/>
      <c r="AK132" s="1"/>
      <c r="AL132" s="1"/>
      <c r="AM132" s="1"/>
      <c r="AN132" s="1"/>
      <c r="AO132" s="1"/>
      <c r="AP132" s="1"/>
      <c r="AQ132" s="1"/>
      <c r="AR132" s="1"/>
      <c r="AS132" s="1"/>
      <c r="AT132" s="1"/>
      <c r="AU132" s="1"/>
      <c r="AV132" s="1"/>
      <c r="AW132" s="1"/>
      <c r="AX132" s="1"/>
      <c r="AY132" s="1"/>
      <c r="AZ132" s="1"/>
      <c r="BA132" s="1"/>
      <c r="BB132" s="1"/>
      <c r="BC132" s="1"/>
      <c r="BD132" s="1"/>
      <c r="BE132" s="1"/>
      <c r="BF132" s="1"/>
      <c r="BG132" s="1"/>
      <c r="BH132" s="1"/>
      <c r="BI132" s="1"/>
      <c r="BJ132" s="1"/>
      <c r="BK132" s="1"/>
      <c r="BL132" s="1"/>
      <c r="BM132" s="1"/>
      <c r="BN132" s="1"/>
      <c r="BO132" s="1"/>
      <c r="BP132" s="1"/>
      <c r="BQ132" s="1"/>
      <c r="BR132" s="1"/>
      <c r="BS132" s="1"/>
      <c r="BT132" s="1"/>
      <c r="BU132" s="1"/>
      <c r="BV132" s="1"/>
      <c r="BW132" s="1"/>
      <c r="BX132" s="1"/>
      <c r="BY132" s="1"/>
      <c r="BZ132" s="1"/>
      <c r="CA132" s="1"/>
      <c r="CB132" s="1"/>
      <c r="CC132" s="1"/>
      <c r="CD132" s="1"/>
      <c r="CE132" s="1"/>
      <c r="CF132" s="1"/>
      <c r="CG132" s="1"/>
      <c r="CH132" s="1"/>
      <c r="CI132" s="1"/>
      <c r="CJ132" s="1"/>
      <c r="CK132" s="1"/>
      <c r="CL132" s="1"/>
      <c r="CM132" s="1"/>
      <c r="CN132" s="1"/>
      <c r="CO132" s="1"/>
      <c r="CP132" s="1"/>
      <c r="CQ132" s="1"/>
      <c r="CR132" s="1"/>
      <c r="CS132" s="1"/>
      <c r="CT132" s="1"/>
      <c r="CU132" s="1"/>
      <c r="CV132" s="1"/>
      <c r="CW132" s="1"/>
      <c r="CX132" s="1"/>
      <c r="CY132" s="1"/>
      <c r="CZ132" s="1"/>
      <c r="DA132" s="1"/>
      <c r="DB132" s="1"/>
      <c r="DC132" s="1"/>
      <c r="DD132" s="1"/>
      <c r="DE132" s="1"/>
      <c r="DF132" s="1"/>
      <c r="DG132" s="1"/>
      <c r="DH132" s="1"/>
      <c r="DI132" s="1"/>
      <c r="DJ132" s="1"/>
      <c r="DK132" s="1"/>
      <c r="DL132" s="1"/>
      <c r="DM132" s="1"/>
      <c r="DN132" s="1"/>
      <c r="DO132" s="1"/>
      <c r="DP132" s="1"/>
      <c r="DQ132" s="1"/>
      <c r="DR132" s="1"/>
      <c r="DS132" s="1"/>
      <c r="DT132" s="1"/>
      <c r="DU132" s="1"/>
      <c r="DV132" s="1"/>
      <c r="DW132" s="1"/>
      <c r="DX132" s="1"/>
      <c r="DY132" s="1"/>
      <c r="DZ132" s="1"/>
      <c r="EA132" s="1"/>
      <c r="EB132" s="1"/>
      <c r="EC132" s="1"/>
      <c r="ED132" s="1"/>
      <c r="EE132" s="1"/>
      <c r="EF132" s="1"/>
      <c r="EG132" s="1"/>
      <c r="EH132" s="1"/>
      <c r="EI132" s="1"/>
      <c r="EJ132" s="1"/>
      <c r="EK132" s="1"/>
      <c r="EL132" s="1"/>
      <c r="EM132" s="1"/>
      <c r="EN132" s="1"/>
      <c r="EO132" s="1"/>
      <c r="EP132" s="1"/>
      <c r="EQ132" s="1"/>
      <c r="ER132" s="1"/>
      <c r="ES132" s="1"/>
      <c r="ET132" s="1"/>
      <c r="WZB132" s="1"/>
      <c r="WZC132" s="1"/>
      <c r="WZD132" s="1"/>
      <c r="WZE132" s="1"/>
      <c r="WZF132" s="1"/>
      <c r="WZG132" s="1"/>
      <c r="WZH132" s="1"/>
      <c r="WZI132" s="1"/>
      <c r="WZJ132" s="1"/>
      <c r="WZK132" s="1"/>
      <c r="WZL132" s="1"/>
      <c r="WZM132" s="1"/>
      <c r="WZN132" s="1"/>
      <c r="WZO132" s="1"/>
      <c r="WZP132" s="1"/>
      <c r="WZQ132" s="1"/>
      <c r="WZR132" s="1"/>
      <c r="WZS132" s="1"/>
      <c r="WZT132" s="1"/>
      <c r="WZU132" s="1"/>
      <c r="WZV132" s="1"/>
      <c r="WZW132" s="1"/>
      <c r="WZX132" s="1"/>
      <c r="WZY132" s="1"/>
      <c r="WZZ132" s="1"/>
      <c r="XAA132" s="1"/>
      <c r="XAB132" s="1"/>
      <c r="XAC132" s="1"/>
      <c r="XAD132" s="1"/>
      <c r="XAE132" s="1"/>
      <c r="XAF132" s="1"/>
      <c r="XAG132" s="1"/>
      <c r="XAH132" s="1"/>
      <c r="XAI132" s="1"/>
      <c r="XAJ132" s="1"/>
      <c r="XAK132" s="1"/>
      <c r="XAL132" s="1"/>
      <c r="XAM132" s="1"/>
      <c r="XAN132" s="1"/>
      <c r="XAO132" s="1"/>
      <c r="XAP132" s="1"/>
      <c r="XAQ132" s="1"/>
      <c r="XAR132" s="1"/>
      <c r="XAS132" s="1"/>
      <c r="XAT132" s="1"/>
      <c r="XAU132" s="1"/>
      <c r="XAV132" s="1"/>
      <c r="XAW132" s="1"/>
      <c r="XAX132" s="1"/>
      <c r="XAY132" s="1"/>
      <c r="XAZ132" s="1"/>
      <c r="XBA132" s="1"/>
      <c r="XBB132" s="1"/>
      <c r="XBC132" s="1"/>
      <c r="XBD132" s="1"/>
      <c r="XBE132" s="1"/>
      <c r="XBF132" s="1"/>
      <c r="XBG132" s="1"/>
      <c r="XBH132" s="1"/>
      <c r="XBI132" s="1"/>
      <c r="XBJ132" s="1"/>
      <c r="XBK132" s="1"/>
      <c r="XBL132" s="1"/>
      <c r="XBM132" s="1"/>
      <c r="XBN132" s="1"/>
      <c r="XBO132" s="1"/>
      <c r="XBP132" s="1"/>
      <c r="XBQ132" s="1"/>
      <c r="XBR132" s="1"/>
      <c r="XBS132" s="1"/>
      <c r="XBT132" s="1"/>
      <c r="XBU132" s="1"/>
      <c r="XBV132" s="1"/>
      <c r="XBW132" s="1"/>
      <c r="XBX132" s="1"/>
      <c r="XBY132" s="1"/>
      <c r="XBZ132" s="1"/>
      <c r="XCA132" s="1"/>
      <c r="XCB132" s="1"/>
      <c r="XCC132" s="1"/>
      <c r="XCD132" s="1"/>
      <c r="XCE132" s="1"/>
      <c r="XCF132" s="1"/>
      <c r="XCG132" s="1"/>
      <c r="XCH132" s="1"/>
      <c r="XCI132" s="1"/>
      <c r="XCJ132" s="1"/>
      <c r="XCK132" s="1"/>
      <c r="XCL132" s="1"/>
      <c r="XCM132" s="1"/>
      <c r="XCN132" s="1"/>
      <c r="XCO132" s="1"/>
      <c r="XCP132" s="1"/>
      <c r="XCQ132" s="1"/>
      <c r="XCR132" s="1"/>
      <c r="XCS132" s="1"/>
      <c r="XCT132" s="1"/>
      <c r="XCU132" s="1"/>
      <c r="XCV132" s="1"/>
      <c r="XCW132" s="1"/>
      <c r="XCX132" s="1"/>
      <c r="XCY132" s="1"/>
      <c r="XCZ132" s="1"/>
      <c r="XDA132" s="1"/>
      <c r="XDB132" s="1"/>
      <c r="XDC132" s="1"/>
      <c r="XDD132" s="1"/>
      <c r="XDE132" s="1"/>
      <c r="XDF132" s="1"/>
      <c r="XDG132" s="1"/>
      <c r="XDH132" s="1"/>
      <c r="XDI132" s="1"/>
      <c r="XDJ132" s="1"/>
      <c r="XDK132" s="1"/>
      <c r="XDL132" s="1"/>
      <c r="XDM132" s="1"/>
      <c r="XDN132" s="1"/>
      <c r="XDO132" s="1"/>
      <c r="XDP132" s="1"/>
      <c r="XDQ132" s="1"/>
      <c r="XDR132" s="1"/>
      <c r="XDS132" s="1"/>
      <c r="XDT132" s="1"/>
      <c r="XDU132" s="1"/>
      <c r="XDV132" s="1"/>
      <c r="XDW132" s="1"/>
      <c r="XDX132" s="1"/>
      <c r="XDY132" s="1"/>
      <c r="XDZ132" s="1"/>
      <c r="XEA132" s="1"/>
      <c r="XEB132" s="1"/>
      <c r="XEC132" s="1"/>
      <c r="XED132" s="1"/>
      <c r="XEE132" s="1"/>
      <c r="XEF132" s="1"/>
      <c r="XEG132" s="1"/>
      <c r="XEH132" s="1"/>
      <c r="XEI132" s="1"/>
      <c r="XEJ132" s="1"/>
      <c r="XEK132" s="1"/>
      <c r="XEL132" s="1"/>
      <c r="XEM132" s="1"/>
      <c r="XEN132" s="1"/>
      <c r="XEO132" s="1"/>
      <c r="XEP132" s="1"/>
      <c r="XEQ132" s="1"/>
      <c r="XER132" s="1"/>
      <c r="XES132" s="1"/>
      <c r="XET132" s="1"/>
      <c r="XEU132" s="1"/>
      <c r="XEV132" s="1"/>
      <c r="XEW132" s="1"/>
      <c r="XEX132" s="1"/>
      <c r="XEY132" s="1"/>
      <c r="XEZ132" s="1"/>
      <c r="XFA132" s="1"/>
      <c r="XFB132" s="1"/>
      <c r="XFC132" s="1"/>
    </row>
    <row r="133" spans="1:150 16226:16383" s="2" customFormat="1" ht="20.25" customHeight="1" x14ac:dyDescent="0.3">
      <c r="A133" s="110">
        <f t="shared" si="5"/>
        <v>9</v>
      </c>
      <c r="B133" s="111"/>
      <c r="C133" s="51" t="s">
        <v>365</v>
      </c>
      <c r="D133" s="51" t="s">
        <v>310</v>
      </c>
      <c r="E133" s="73">
        <f>(5.52*7.5)*(10.764)</f>
        <v>445.62959999999998</v>
      </c>
      <c r="F133" s="73">
        <f t="shared" si="3"/>
        <v>0</v>
      </c>
      <c r="G133" s="4">
        <v>0</v>
      </c>
      <c r="H133" s="4">
        <f t="shared" ref="H133:H136" si="6">E133+F133+(IF(G133&lt;101,G133,IF(G133&lt;201,G133/2,IF(G133&lt;=301,G133/3,G133/4))))</f>
        <v>445.62959999999998</v>
      </c>
      <c r="I133" s="1"/>
      <c r="J133" s="1"/>
      <c r="K133" s="1"/>
      <c r="L133" s="1"/>
      <c r="M133" s="1"/>
      <c r="N133" s="1"/>
      <c r="O133" s="1"/>
      <c r="P133" s="1"/>
      <c r="Q133" s="1"/>
      <c r="R133" s="1"/>
      <c r="S133" s="1"/>
      <c r="T133" s="1"/>
      <c r="U133" s="1"/>
      <c r="V133" s="1"/>
      <c r="W133" s="1"/>
      <c r="X133" s="1"/>
      <c r="Y133" s="1"/>
      <c r="Z133" s="1"/>
      <c r="AA133" s="1"/>
      <c r="AB133" s="1"/>
      <c r="AC133" s="1"/>
      <c r="AD133" s="1"/>
      <c r="AE133" s="1"/>
      <c r="AF133" s="1"/>
      <c r="AG133" s="1"/>
      <c r="AH133" s="1"/>
      <c r="AI133" s="1"/>
      <c r="AJ133" s="1"/>
      <c r="AK133" s="1"/>
      <c r="AL133" s="1"/>
      <c r="AM133" s="1"/>
      <c r="AN133" s="1"/>
      <c r="AO133" s="1"/>
      <c r="AP133" s="1"/>
      <c r="AQ133" s="1"/>
      <c r="AR133" s="1"/>
      <c r="AS133" s="1"/>
      <c r="AT133" s="1"/>
      <c r="AU133" s="1"/>
      <c r="AV133" s="1"/>
      <c r="AW133" s="1"/>
      <c r="AX133" s="1"/>
      <c r="AY133" s="1"/>
      <c r="AZ133" s="1"/>
      <c r="BA133" s="1"/>
      <c r="BB133" s="1"/>
      <c r="BC133" s="1"/>
      <c r="BD133" s="1"/>
      <c r="BE133" s="1"/>
      <c r="BF133" s="1"/>
      <c r="BG133" s="1"/>
      <c r="BH133" s="1"/>
      <c r="BI133" s="1"/>
      <c r="BJ133" s="1"/>
      <c r="BK133" s="1"/>
      <c r="BL133" s="1"/>
      <c r="BM133" s="1"/>
      <c r="BN133" s="1"/>
      <c r="BO133" s="1"/>
      <c r="BP133" s="1"/>
      <c r="BQ133" s="1"/>
      <c r="BR133" s="1"/>
      <c r="BS133" s="1"/>
      <c r="BT133" s="1"/>
      <c r="BU133" s="1"/>
      <c r="BV133" s="1"/>
      <c r="BW133" s="1"/>
      <c r="BX133" s="1"/>
      <c r="BY133" s="1"/>
      <c r="BZ133" s="1"/>
      <c r="CA133" s="1"/>
      <c r="CB133" s="1"/>
      <c r="CC133" s="1"/>
      <c r="CD133" s="1"/>
      <c r="CE133" s="1"/>
      <c r="CF133" s="1"/>
      <c r="CG133" s="1"/>
      <c r="CH133" s="1"/>
      <c r="CI133" s="1"/>
      <c r="CJ133" s="1"/>
      <c r="CK133" s="1"/>
      <c r="CL133" s="1"/>
      <c r="CM133" s="1"/>
      <c r="CN133" s="1"/>
      <c r="CO133" s="1"/>
      <c r="CP133" s="1"/>
      <c r="CQ133" s="1"/>
      <c r="CR133" s="1"/>
      <c r="CS133" s="1"/>
      <c r="CT133" s="1"/>
      <c r="CU133" s="1"/>
      <c r="CV133" s="1"/>
      <c r="CW133" s="1"/>
      <c r="CX133" s="1"/>
      <c r="CY133" s="1"/>
      <c r="CZ133" s="1"/>
      <c r="DA133" s="1"/>
      <c r="DB133" s="1"/>
      <c r="DC133" s="1"/>
      <c r="DD133" s="1"/>
      <c r="DE133" s="1"/>
      <c r="DF133" s="1"/>
      <c r="DG133" s="1"/>
      <c r="DH133" s="1"/>
      <c r="DI133" s="1"/>
      <c r="DJ133" s="1"/>
      <c r="DK133" s="1"/>
      <c r="DL133" s="1"/>
      <c r="DM133" s="1"/>
      <c r="DN133" s="1"/>
      <c r="DO133" s="1"/>
      <c r="DP133" s="1"/>
      <c r="DQ133" s="1"/>
      <c r="DR133" s="1"/>
      <c r="DS133" s="1"/>
      <c r="DT133" s="1"/>
      <c r="DU133" s="1"/>
      <c r="DV133" s="1"/>
      <c r="DW133" s="1"/>
      <c r="DX133" s="1"/>
      <c r="DY133" s="1"/>
      <c r="DZ133" s="1"/>
      <c r="EA133" s="1"/>
      <c r="EB133" s="1"/>
      <c r="EC133" s="1"/>
      <c r="ED133" s="1"/>
      <c r="EE133" s="1"/>
      <c r="EF133" s="1"/>
      <c r="EG133" s="1"/>
      <c r="EH133" s="1"/>
      <c r="EI133" s="1"/>
      <c r="EJ133" s="1"/>
      <c r="EK133" s="1"/>
      <c r="EL133" s="1"/>
      <c r="EM133" s="1"/>
      <c r="EN133" s="1"/>
      <c r="EO133" s="1"/>
      <c r="EP133" s="1"/>
      <c r="EQ133" s="1"/>
      <c r="ER133" s="1"/>
      <c r="ES133" s="1"/>
      <c r="ET133" s="1"/>
      <c r="WZB133" s="1"/>
      <c r="WZC133" s="1"/>
      <c r="WZD133" s="1"/>
      <c r="WZE133" s="1"/>
      <c r="WZF133" s="1"/>
      <c r="WZG133" s="1"/>
      <c r="WZH133" s="1"/>
      <c r="WZI133" s="1"/>
      <c r="WZJ133" s="1"/>
      <c r="WZK133" s="1"/>
      <c r="WZL133" s="1"/>
      <c r="WZM133" s="1"/>
      <c r="WZN133" s="1"/>
      <c r="WZO133" s="1"/>
      <c r="WZP133" s="1"/>
      <c r="WZQ133" s="1"/>
      <c r="WZR133" s="1"/>
      <c r="WZS133" s="1"/>
      <c r="WZT133" s="1"/>
      <c r="WZU133" s="1"/>
      <c r="WZV133" s="1"/>
      <c r="WZW133" s="1"/>
      <c r="WZX133" s="1"/>
      <c r="WZY133" s="1"/>
      <c r="WZZ133" s="1"/>
      <c r="XAA133" s="1"/>
      <c r="XAB133" s="1"/>
      <c r="XAC133" s="1"/>
      <c r="XAD133" s="1"/>
      <c r="XAE133" s="1"/>
      <c r="XAF133" s="1"/>
      <c r="XAG133" s="1"/>
      <c r="XAH133" s="1"/>
      <c r="XAI133" s="1"/>
      <c r="XAJ133" s="1"/>
      <c r="XAK133" s="1"/>
      <c r="XAL133" s="1"/>
      <c r="XAM133" s="1"/>
      <c r="XAN133" s="1"/>
      <c r="XAO133" s="1"/>
      <c r="XAP133" s="1"/>
      <c r="XAQ133" s="1"/>
      <c r="XAR133" s="1"/>
      <c r="XAS133" s="1"/>
      <c r="XAT133" s="1"/>
      <c r="XAU133" s="1"/>
      <c r="XAV133" s="1"/>
      <c r="XAW133" s="1"/>
      <c r="XAX133" s="1"/>
      <c r="XAY133" s="1"/>
      <c r="XAZ133" s="1"/>
      <c r="XBA133" s="1"/>
      <c r="XBB133" s="1"/>
      <c r="XBC133" s="1"/>
      <c r="XBD133" s="1"/>
      <c r="XBE133" s="1"/>
      <c r="XBF133" s="1"/>
      <c r="XBG133" s="1"/>
      <c r="XBH133" s="1"/>
      <c r="XBI133" s="1"/>
      <c r="XBJ133" s="1"/>
      <c r="XBK133" s="1"/>
      <c r="XBL133" s="1"/>
      <c r="XBM133" s="1"/>
      <c r="XBN133" s="1"/>
      <c r="XBO133" s="1"/>
      <c r="XBP133" s="1"/>
      <c r="XBQ133" s="1"/>
      <c r="XBR133" s="1"/>
      <c r="XBS133" s="1"/>
      <c r="XBT133" s="1"/>
      <c r="XBU133" s="1"/>
      <c r="XBV133" s="1"/>
      <c r="XBW133" s="1"/>
      <c r="XBX133" s="1"/>
      <c r="XBY133" s="1"/>
      <c r="XBZ133" s="1"/>
      <c r="XCA133" s="1"/>
      <c r="XCB133" s="1"/>
      <c r="XCC133" s="1"/>
      <c r="XCD133" s="1"/>
      <c r="XCE133" s="1"/>
      <c r="XCF133" s="1"/>
      <c r="XCG133" s="1"/>
      <c r="XCH133" s="1"/>
      <c r="XCI133" s="1"/>
      <c r="XCJ133" s="1"/>
      <c r="XCK133" s="1"/>
      <c r="XCL133" s="1"/>
      <c r="XCM133" s="1"/>
      <c r="XCN133" s="1"/>
      <c r="XCO133" s="1"/>
      <c r="XCP133" s="1"/>
      <c r="XCQ133" s="1"/>
      <c r="XCR133" s="1"/>
      <c r="XCS133" s="1"/>
      <c r="XCT133" s="1"/>
      <c r="XCU133" s="1"/>
      <c r="XCV133" s="1"/>
      <c r="XCW133" s="1"/>
      <c r="XCX133" s="1"/>
      <c r="XCY133" s="1"/>
      <c r="XCZ133" s="1"/>
      <c r="XDA133" s="1"/>
      <c r="XDB133" s="1"/>
      <c r="XDC133" s="1"/>
      <c r="XDD133" s="1"/>
      <c r="XDE133" s="1"/>
      <c r="XDF133" s="1"/>
      <c r="XDG133" s="1"/>
      <c r="XDH133" s="1"/>
      <c r="XDI133" s="1"/>
      <c r="XDJ133" s="1"/>
      <c r="XDK133" s="1"/>
      <c r="XDL133" s="1"/>
      <c r="XDM133" s="1"/>
      <c r="XDN133" s="1"/>
      <c r="XDO133" s="1"/>
      <c r="XDP133" s="1"/>
      <c r="XDQ133" s="1"/>
      <c r="XDR133" s="1"/>
      <c r="XDS133" s="1"/>
      <c r="XDT133" s="1"/>
      <c r="XDU133" s="1"/>
      <c r="XDV133" s="1"/>
      <c r="XDW133" s="1"/>
      <c r="XDX133" s="1"/>
      <c r="XDY133" s="1"/>
      <c r="XDZ133" s="1"/>
      <c r="XEA133" s="1"/>
      <c r="XEB133" s="1"/>
      <c r="XEC133" s="1"/>
      <c r="XED133" s="1"/>
      <c r="XEE133" s="1"/>
      <c r="XEF133" s="1"/>
      <c r="XEG133" s="1"/>
      <c r="XEH133" s="1"/>
      <c r="XEI133" s="1"/>
      <c r="XEJ133" s="1"/>
      <c r="XEK133" s="1"/>
      <c r="XEL133" s="1"/>
      <c r="XEM133" s="1"/>
      <c r="XEN133" s="1"/>
      <c r="XEO133" s="1"/>
      <c r="XEP133" s="1"/>
      <c r="XEQ133" s="1"/>
      <c r="XER133" s="1"/>
      <c r="XES133" s="1"/>
      <c r="XET133" s="1"/>
      <c r="XEU133" s="1"/>
      <c r="XEV133" s="1"/>
      <c r="XEW133" s="1"/>
      <c r="XEX133" s="1"/>
      <c r="XEY133" s="1"/>
      <c r="XEZ133" s="1"/>
      <c r="XFA133" s="1"/>
      <c r="XFB133" s="1"/>
      <c r="XFC133" s="1"/>
    </row>
    <row r="134" spans="1:150 16226:16383" s="2" customFormat="1" ht="20.25" customHeight="1" x14ac:dyDescent="0.3">
      <c r="A134" s="110">
        <f t="shared" si="5"/>
        <v>10</v>
      </c>
      <c r="B134" s="111"/>
      <c r="C134" s="51" t="s">
        <v>365</v>
      </c>
      <c r="D134" s="51" t="s">
        <v>310</v>
      </c>
      <c r="E134" s="73">
        <f>(3.4*7.5)*(10.764)</f>
        <v>274.48199999999997</v>
      </c>
      <c r="F134" s="73">
        <f t="shared" si="3"/>
        <v>0</v>
      </c>
      <c r="G134" s="4">
        <v>0</v>
      </c>
      <c r="H134" s="4">
        <f t="shared" si="6"/>
        <v>274.48199999999997</v>
      </c>
      <c r="I134" s="1"/>
      <c r="J134" s="1"/>
      <c r="K134" s="1"/>
      <c r="L134" s="1"/>
      <c r="M134" s="1"/>
      <c r="N134" s="1"/>
      <c r="O134" s="1"/>
      <c r="P134" s="1"/>
      <c r="Q134" s="1"/>
      <c r="R134" s="1"/>
      <c r="S134" s="1"/>
      <c r="T134" s="1"/>
      <c r="U134" s="1"/>
      <c r="V134" s="1"/>
      <c r="W134" s="1"/>
      <c r="X134" s="1"/>
      <c r="Y134" s="1"/>
      <c r="Z134" s="1"/>
      <c r="AA134" s="1"/>
      <c r="AB134" s="1"/>
      <c r="AC134" s="1"/>
      <c r="AD134" s="1"/>
      <c r="AE134" s="1"/>
      <c r="AF134" s="1"/>
      <c r="AG134" s="1"/>
      <c r="AH134" s="1"/>
      <c r="AI134" s="1"/>
      <c r="AJ134" s="1"/>
      <c r="AK134" s="1"/>
      <c r="AL134" s="1"/>
      <c r="AM134" s="1"/>
      <c r="AN134" s="1"/>
      <c r="AO134" s="1"/>
      <c r="AP134" s="1"/>
      <c r="AQ134" s="1"/>
      <c r="AR134" s="1"/>
      <c r="AS134" s="1"/>
      <c r="AT134" s="1"/>
      <c r="AU134" s="1"/>
      <c r="AV134" s="1"/>
      <c r="AW134" s="1"/>
      <c r="AX134" s="1"/>
      <c r="AY134" s="1"/>
      <c r="AZ134" s="1"/>
      <c r="BA134" s="1"/>
      <c r="BB134" s="1"/>
      <c r="BC134" s="1"/>
      <c r="BD134" s="1"/>
      <c r="BE134" s="1"/>
      <c r="BF134" s="1"/>
      <c r="BG134" s="1"/>
      <c r="BH134" s="1"/>
      <c r="BI134" s="1"/>
      <c r="BJ134" s="1"/>
      <c r="BK134" s="1"/>
      <c r="BL134" s="1"/>
      <c r="BM134" s="1"/>
      <c r="BN134" s="1"/>
      <c r="BO134" s="1"/>
      <c r="BP134" s="1"/>
      <c r="BQ134" s="1"/>
      <c r="BR134" s="1"/>
      <c r="BS134" s="1"/>
      <c r="BT134" s="1"/>
      <c r="BU134" s="1"/>
      <c r="BV134" s="1"/>
      <c r="BW134" s="1"/>
      <c r="BX134" s="1"/>
      <c r="BY134" s="1"/>
      <c r="BZ134" s="1"/>
      <c r="CA134" s="1"/>
      <c r="CB134" s="1"/>
      <c r="CC134" s="1"/>
      <c r="CD134" s="1"/>
      <c r="CE134" s="1"/>
      <c r="CF134" s="1"/>
      <c r="CG134" s="1"/>
      <c r="CH134" s="1"/>
      <c r="CI134" s="1"/>
      <c r="CJ134" s="1"/>
      <c r="CK134" s="1"/>
      <c r="CL134" s="1"/>
      <c r="CM134" s="1"/>
      <c r="CN134" s="1"/>
      <c r="CO134" s="1"/>
      <c r="CP134" s="1"/>
      <c r="CQ134" s="1"/>
      <c r="CR134" s="1"/>
      <c r="CS134" s="1"/>
      <c r="CT134" s="1"/>
      <c r="CU134" s="1"/>
      <c r="CV134" s="1"/>
      <c r="CW134" s="1"/>
      <c r="CX134" s="1"/>
      <c r="CY134" s="1"/>
      <c r="CZ134" s="1"/>
      <c r="DA134" s="1"/>
      <c r="DB134" s="1"/>
      <c r="DC134" s="1"/>
      <c r="DD134" s="1"/>
      <c r="DE134" s="1"/>
      <c r="DF134" s="1"/>
      <c r="DG134" s="1"/>
      <c r="DH134" s="1"/>
      <c r="DI134" s="1"/>
      <c r="DJ134" s="1"/>
      <c r="DK134" s="1"/>
      <c r="DL134" s="1"/>
      <c r="DM134" s="1"/>
      <c r="DN134" s="1"/>
      <c r="DO134" s="1"/>
      <c r="DP134" s="1"/>
      <c r="DQ134" s="1"/>
      <c r="DR134" s="1"/>
      <c r="DS134" s="1"/>
      <c r="DT134" s="1"/>
      <c r="DU134" s="1"/>
      <c r="DV134" s="1"/>
      <c r="DW134" s="1"/>
      <c r="DX134" s="1"/>
      <c r="DY134" s="1"/>
      <c r="DZ134" s="1"/>
      <c r="EA134" s="1"/>
      <c r="EB134" s="1"/>
      <c r="EC134" s="1"/>
      <c r="ED134" s="1"/>
      <c r="EE134" s="1"/>
      <c r="EF134" s="1"/>
      <c r="EG134" s="1"/>
      <c r="EH134" s="1"/>
      <c r="EI134" s="1"/>
      <c r="EJ134" s="1"/>
      <c r="EK134" s="1"/>
      <c r="EL134" s="1"/>
      <c r="EM134" s="1"/>
      <c r="EN134" s="1"/>
      <c r="EO134" s="1"/>
      <c r="EP134" s="1"/>
      <c r="EQ134" s="1"/>
      <c r="ER134" s="1"/>
      <c r="ES134" s="1"/>
      <c r="ET134" s="1"/>
      <c r="WZB134" s="1"/>
      <c r="WZC134" s="1"/>
      <c r="WZD134" s="1"/>
      <c r="WZE134" s="1"/>
      <c r="WZF134" s="1"/>
      <c r="WZG134" s="1"/>
      <c r="WZH134" s="1"/>
      <c r="WZI134" s="1"/>
      <c r="WZJ134" s="1"/>
      <c r="WZK134" s="1"/>
      <c r="WZL134" s="1"/>
      <c r="WZM134" s="1"/>
      <c r="WZN134" s="1"/>
      <c r="WZO134" s="1"/>
      <c r="WZP134" s="1"/>
      <c r="WZQ134" s="1"/>
      <c r="WZR134" s="1"/>
      <c r="WZS134" s="1"/>
      <c r="WZT134" s="1"/>
      <c r="WZU134" s="1"/>
      <c r="WZV134" s="1"/>
      <c r="WZW134" s="1"/>
      <c r="WZX134" s="1"/>
      <c r="WZY134" s="1"/>
      <c r="WZZ134" s="1"/>
      <c r="XAA134" s="1"/>
      <c r="XAB134" s="1"/>
      <c r="XAC134" s="1"/>
      <c r="XAD134" s="1"/>
      <c r="XAE134" s="1"/>
      <c r="XAF134" s="1"/>
      <c r="XAG134" s="1"/>
      <c r="XAH134" s="1"/>
      <c r="XAI134" s="1"/>
      <c r="XAJ134" s="1"/>
      <c r="XAK134" s="1"/>
      <c r="XAL134" s="1"/>
      <c r="XAM134" s="1"/>
      <c r="XAN134" s="1"/>
      <c r="XAO134" s="1"/>
      <c r="XAP134" s="1"/>
      <c r="XAQ134" s="1"/>
      <c r="XAR134" s="1"/>
      <c r="XAS134" s="1"/>
      <c r="XAT134" s="1"/>
      <c r="XAU134" s="1"/>
      <c r="XAV134" s="1"/>
      <c r="XAW134" s="1"/>
      <c r="XAX134" s="1"/>
      <c r="XAY134" s="1"/>
      <c r="XAZ134" s="1"/>
      <c r="XBA134" s="1"/>
      <c r="XBB134" s="1"/>
      <c r="XBC134" s="1"/>
      <c r="XBD134" s="1"/>
      <c r="XBE134" s="1"/>
      <c r="XBF134" s="1"/>
      <c r="XBG134" s="1"/>
      <c r="XBH134" s="1"/>
      <c r="XBI134" s="1"/>
      <c r="XBJ134" s="1"/>
      <c r="XBK134" s="1"/>
      <c r="XBL134" s="1"/>
      <c r="XBM134" s="1"/>
      <c r="XBN134" s="1"/>
      <c r="XBO134" s="1"/>
      <c r="XBP134" s="1"/>
      <c r="XBQ134" s="1"/>
      <c r="XBR134" s="1"/>
      <c r="XBS134" s="1"/>
      <c r="XBT134" s="1"/>
      <c r="XBU134" s="1"/>
      <c r="XBV134" s="1"/>
      <c r="XBW134" s="1"/>
      <c r="XBX134" s="1"/>
      <c r="XBY134" s="1"/>
      <c r="XBZ134" s="1"/>
      <c r="XCA134" s="1"/>
      <c r="XCB134" s="1"/>
      <c r="XCC134" s="1"/>
      <c r="XCD134" s="1"/>
      <c r="XCE134" s="1"/>
      <c r="XCF134" s="1"/>
      <c r="XCG134" s="1"/>
      <c r="XCH134" s="1"/>
      <c r="XCI134" s="1"/>
      <c r="XCJ134" s="1"/>
      <c r="XCK134" s="1"/>
      <c r="XCL134" s="1"/>
      <c r="XCM134" s="1"/>
      <c r="XCN134" s="1"/>
      <c r="XCO134" s="1"/>
      <c r="XCP134" s="1"/>
      <c r="XCQ134" s="1"/>
      <c r="XCR134" s="1"/>
      <c r="XCS134" s="1"/>
      <c r="XCT134" s="1"/>
      <c r="XCU134" s="1"/>
      <c r="XCV134" s="1"/>
      <c r="XCW134" s="1"/>
      <c r="XCX134" s="1"/>
      <c r="XCY134" s="1"/>
      <c r="XCZ134" s="1"/>
      <c r="XDA134" s="1"/>
      <c r="XDB134" s="1"/>
      <c r="XDC134" s="1"/>
      <c r="XDD134" s="1"/>
      <c r="XDE134" s="1"/>
      <c r="XDF134" s="1"/>
      <c r="XDG134" s="1"/>
      <c r="XDH134" s="1"/>
      <c r="XDI134" s="1"/>
      <c r="XDJ134" s="1"/>
      <c r="XDK134" s="1"/>
      <c r="XDL134" s="1"/>
      <c r="XDM134" s="1"/>
      <c r="XDN134" s="1"/>
      <c r="XDO134" s="1"/>
      <c r="XDP134" s="1"/>
      <c r="XDQ134" s="1"/>
      <c r="XDR134" s="1"/>
      <c r="XDS134" s="1"/>
      <c r="XDT134" s="1"/>
      <c r="XDU134" s="1"/>
      <c r="XDV134" s="1"/>
      <c r="XDW134" s="1"/>
      <c r="XDX134" s="1"/>
      <c r="XDY134" s="1"/>
      <c r="XDZ134" s="1"/>
      <c r="XEA134" s="1"/>
      <c r="XEB134" s="1"/>
      <c r="XEC134" s="1"/>
      <c r="XED134" s="1"/>
      <c r="XEE134" s="1"/>
      <c r="XEF134" s="1"/>
      <c r="XEG134" s="1"/>
      <c r="XEH134" s="1"/>
      <c r="XEI134" s="1"/>
      <c r="XEJ134" s="1"/>
      <c r="XEK134" s="1"/>
      <c r="XEL134" s="1"/>
      <c r="XEM134" s="1"/>
      <c r="XEN134" s="1"/>
      <c r="XEO134" s="1"/>
      <c r="XEP134" s="1"/>
      <c r="XEQ134" s="1"/>
      <c r="XER134" s="1"/>
      <c r="XES134" s="1"/>
      <c r="XET134" s="1"/>
      <c r="XEU134" s="1"/>
      <c r="XEV134" s="1"/>
      <c r="XEW134" s="1"/>
      <c r="XEX134" s="1"/>
      <c r="XEY134" s="1"/>
      <c r="XEZ134" s="1"/>
      <c r="XFA134" s="1"/>
      <c r="XFB134" s="1"/>
      <c r="XFC134" s="1"/>
    </row>
    <row r="135" spans="1:150 16226:16383" s="2" customFormat="1" ht="20.25" customHeight="1" x14ac:dyDescent="0.3">
      <c r="A135" s="110">
        <f t="shared" si="5"/>
        <v>11</v>
      </c>
      <c r="B135" s="111"/>
      <c r="C135" s="51" t="s">
        <v>365</v>
      </c>
      <c r="D135" s="51" t="s">
        <v>310</v>
      </c>
      <c r="E135" s="73">
        <f>(7.9*7.5+5.88*5.45)*(10.764)</f>
        <v>982.7101439999999</v>
      </c>
      <c r="F135" s="73">
        <f t="shared" si="3"/>
        <v>0</v>
      </c>
      <c r="G135" s="4">
        <v>0</v>
      </c>
      <c r="H135" s="4">
        <f t="shared" si="6"/>
        <v>982.7101439999999</v>
      </c>
      <c r="I135" s="1"/>
      <c r="J135" s="1"/>
      <c r="K135" s="1"/>
      <c r="L135" s="1"/>
      <c r="M135" s="1"/>
      <c r="N135" s="1"/>
      <c r="O135" s="1"/>
      <c r="P135" s="1"/>
      <c r="Q135" s="1"/>
      <c r="R135" s="1"/>
      <c r="S135" s="1"/>
      <c r="T135" s="1"/>
      <c r="U135" s="1"/>
      <c r="V135" s="1"/>
      <c r="W135" s="1"/>
      <c r="X135" s="1"/>
      <c r="Y135" s="1"/>
      <c r="Z135" s="1"/>
      <c r="AA135" s="1"/>
      <c r="AB135" s="1"/>
      <c r="AC135" s="1"/>
      <c r="AD135" s="1"/>
      <c r="AE135" s="1"/>
      <c r="AF135" s="1"/>
      <c r="AG135" s="1"/>
      <c r="AH135" s="1"/>
      <c r="AI135" s="1"/>
      <c r="AJ135" s="1"/>
      <c r="AK135" s="1"/>
      <c r="AL135" s="1"/>
      <c r="AM135" s="1"/>
      <c r="AN135" s="1"/>
      <c r="AO135" s="1"/>
      <c r="AP135" s="1"/>
      <c r="AQ135" s="1"/>
      <c r="AR135" s="1"/>
      <c r="AS135" s="1"/>
      <c r="AT135" s="1"/>
      <c r="AU135" s="1"/>
      <c r="AV135" s="1"/>
      <c r="AW135" s="1"/>
      <c r="AX135" s="1"/>
      <c r="AY135" s="1"/>
      <c r="AZ135" s="1"/>
      <c r="BA135" s="1"/>
      <c r="BB135" s="1"/>
      <c r="BC135" s="1"/>
      <c r="BD135" s="1"/>
      <c r="BE135" s="1"/>
      <c r="BF135" s="1"/>
      <c r="BG135" s="1"/>
      <c r="BH135" s="1"/>
      <c r="BI135" s="1"/>
      <c r="BJ135" s="1"/>
      <c r="BK135" s="1"/>
      <c r="BL135" s="1"/>
      <c r="BM135" s="1"/>
      <c r="BN135" s="1"/>
      <c r="BO135" s="1"/>
      <c r="BP135" s="1"/>
      <c r="BQ135" s="1"/>
      <c r="BR135" s="1"/>
      <c r="BS135" s="1"/>
      <c r="BT135" s="1"/>
      <c r="BU135" s="1"/>
      <c r="BV135" s="1"/>
      <c r="BW135" s="1"/>
      <c r="BX135" s="1"/>
      <c r="BY135" s="1"/>
      <c r="BZ135" s="1"/>
      <c r="CA135" s="1"/>
      <c r="CB135" s="1"/>
      <c r="CC135" s="1"/>
      <c r="CD135" s="1"/>
      <c r="CE135" s="1"/>
      <c r="CF135" s="1"/>
      <c r="CG135" s="1"/>
      <c r="CH135" s="1"/>
      <c r="CI135" s="1"/>
      <c r="CJ135" s="1"/>
      <c r="CK135" s="1"/>
      <c r="CL135" s="1"/>
      <c r="CM135" s="1"/>
      <c r="CN135" s="1"/>
      <c r="CO135" s="1"/>
      <c r="CP135" s="1"/>
      <c r="CQ135" s="1"/>
      <c r="CR135" s="1"/>
      <c r="CS135" s="1"/>
      <c r="CT135" s="1"/>
      <c r="CU135" s="1"/>
      <c r="CV135" s="1"/>
      <c r="CW135" s="1"/>
      <c r="CX135" s="1"/>
      <c r="CY135" s="1"/>
      <c r="CZ135" s="1"/>
      <c r="DA135" s="1"/>
      <c r="DB135" s="1"/>
      <c r="DC135" s="1"/>
      <c r="DD135" s="1"/>
      <c r="DE135" s="1"/>
      <c r="DF135" s="1"/>
      <c r="DG135" s="1"/>
      <c r="DH135" s="1"/>
      <c r="DI135" s="1"/>
      <c r="DJ135" s="1"/>
      <c r="DK135" s="1"/>
      <c r="DL135" s="1"/>
      <c r="DM135" s="1"/>
      <c r="DN135" s="1"/>
      <c r="DO135" s="1"/>
      <c r="DP135" s="1"/>
      <c r="DQ135" s="1"/>
      <c r="DR135" s="1"/>
      <c r="DS135" s="1"/>
      <c r="DT135" s="1"/>
      <c r="DU135" s="1"/>
      <c r="DV135" s="1"/>
      <c r="DW135" s="1"/>
      <c r="DX135" s="1"/>
      <c r="DY135" s="1"/>
      <c r="DZ135" s="1"/>
      <c r="EA135" s="1"/>
      <c r="EB135" s="1"/>
      <c r="EC135" s="1"/>
      <c r="ED135" s="1"/>
      <c r="EE135" s="1"/>
      <c r="EF135" s="1"/>
      <c r="EG135" s="1"/>
      <c r="EH135" s="1"/>
      <c r="EI135" s="1"/>
      <c r="EJ135" s="1"/>
      <c r="EK135" s="1"/>
      <c r="EL135" s="1"/>
      <c r="EM135" s="1"/>
      <c r="EN135" s="1"/>
      <c r="EO135" s="1"/>
      <c r="EP135" s="1"/>
      <c r="EQ135" s="1"/>
      <c r="ER135" s="1"/>
      <c r="ES135" s="1"/>
      <c r="ET135" s="1"/>
      <c r="WZB135" s="1"/>
      <c r="WZC135" s="1"/>
      <c r="WZD135" s="1"/>
      <c r="WZE135" s="1"/>
      <c r="WZF135" s="1"/>
      <c r="WZG135" s="1"/>
      <c r="WZH135" s="1"/>
      <c r="WZI135" s="1"/>
      <c r="WZJ135" s="1"/>
      <c r="WZK135" s="1"/>
      <c r="WZL135" s="1"/>
      <c r="WZM135" s="1"/>
      <c r="WZN135" s="1"/>
      <c r="WZO135" s="1"/>
      <c r="WZP135" s="1"/>
      <c r="WZQ135" s="1"/>
      <c r="WZR135" s="1"/>
      <c r="WZS135" s="1"/>
      <c r="WZT135" s="1"/>
      <c r="WZU135" s="1"/>
      <c r="WZV135" s="1"/>
      <c r="WZW135" s="1"/>
      <c r="WZX135" s="1"/>
      <c r="WZY135" s="1"/>
      <c r="WZZ135" s="1"/>
      <c r="XAA135" s="1"/>
      <c r="XAB135" s="1"/>
      <c r="XAC135" s="1"/>
      <c r="XAD135" s="1"/>
      <c r="XAE135" s="1"/>
      <c r="XAF135" s="1"/>
      <c r="XAG135" s="1"/>
      <c r="XAH135" s="1"/>
      <c r="XAI135" s="1"/>
      <c r="XAJ135" s="1"/>
      <c r="XAK135" s="1"/>
      <c r="XAL135" s="1"/>
      <c r="XAM135" s="1"/>
      <c r="XAN135" s="1"/>
      <c r="XAO135" s="1"/>
      <c r="XAP135" s="1"/>
      <c r="XAQ135" s="1"/>
      <c r="XAR135" s="1"/>
      <c r="XAS135" s="1"/>
      <c r="XAT135" s="1"/>
      <c r="XAU135" s="1"/>
      <c r="XAV135" s="1"/>
      <c r="XAW135" s="1"/>
      <c r="XAX135" s="1"/>
      <c r="XAY135" s="1"/>
      <c r="XAZ135" s="1"/>
      <c r="XBA135" s="1"/>
      <c r="XBB135" s="1"/>
      <c r="XBC135" s="1"/>
      <c r="XBD135" s="1"/>
      <c r="XBE135" s="1"/>
      <c r="XBF135" s="1"/>
      <c r="XBG135" s="1"/>
      <c r="XBH135" s="1"/>
      <c r="XBI135" s="1"/>
      <c r="XBJ135" s="1"/>
      <c r="XBK135" s="1"/>
      <c r="XBL135" s="1"/>
      <c r="XBM135" s="1"/>
      <c r="XBN135" s="1"/>
      <c r="XBO135" s="1"/>
      <c r="XBP135" s="1"/>
      <c r="XBQ135" s="1"/>
      <c r="XBR135" s="1"/>
      <c r="XBS135" s="1"/>
      <c r="XBT135" s="1"/>
      <c r="XBU135" s="1"/>
      <c r="XBV135" s="1"/>
      <c r="XBW135" s="1"/>
      <c r="XBX135" s="1"/>
      <c r="XBY135" s="1"/>
      <c r="XBZ135" s="1"/>
      <c r="XCA135" s="1"/>
      <c r="XCB135" s="1"/>
      <c r="XCC135" s="1"/>
      <c r="XCD135" s="1"/>
      <c r="XCE135" s="1"/>
      <c r="XCF135" s="1"/>
      <c r="XCG135" s="1"/>
      <c r="XCH135" s="1"/>
      <c r="XCI135" s="1"/>
      <c r="XCJ135" s="1"/>
      <c r="XCK135" s="1"/>
      <c r="XCL135" s="1"/>
      <c r="XCM135" s="1"/>
      <c r="XCN135" s="1"/>
      <c r="XCO135" s="1"/>
      <c r="XCP135" s="1"/>
      <c r="XCQ135" s="1"/>
      <c r="XCR135" s="1"/>
      <c r="XCS135" s="1"/>
      <c r="XCT135" s="1"/>
      <c r="XCU135" s="1"/>
      <c r="XCV135" s="1"/>
      <c r="XCW135" s="1"/>
      <c r="XCX135" s="1"/>
      <c r="XCY135" s="1"/>
      <c r="XCZ135" s="1"/>
      <c r="XDA135" s="1"/>
      <c r="XDB135" s="1"/>
      <c r="XDC135" s="1"/>
      <c r="XDD135" s="1"/>
      <c r="XDE135" s="1"/>
      <c r="XDF135" s="1"/>
      <c r="XDG135" s="1"/>
      <c r="XDH135" s="1"/>
      <c r="XDI135" s="1"/>
      <c r="XDJ135" s="1"/>
      <c r="XDK135" s="1"/>
      <c r="XDL135" s="1"/>
      <c r="XDM135" s="1"/>
      <c r="XDN135" s="1"/>
      <c r="XDO135" s="1"/>
      <c r="XDP135" s="1"/>
      <c r="XDQ135" s="1"/>
      <c r="XDR135" s="1"/>
      <c r="XDS135" s="1"/>
      <c r="XDT135" s="1"/>
      <c r="XDU135" s="1"/>
      <c r="XDV135" s="1"/>
      <c r="XDW135" s="1"/>
      <c r="XDX135" s="1"/>
      <c r="XDY135" s="1"/>
      <c r="XDZ135" s="1"/>
      <c r="XEA135" s="1"/>
      <c r="XEB135" s="1"/>
      <c r="XEC135" s="1"/>
      <c r="XED135" s="1"/>
      <c r="XEE135" s="1"/>
      <c r="XEF135" s="1"/>
      <c r="XEG135" s="1"/>
      <c r="XEH135" s="1"/>
      <c r="XEI135" s="1"/>
      <c r="XEJ135" s="1"/>
      <c r="XEK135" s="1"/>
      <c r="XEL135" s="1"/>
      <c r="XEM135" s="1"/>
      <c r="XEN135" s="1"/>
      <c r="XEO135" s="1"/>
      <c r="XEP135" s="1"/>
      <c r="XEQ135" s="1"/>
      <c r="XER135" s="1"/>
      <c r="XES135" s="1"/>
      <c r="XET135" s="1"/>
      <c r="XEU135" s="1"/>
      <c r="XEV135" s="1"/>
      <c r="XEW135" s="1"/>
      <c r="XEX135" s="1"/>
      <c r="XEY135" s="1"/>
      <c r="XEZ135" s="1"/>
      <c r="XFA135" s="1"/>
      <c r="XFB135" s="1"/>
      <c r="XFC135" s="1"/>
    </row>
    <row r="136" spans="1:150 16226:16383" s="2" customFormat="1" ht="20.25" customHeight="1" x14ac:dyDescent="0.3">
      <c r="A136" s="110">
        <f t="shared" si="5"/>
        <v>12</v>
      </c>
      <c r="B136" s="111"/>
      <c r="C136" s="51" t="s">
        <v>365</v>
      </c>
      <c r="D136" s="51" t="s">
        <v>310</v>
      </c>
      <c r="E136" s="73">
        <f>(4.77*12.95)*(10.764)</f>
        <v>664.90842599999985</v>
      </c>
      <c r="F136" s="73">
        <f t="shared" si="3"/>
        <v>0</v>
      </c>
      <c r="G136" s="4">
        <v>0</v>
      </c>
      <c r="H136" s="4">
        <f t="shared" si="6"/>
        <v>664.90842599999985</v>
      </c>
      <c r="I136" s="1"/>
      <c r="J136" s="1"/>
      <c r="K136" s="1"/>
      <c r="L136" s="1"/>
      <c r="M136" s="1"/>
      <c r="N136" s="1"/>
      <c r="O136" s="1"/>
      <c r="P136" s="1"/>
      <c r="Q136" s="1"/>
      <c r="R136" s="1"/>
      <c r="S136" s="1"/>
      <c r="T136" s="1"/>
      <c r="U136" s="1"/>
      <c r="V136" s="1"/>
      <c r="W136" s="1"/>
      <c r="X136" s="1"/>
      <c r="Y136" s="1"/>
      <c r="Z136" s="1"/>
      <c r="AA136" s="1"/>
      <c r="AB136" s="1"/>
      <c r="AC136" s="1"/>
      <c r="AD136" s="1"/>
      <c r="AE136" s="1"/>
      <c r="AF136" s="1"/>
      <c r="AG136" s="1"/>
      <c r="AH136" s="1"/>
      <c r="AI136" s="1"/>
      <c r="AJ136" s="1"/>
      <c r="AK136" s="1"/>
      <c r="AL136" s="1"/>
      <c r="AM136" s="1"/>
      <c r="AN136" s="1"/>
      <c r="AO136" s="1"/>
      <c r="AP136" s="1"/>
      <c r="AQ136" s="1"/>
      <c r="AR136" s="1"/>
      <c r="AS136" s="1"/>
      <c r="AT136" s="1"/>
      <c r="AU136" s="1"/>
      <c r="AV136" s="1"/>
      <c r="AW136" s="1"/>
      <c r="AX136" s="1"/>
      <c r="AY136" s="1"/>
      <c r="AZ136" s="1"/>
      <c r="BA136" s="1"/>
      <c r="BB136" s="1"/>
      <c r="BC136" s="1"/>
      <c r="BD136" s="1"/>
      <c r="BE136" s="1"/>
      <c r="BF136" s="1"/>
      <c r="BG136" s="1"/>
      <c r="BH136" s="1"/>
      <c r="BI136" s="1"/>
      <c r="BJ136" s="1"/>
      <c r="BK136" s="1"/>
      <c r="BL136" s="1"/>
      <c r="BM136" s="1"/>
      <c r="BN136" s="1"/>
      <c r="BO136" s="1"/>
      <c r="BP136" s="1"/>
      <c r="BQ136" s="1"/>
      <c r="BR136" s="1"/>
      <c r="BS136" s="1"/>
      <c r="BT136" s="1"/>
      <c r="BU136" s="1"/>
      <c r="BV136" s="1"/>
      <c r="BW136" s="1"/>
      <c r="BX136" s="1"/>
      <c r="BY136" s="1"/>
      <c r="BZ136" s="1"/>
      <c r="CA136" s="1"/>
      <c r="CB136" s="1"/>
      <c r="CC136" s="1"/>
      <c r="CD136" s="1"/>
      <c r="CE136" s="1"/>
      <c r="CF136" s="1"/>
      <c r="CG136" s="1"/>
      <c r="CH136" s="1"/>
      <c r="CI136" s="1"/>
      <c r="CJ136" s="1"/>
      <c r="CK136" s="1"/>
      <c r="CL136" s="1"/>
      <c r="CM136" s="1"/>
      <c r="CN136" s="1"/>
      <c r="CO136" s="1"/>
      <c r="CP136" s="1"/>
      <c r="CQ136" s="1"/>
      <c r="CR136" s="1"/>
      <c r="CS136" s="1"/>
      <c r="CT136" s="1"/>
      <c r="CU136" s="1"/>
      <c r="CV136" s="1"/>
      <c r="CW136" s="1"/>
      <c r="CX136" s="1"/>
      <c r="CY136" s="1"/>
      <c r="CZ136" s="1"/>
      <c r="DA136" s="1"/>
      <c r="DB136" s="1"/>
      <c r="DC136" s="1"/>
      <c r="DD136" s="1"/>
      <c r="DE136" s="1"/>
      <c r="DF136" s="1"/>
      <c r="DG136" s="1"/>
      <c r="DH136" s="1"/>
      <c r="DI136" s="1"/>
      <c r="DJ136" s="1"/>
      <c r="DK136" s="1"/>
      <c r="DL136" s="1"/>
      <c r="DM136" s="1"/>
      <c r="DN136" s="1"/>
      <c r="DO136" s="1"/>
      <c r="DP136" s="1"/>
      <c r="DQ136" s="1"/>
      <c r="DR136" s="1"/>
      <c r="DS136" s="1"/>
      <c r="DT136" s="1"/>
      <c r="DU136" s="1"/>
      <c r="DV136" s="1"/>
      <c r="DW136" s="1"/>
      <c r="DX136" s="1"/>
      <c r="DY136" s="1"/>
      <c r="DZ136" s="1"/>
      <c r="EA136" s="1"/>
      <c r="EB136" s="1"/>
      <c r="EC136" s="1"/>
      <c r="ED136" s="1"/>
      <c r="EE136" s="1"/>
      <c r="EF136" s="1"/>
      <c r="EG136" s="1"/>
      <c r="EH136" s="1"/>
      <c r="EI136" s="1"/>
      <c r="EJ136" s="1"/>
      <c r="EK136" s="1"/>
      <c r="EL136" s="1"/>
      <c r="EM136" s="1"/>
      <c r="EN136" s="1"/>
      <c r="EO136" s="1"/>
      <c r="EP136" s="1"/>
      <c r="EQ136" s="1"/>
      <c r="ER136" s="1"/>
      <c r="ES136" s="1"/>
      <c r="ET136" s="1"/>
      <c r="WZB136" s="1"/>
      <c r="WZC136" s="1"/>
      <c r="WZD136" s="1"/>
      <c r="WZE136" s="1"/>
      <c r="WZF136" s="1"/>
      <c r="WZG136" s="1"/>
      <c r="WZH136" s="1"/>
      <c r="WZI136" s="1"/>
      <c r="WZJ136" s="1"/>
      <c r="WZK136" s="1"/>
      <c r="WZL136" s="1"/>
      <c r="WZM136" s="1"/>
      <c r="WZN136" s="1"/>
      <c r="WZO136" s="1"/>
      <c r="WZP136" s="1"/>
      <c r="WZQ136" s="1"/>
      <c r="WZR136" s="1"/>
      <c r="WZS136" s="1"/>
      <c r="WZT136" s="1"/>
      <c r="WZU136" s="1"/>
      <c r="WZV136" s="1"/>
      <c r="WZW136" s="1"/>
      <c r="WZX136" s="1"/>
      <c r="WZY136" s="1"/>
      <c r="WZZ136" s="1"/>
      <c r="XAA136" s="1"/>
      <c r="XAB136" s="1"/>
      <c r="XAC136" s="1"/>
      <c r="XAD136" s="1"/>
      <c r="XAE136" s="1"/>
      <c r="XAF136" s="1"/>
      <c r="XAG136" s="1"/>
      <c r="XAH136" s="1"/>
      <c r="XAI136" s="1"/>
      <c r="XAJ136" s="1"/>
      <c r="XAK136" s="1"/>
      <c r="XAL136" s="1"/>
      <c r="XAM136" s="1"/>
      <c r="XAN136" s="1"/>
      <c r="XAO136" s="1"/>
      <c r="XAP136" s="1"/>
      <c r="XAQ136" s="1"/>
      <c r="XAR136" s="1"/>
      <c r="XAS136" s="1"/>
      <c r="XAT136" s="1"/>
      <c r="XAU136" s="1"/>
      <c r="XAV136" s="1"/>
      <c r="XAW136" s="1"/>
      <c r="XAX136" s="1"/>
      <c r="XAY136" s="1"/>
      <c r="XAZ136" s="1"/>
      <c r="XBA136" s="1"/>
      <c r="XBB136" s="1"/>
      <c r="XBC136" s="1"/>
      <c r="XBD136" s="1"/>
      <c r="XBE136" s="1"/>
      <c r="XBF136" s="1"/>
      <c r="XBG136" s="1"/>
      <c r="XBH136" s="1"/>
      <c r="XBI136" s="1"/>
      <c r="XBJ136" s="1"/>
      <c r="XBK136" s="1"/>
      <c r="XBL136" s="1"/>
      <c r="XBM136" s="1"/>
      <c r="XBN136" s="1"/>
      <c r="XBO136" s="1"/>
      <c r="XBP136" s="1"/>
      <c r="XBQ136" s="1"/>
      <c r="XBR136" s="1"/>
      <c r="XBS136" s="1"/>
      <c r="XBT136" s="1"/>
      <c r="XBU136" s="1"/>
      <c r="XBV136" s="1"/>
      <c r="XBW136" s="1"/>
      <c r="XBX136" s="1"/>
      <c r="XBY136" s="1"/>
      <c r="XBZ136" s="1"/>
      <c r="XCA136" s="1"/>
      <c r="XCB136" s="1"/>
      <c r="XCC136" s="1"/>
      <c r="XCD136" s="1"/>
      <c r="XCE136" s="1"/>
      <c r="XCF136" s="1"/>
      <c r="XCG136" s="1"/>
      <c r="XCH136" s="1"/>
      <c r="XCI136" s="1"/>
      <c r="XCJ136" s="1"/>
      <c r="XCK136" s="1"/>
      <c r="XCL136" s="1"/>
      <c r="XCM136" s="1"/>
      <c r="XCN136" s="1"/>
      <c r="XCO136" s="1"/>
      <c r="XCP136" s="1"/>
      <c r="XCQ136" s="1"/>
      <c r="XCR136" s="1"/>
      <c r="XCS136" s="1"/>
      <c r="XCT136" s="1"/>
      <c r="XCU136" s="1"/>
      <c r="XCV136" s="1"/>
      <c r="XCW136" s="1"/>
      <c r="XCX136" s="1"/>
      <c r="XCY136" s="1"/>
      <c r="XCZ136" s="1"/>
      <c r="XDA136" s="1"/>
      <c r="XDB136" s="1"/>
      <c r="XDC136" s="1"/>
      <c r="XDD136" s="1"/>
      <c r="XDE136" s="1"/>
      <c r="XDF136" s="1"/>
      <c r="XDG136" s="1"/>
      <c r="XDH136" s="1"/>
      <c r="XDI136" s="1"/>
      <c r="XDJ136" s="1"/>
      <c r="XDK136" s="1"/>
      <c r="XDL136" s="1"/>
      <c r="XDM136" s="1"/>
      <c r="XDN136" s="1"/>
      <c r="XDO136" s="1"/>
      <c r="XDP136" s="1"/>
      <c r="XDQ136" s="1"/>
      <c r="XDR136" s="1"/>
      <c r="XDS136" s="1"/>
      <c r="XDT136" s="1"/>
      <c r="XDU136" s="1"/>
      <c r="XDV136" s="1"/>
      <c r="XDW136" s="1"/>
      <c r="XDX136" s="1"/>
      <c r="XDY136" s="1"/>
      <c r="XDZ136" s="1"/>
      <c r="XEA136" s="1"/>
      <c r="XEB136" s="1"/>
      <c r="XEC136" s="1"/>
      <c r="XED136" s="1"/>
      <c r="XEE136" s="1"/>
      <c r="XEF136" s="1"/>
      <c r="XEG136" s="1"/>
      <c r="XEH136" s="1"/>
      <c r="XEI136" s="1"/>
      <c r="XEJ136" s="1"/>
      <c r="XEK136" s="1"/>
      <c r="XEL136" s="1"/>
      <c r="XEM136" s="1"/>
      <c r="XEN136" s="1"/>
      <c r="XEO136" s="1"/>
      <c r="XEP136" s="1"/>
      <c r="XEQ136" s="1"/>
      <c r="XER136" s="1"/>
      <c r="XES136" s="1"/>
      <c r="XET136" s="1"/>
      <c r="XEU136" s="1"/>
      <c r="XEV136" s="1"/>
      <c r="XEW136" s="1"/>
      <c r="XEX136" s="1"/>
      <c r="XEY136" s="1"/>
      <c r="XEZ136" s="1"/>
      <c r="XFA136" s="1"/>
      <c r="XFB136" s="1"/>
      <c r="XFC136" s="1"/>
    </row>
    <row r="137" spans="1:150 16226:16383" s="2" customFormat="1" ht="21" x14ac:dyDescent="0.3">
      <c r="A137" s="114" t="s">
        <v>312</v>
      </c>
      <c r="B137" s="115"/>
      <c r="C137" s="115"/>
      <c r="D137" s="115"/>
      <c r="E137" s="115"/>
      <c r="F137" s="115"/>
      <c r="G137" s="115"/>
      <c r="H137" s="116"/>
      <c r="I137" s="1">
        <f>1</f>
        <v>1</v>
      </c>
      <c r="J137" s="1"/>
      <c r="K137" s="1"/>
      <c r="L137" s="1"/>
      <c r="M137" s="1"/>
      <c r="N137" s="1"/>
      <c r="O137" s="1"/>
      <c r="P137" s="1"/>
      <c r="Q137" s="1"/>
      <c r="R137" s="1"/>
      <c r="S137" s="1"/>
      <c r="T137" s="1"/>
      <c r="U137" s="1"/>
      <c r="V137" s="1"/>
      <c r="W137" s="1"/>
      <c r="X137" s="1"/>
      <c r="Y137" s="1"/>
      <c r="Z137" s="1"/>
      <c r="AA137" s="1"/>
      <c r="AB137" s="1"/>
      <c r="AC137" s="1"/>
      <c r="AD137" s="1"/>
      <c r="AE137" s="1"/>
      <c r="AF137" s="1"/>
      <c r="AG137" s="1"/>
      <c r="AH137" s="1"/>
      <c r="AI137" s="1"/>
      <c r="AJ137" s="1"/>
      <c r="AK137" s="1"/>
      <c r="AL137" s="1"/>
      <c r="AM137" s="1"/>
      <c r="AN137" s="1"/>
      <c r="AO137" s="1"/>
      <c r="AP137" s="1"/>
      <c r="AQ137" s="1"/>
      <c r="AR137" s="1"/>
      <c r="AS137" s="1"/>
      <c r="AT137" s="1"/>
      <c r="AU137" s="1"/>
      <c r="AV137" s="1"/>
      <c r="AW137" s="1"/>
      <c r="AX137" s="1"/>
      <c r="AY137" s="1"/>
      <c r="AZ137" s="1"/>
      <c r="BA137" s="1"/>
      <c r="BB137" s="1"/>
      <c r="BC137" s="1"/>
      <c r="BD137" s="1"/>
      <c r="BE137" s="1"/>
      <c r="BF137" s="1"/>
      <c r="BG137" s="1"/>
      <c r="BH137" s="1"/>
      <c r="BI137" s="1"/>
      <c r="BJ137" s="1"/>
      <c r="BK137" s="1"/>
      <c r="BL137" s="1"/>
      <c r="BM137" s="1"/>
      <c r="BN137" s="1"/>
      <c r="BO137" s="1"/>
      <c r="BP137" s="1"/>
      <c r="BQ137" s="1"/>
      <c r="BR137" s="1"/>
      <c r="BS137" s="1"/>
      <c r="BT137" s="1"/>
      <c r="BU137" s="1"/>
      <c r="BV137" s="1"/>
      <c r="BW137" s="1"/>
      <c r="BX137" s="1"/>
      <c r="BY137" s="1"/>
      <c r="BZ137" s="1"/>
      <c r="CA137" s="1"/>
      <c r="CB137" s="1"/>
      <c r="CC137" s="1"/>
      <c r="CD137" s="1"/>
      <c r="CE137" s="1"/>
      <c r="CF137" s="1"/>
      <c r="CG137" s="1"/>
      <c r="CH137" s="1"/>
      <c r="CI137" s="1"/>
      <c r="CJ137" s="1"/>
      <c r="CK137" s="1"/>
      <c r="CL137" s="1"/>
      <c r="CM137" s="1"/>
      <c r="CN137" s="1"/>
      <c r="CO137" s="1"/>
      <c r="CP137" s="1"/>
      <c r="CQ137" s="1"/>
      <c r="CR137" s="1"/>
      <c r="CS137" s="1"/>
      <c r="CT137" s="1"/>
      <c r="CU137" s="1"/>
      <c r="CV137" s="1"/>
      <c r="CW137" s="1"/>
      <c r="CX137" s="1"/>
      <c r="CY137" s="1"/>
      <c r="CZ137" s="1"/>
      <c r="DA137" s="1"/>
      <c r="DB137" s="1"/>
      <c r="DC137" s="1"/>
      <c r="DD137" s="1"/>
      <c r="DE137" s="1"/>
      <c r="DF137" s="1"/>
      <c r="DG137" s="1"/>
      <c r="DH137" s="1"/>
      <c r="DI137" s="1"/>
      <c r="DJ137" s="1"/>
      <c r="DK137" s="1"/>
      <c r="DL137" s="1"/>
      <c r="DM137" s="1"/>
      <c r="DN137" s="1"/>
      <c r="DO137" s="1"/>
      <c r="DP137" s="1"/>
      <c r="DQ137" s="1"/>
      <c r="DR137" s="1"/>
      <c r="DS137" s="1"/>
      <c r="DT137" s="1"/>
      <c r="DU137" s="1"/>
      <c r="DV137" s="1"/>
      <c r="DW137" s="1"/>
      <c r="DX137" s="1"/>
      <c r="DY137" s="1"/>
      <c r="DZ137" s="1"/>
      <c r="EA137" s="1"/>
      <c r="EB137" s="1"/>
      <c r="EC137" s="1"/>
      <c r="ED137" s="1"/>
      <c r="EE137" s="1"/>
      <c r="EF137" s="1"/>
      <c r="EG137" s="1"/>
      <c r="EH137" s="1"/>
      <c r="EI137" s="1"/>
      <c r="EJ137" s="1"/>
      <c r="EK137" s="1"/>
      <c r="EL137" s="1"/>
      <c r="EM137" s="1"/>
      <c r="EN137" s="1"/>
      <c r="EO137" s="1"/>
      <c r="EP137" s="1"/>
      <c r="EQ137" s="1"/>
      <c r="ER137" s="1"/>
      <c r="ES137" s="1"/>
      <c r="ET137" s="1"/>
      <c r="WZB137" s="1"/>
      <c r="WZC137" s="1"/>
      <c r="WZD137" s="1"/>
      <c r="WZE137" s="1"/>
      <c r="WZF137" s="1"/>
      <c r="WZG137" s="1"/>
      <c r="WZH137" s="1"/>
      <c r="WZI137" s="1"/>
      <c r="WZJ137" s="1"/>
      <c r="WZK137" s="1"/>
      <c r="WZL137" s="1"/>
      <c r="WZM137" s="1"/>
      <c r="WZN137" s="1"/>
      <c r="WZO137" s="1"/>
      <c r="WZP137" s="1"/>
      <c r="WZQ137" s="1"/>
      <c r="WZR137" s="1"/>
      <c r="WZS137" s="1"/>
      <c r="WZT137" s="1"/>
      <c r="WZU137" s="1"/>
      <c r="WZV137" s="1"/>
      <c r="WZW137" s="1"/>
      <c r="WZX137" s="1"/>
      <c r="WZY137" s="1"/>
      <c r="WZZ137" s="1"/>
      <c r="XAA137" s="1"/>
      <c r="XAB137" s="1"/>
      <c r="XAC137" s="1"/>
      <c r="XAD137" s="1"/>
      <c r="XAE137" s="1"/>
      <c r="XAF137" s="1"/>
      <c r="XAG137" s="1"/>
      <c r="XAH137" s="1"/>
      <c r="XAI137" s="1"/>
      <c r="XAJ137" s="1"/>
      <c r="XAK137" s="1"/>
      <c r="XAL137" s="1"/>
      <c r="XAM137" s="1"/>
      <c r="XAN137" s="1"/>
      <c r="XAO137" s="1"/>
      <c r="XAP137" s="1"/>
      <c r="XAQ137" s="1"/>
      <c r="XAR137" s="1"/>
      <c r="XAS137" s="1"/>
      <c r="XAT137" s="1"/>
      <c r="XAU137" s="1"/>
      <c r="XAV137" s="1"/>
      <c r="XAW137" s="1"/>
      <c r="XAX137" s="1"/>
      <c r="XAY137" s="1"/>
      <c r="XAZ137" s="1"/>
      <c r="XBA137" s="1"/>
      <c r="XBB137" s="1"/>
      <c r="XBC137" s="1"/>
      <c r="XBD137" s="1"/>
      <c r="XBE137" s="1"/>
      <c r="XBF137" s="1"/>
      <c r="XBG137" s="1"/>
      <c r="XBH137" s="1"/>
      <c r="XBI137" s="1"/>
      <c r="XBJ137" s="1"/>
      <c r="XBK137" s="1"/>
      <c r="XBL137" s="1"/>
      <c r="XBM137" s="1"/>
      <c r="XBN137" s="1"/>
      <c r="XBO137" s="1"/>
      <c r="XBP137" s="1"/>
      <c r="XBQ137" s="1"/>
      <c r="XBR137" s="1"/>
      <c r="XBS137" s="1"/>
      <c r="XBT137" s="1"/>
      <c r="XBU137" s="1"/>
      <c r="XBV137" s="1"/>
      <c r="XBW137" s="1"/>
      <c r="XBX137" s="1"/>
      <c r="XBY137" s="1"/>
      <c r="XBZ137" s="1"/>
      <c r="XCA137" s="1"/>
      <c r="XCB137" s="1"/>
      <c r="XCC137" s="1"/>
      <c r="XCD137" s="1"/>
      <c r="XCE137" s="1"/>
      <c r="XCF137" s="1"/>
      <c r="XCG137" s="1"/>
      <c r="XCH137" s="1"/>
      <c r="XCI137" s="1"/>
      <c r="XCJ137" s="1"/>
      <c r="XCK137" s="1"/>
      <c r="XCL137" s="1"/>
      <c r="XCM137" s="1"/>
      <c r="XCN137" s="1"/>
      <c r="XCO137" s="1"/>
      <c r="XCP137" s="1"/>
      <c r="XCQ137" s="1"/>
      <c r="XCR137" s="1"/>
      <c r="XCS137" s="1"/>
      <c r="XCT137" s="1"/>
      <c r="XCU137" s="1"/>
      <c r="XCV137" s="1"/>
      <c r="XCW137" s="1"/>
      <c r="XCX137" s="1"/>
      <c r="XCY137" s="1"/>
      <c r="XCZ137" s="1"/>
      <c r="XDA137" s="1"/>
      <c r="XDB137" s="1"/>
      <c r="XDC137" s="1"/>
      <c r="XDD137" s="1"/>
      <c r="XDE137" s="1"/>
      <c r="XDF137" s="1"/>
      <c r="XDG137" s="1"/>
      <c r="XDH137" s="1"/>
      <c r="XDI137" s="1"/>
      <c r="XDJ137" s="1"/>
      <c r="XDK137" s="1"/>
      <c r="XDL137" s="1"/>
      <c r="XDM137" s="1"/>
      <c r="XDN137" s="1"/>
      <c r="XDO137" s="1"/>
      <c r="XDP137" s="1"/>
      <c r="XDQ137" s="1"/>
      <c r="XDR137" s="1"/>
      <c r="XDS137" s="1"/>
      <c r="XDT137" s="1"/>
      <c r="XDU137" s="1"/>
      <c r="XDV137" s="1"/>
      <c r="XDW137" s="1"/>
      <c r="XDX137" s="1"/>
      <c r="XDY137" s="1"/>
      <c r="XDZ137" s="1"/>
      <c r="XEA137" s="1"/>
      <c r="XEB137" s="1"/>
      <c r="XEC137" s="1"/>
      <c r="XED137" s="1"/>
      <c r="XEE137" s="1"/>
      <c r="XEF137" s="1"/>
      <c r="XEG137" s="1"/>
      <c r="XEH137" s="1"/>
      <c r="XEI137" s="1"/>
      <c r="XEJ137" s="1"/>
      <c r="XEK137" s="1"/>
      <c r="XEL137" s="1"/>
      <c r="XEM137" s="1"/>
      <c r="XEN137" s="1"/>
      <c r="XEO137" s="1"/>
      <c r="XEP137" s="1"/>
      <c r="XEQ137" s="1"/>
      <c r="XER137" s="1"/>
      <c r="XES137" s="1"/>
      <c r="XET137" s="1"/>
      <c r="XEU137" s="1"/>
      <c r="XEV137" s="1"/>
      <c r="XEW137" s="1"/>
      <c r="XEX137" s="1"/>
      <c r="XEY137" s="1"/>
      <c r="XEZ137" s="1"/>
      <c r="XFA137" s="1"/>
      <c r="XFB137" s="1"/>
      <c r="XFC137" s="1"/>
    </row>
    <row r="138" spans="1:150 16226:16383" s="2" customFormat="1" ht="21" x14ac:dyDescent="0.3">
      <c r="A138" s="109">
        <v>1</v>
      </c>
      <c r="B138" s="109"/>
      <c r="C138" s="51" t="s">
        <v>365</v>
      </c>
      <c r="D138" s="51" t="s">
        <v>313</v>
      </c>
      <c r="E138" s="73">
        <f>(8.93*12.04+6.95*7.13)*(10.764)</f>
        <v>1690.7090147999997</v>
      </c>
      <c r="F138" s="73">
        <f t="shared" ref="F138:F147" si="7">0*(10.764)</f>
        <v>0</v>
      </c>
      <c r="G138" s="4">
        <v>0</v>
      </c>
      <c r="H138" s="4">
        <f>E138+F138+(IF(G138&lt;101,G138,IF(G138&lt;201,G138/2,IF(G138&lt;=301,G138/3,G138/4))))</f>
        <v>1690.7090147999997</v>
      </c>
      <c r="I138" s="1"/>
      <c r="J138" s="1"/>
      <c r="K138" s="1"/>
      <c r="L138" s="1"/>
      <c r="M138" s="1"/>
      <c r="N138" s="1"/>
      <c r="O138" s="1"/>
      <c r="P138" s="1"/>
      <c r="Q138" s="1"/>
      <c r="R138" s="1"/>
      <c r="S138" s="1"/>
      <c r="T138" s="1"/>
      <c r="U138" s="1"/>
      <c r="V138" s="1"/>
      <c r="W138" s="1"/>
      <c r="X138" s="1"/>
      <c r="Y138" s="1"/>
      <c r="Z138" s="1"/>
      <c r="AA138" s="1"/>
      <c r="AB138" s="1"/>
      <c r="AC138" s="1"/>
      <c r="AD138" s="1"/>
      <c r="AE138" s="1"/>
      <c r="AF138" s="1"/>
      <c r="AG138" s="1"/>
      <c r="AH138" s="1"/>
      <c r="AI138" s="1"/>
      <c r="AJ138" s="1"/>
      <c r="AK138" s="1"/>
      <c r="AL138" s="1"/>
      <c r="AM138" s="1"/>
      <c r="AN138" s="1"/>
      <c r="AO138" s="1"/>
      <c r="AP138" s="1"/>
      <c r="AQ138" s="1"/>
      <c r="AR138" s="1"/>
      <c r="AS138" s="1"/>
      <c r="AT138" s="1"/>
      <c r="AU138" s="1"/>
      <c r="AV138" s="1"/>
      <c r="AW138" s="1"/>
      <c r="AX138" s="1"/>
      <c r="AY138" s="1"/>
      <c r="AZ138" s="1"/>
      <c r="BA138" s="1"/>
      <c r="BB138" s="1"/>
      <c r="BC138" s="1"/>
      <c r="BD138" s="1"/>
      <c r="BE138" s="1"/>
      <c r="BF138" s="1"/>
      <c r="BG138" s="1"/>
      <c r="BH138" s="1"/>
      <c r="BI138" s="1"/>
      <c r="BJ138" s="1"/>
      <c r="BK138" s="1"/>
      <c r="BL138" s="1"/>
      <c r="BM138" s="1"/>
      <c r="BN138" s="1"/>
      <c r="BO138" s="1"/>
      <c r="BP138" s="1"/>
      <c r="BQ138" s="1"/>
      <c r="BR138" s="1"/>
      <c r="BS138" s="1"/>
      <c r="BT138" s="1"/>
      <c r="BU138" s="1"/>
      <c r="BV138" s="1"/>
      <c r="BW138" s="1"/>
      <c r="BX138" s="1"/>
      <c r="BY138" s="1"/>
      <c r="BZ138" s="1"/>
      <c r="CA138" s="1"/>
      <c r="CB138" s="1"/>
      <c r="CC138" s="1"/>
      <c r="CD138" s="1"/>
      <c r="CE138" s="1"/>
      <c r="CF138" s="1"/>
      <c r="CG138" s="1"/>
      <c r="CH138" s="1"/>
      <c r="CI138" s="1"/>
      <c r="CJ138" s="1"/>
      <c r="CK138" s="1"/>
      <c r="CL138" s="1"/>
      <c r="CM138" s="1"/>
      <c r="CN138" s="1"/>
      <c r="CO138" s="1"/>
      <c r="CP138" s="1"/>
      <c r="CQ138" s="1"/>
      <c r="CR138" s="1"/>
      <c r="CS138" s="1"/>
      <c r="CT138" s="1"/>
      <c r="CU138" s="1"/>
      <c r="CV138" s="1"/>
      <c r="CW138" s="1"/>
      <c r="CX138" s="1"/>
      <c r="CY138" s="1"/>
      <c r="CZ138" s="1"/>
      <c r="DA138" s="1"/>
      <c r="DB138" s="1"/>
      <c r="DC138" s="1"/>
      <c r="DD138" s="1"/>
      <c r="DE138" s="1"/>
      <c r="DF138" s="1"/>
      <c r="DG138" s="1"/>
      <c r="DH138" s="1"/>
      <c r="DI138" s="1"/>
      <c r="DJ138" s="1"/>
      <c r="DK138" s="1"/>
      <c r="DL138" s="1"/>
      <c r="DM138" s="1"/>
      <c r="DN138" s="1"/>
      <c r="DO138" s="1"/>
      <c r="DP138" s="1"/>
      <c r="DQ138" s="1"/>
      <c r="DR138" s="1"/>
      <c r="DS138" s="1"/>
      <c r="DT138" s="1"/>
      <c r="DU138" s="1"/>
      <c r="DV138" s="1"/>
      <c r="DW138" s="1"/>
      <c r="DX138" s="1"/>
      <c r="DY138" s="1"/>
      <c r="DZ138" s="1"/>
      <c r="EA138" s="1"/>
      <c r="EB138" s="1"/>
      <c r="EC138" s="1"/>
      <c r="ED138" s="1"/>
      <c r="EE138" s="1"/>
      <c r="EF138" s="1"/>
      <c r="EG138" s="1"/>
      <c r="EH138" s="1"/>
      <c r="EI138" s="1"/>
      <c r="EJ138" s="1"/>
      <c r="EK138" s="1"/>
      <c r="EL138" s="1"/>
      <c r="EM138" s="1"/>
      <c r="EN138" s="1"/>
      <c r="EO138" s="1"/>
      <c r="EP138" s="1"/>
      <c r="EQ138" s="1"/>
      <c r="ER138" s="1"/>
      <c r="ES138" s="1"/>
      <c r="ET138" s="1"/>
      <c r="WZB138" s="1"/>
      <c r="WZC138" s="1"/>
      <c r="WZD138" s="1"/>
      <c r="WZE138" s="1"/>
      <c r="WZF138" s="1"/>
      <c r="WZG138" s="1"/>
      <c r="WZH138" s="1"/>
      <c r="WZI138" s="1"/>
      <c r="WZJ138" s="1"/>
      <c r="WZK138" s="1"/>
      <c r="WZL138" s="1"/>
      <c r="WZM138" s="1"/>
      <c r="WZN138" s="1"/>
      <c r="WZO138" s="1"/>
      <c r="WZP138" s="1"/>
      <c r="WZQ138" s="1"/>
      <c r="WZR138" s="1"/>
      <c r="WZS138" s="1"/>
      <c r="WZT138" s="1"/>
      <c r="WZU138" s="1"/>
      <c r="WZV138" s="1"/>
      <c r="WZW138" s="1"/>
      <c r="WZX138" s="1"/>
      <c r="WZY138" s="1"/>
      <c r="WZZ138" s="1"/>
      <c r="XAA138" s="1"/>
      <c r="XAB138" s="1"/>
      <c r="XAC138" s="1"/>
      <c r="XAD138" s="1"/>
      <c r="XAE138" s="1"/>
      <c r="XAF138" s="1"/>
      <c r="XAG138" s="1"/>
      <c r="XAH138" s="1"/>
      <c r="XAI138" s="1"/>
      <c r="XAJ138" s="1"/>
      <c r="XAK138" s="1"/>
      <c r="XAL138" s="1"/>
      <c r="XAM138" s="1"/>
      <c r="XAN138" s="1"/>
      <c r="XAO138" s="1"/>
      <c r="XAP138" s="1"/>
      <c r="XAQ138" s="1"/>
      <c r="XAR138" s="1"/>
      <c r="XAS138" s="1"/>
      <c r="XAT138" s="1"/>
      <c r="XAU138" s="1"/>
      <c r="XAV138" s="1"/>
      <c r="XAW138" s="1"/>
      <c r="XAX138" s="1"/>
      <c r="XAY138" s="1"/>
      <c r="XAZ138" s="1"/>
      <c r="XBA138" s="1"/>
      <c r="XBB138" s="1"/>
      <c r="XBC138" s="1"/>
      <c r="XBD138" s="1"/>
      <c r="XBE138" s="1"/>
      <c r="XBF138" s="1"/>
      <c r="XBG138" s="1"/>
      <c r="XBH138" s="1"/>
      <c r="XBI138" s="1"/>
      <c r="XBJ138" s="1"/>
      <c r="XBK138" s="1"/>
      <c r="XBL138" s="1"/>
      <c r="XBM138" s="1"/>
      <c r="XBN138" s="1"/>
      <c r="XBO138" s="1"/>
      <c r="XBP138" s="1"/>
      <c r="XBQ138" s="1"/>
      <c r="XBR138" s="1"/>
      <c r="XBS138" s="1"/>
      <c r="XBT138" s="1"/>
      <c r="XBU138" s="1"/>
      <c r="XBV138" s="1"/>
      <c r="XBW138" s="1"/>
      <c r="XBX138" s="1"/>
      <c r="XBY138" s="1"/>
      <c r="XBZ138" s="1"/>
      <c r="XCA138" s="1"/>
      <c r="XCB138" s="1"/>
      <c r="XCC138" s="1"/>
      <c r="XCD138" s="1"/>
      <c r="XCE138" s="1"/>
      <c r="XCF138" s="1"/>
      <c r="XCG138" s="1"/>
      <c r="XCH138" s="1"/>
      <c r="XCI138" s="1"/>
      <c r="XCJ138" s="1"/>
      <c r="XCK138" s="1"/>
      <c r="XCL138" s="1"/>
      <c r="XCM138" s="1"/>
      <c r="XCN138" s="1"/>
      <c r="XCO138" s="1"/>
      <c r="XCP138" s="1"/>
      <c r="XCQ138" s="1"/>
      <c r="XCR138" s="1"/>
      <c r="XCS138" s="1"/>
      <c r="XCT138" s="1"/>
      <c r="XCU138" s="1"/>
      <c r="XCV138" s="1"/>
      <c r="XCW138" s="1"/>
      <c r="XCX138" s="1"/>
      <c r="XCY138" s="1"/>
      <c r="XCZ138" s="1"/>
      <c r="XDA138" s="1"/>
      <c r="XDB138" s="1"/>
      <c r="XDC138" s="1"/>
      <c r="XDD138" s="1"/>
      <c r="XDE138" s="1"/>
      <c r="XDF138" s="1"/>
      <c r="XDG138" s="1"/>
      <c r="XDH138" s="1"/>
      <c r="XDI138" s="1"/>
      <c r="XDJ138" s="1"/>
      <c r="XDK138" s="1"/>
      <c r="XDL138" s="1"/>
      <c r="XDM138" s="1"/>
      <c r="XDN138" s="1"/>
      <c r="XDO138" s="1"/>
      <c r="XDP138" s="1"/>
      <c r="XDQ138" s="1"/>
      <c r="XDR138" s="1"/>
      <c r="XDS138" s="1"/>
      <c r="XDT138" s="1"/>
      <c r="XDU138" s="1"/>
      <c r="XDV138" s="1"/>
      <c r="XDW138" s="1"/>
      <c r="XDX138" s="1"/>
      <c r="XDY138" s="1"/>
      <c r="XDZ138" s="1"/>
      <c r="XEA138" s="1"/>
      <c r="XEB138" s="1"/>
      <c r="XEC138" s="1"/>
      <c r="XED138" s="1"/>
      <c r="XEE138" s="1"/>
      <c r="XEF138" s="1"/>
      <c r="XEG138" s="1"/>
      <c r="XEH138" s="1"/>
      <c r="XEI138" s="1"/>
      <c r="XEJ138" s="1"/>
      <c r="XEK138" s="1"/>
      <c r="XEL138" s="1"/>
      <c r="XEM138" s="1"/>
      <c r="XEN138" s="1"/>
      <c r="XEO138" s="1"/>
      <c r="XEP138" s="1"/>
      <c r="XEQ138" s="1"/>
      <c r="XER138" s="1"/>
      <c r="XES138" s="1"/>
      <c r="XET138" s="1"/>
      <c r="XEU138" s="1"/>
      <c r="XEV138" s="1"/>
      <c r="XEW138" s="1"/>
      <c r="XEX138" s="1"/>
      <c r="XEY138" s="1"/>
      <c r="XEZ138" s="1"/>
      <c r="XFA138" s="1"/>
      <c r="XFB138" s="1"/>
      <c r="XFC138" s="1"/>
    </row>
    <row r="139" spans="1:150 16226:16383" s="2" customFormat="1" ht="21" x14ac:dyDescent="0.3">
      <c r="A139" s="110">
        <f>A138+1</f>
        <v>2</v>
      </c>
      <c r="B139" s="111"/>
      <c r="C139" s="51" t="s">
        <v>365</v>
      </c>
      <c r="D139" s="51" t="s">
        <v>313</v>
      </c>
      <c r="E139" s="73">
        <f>(6.2*5.16)*(10.764)</f>
        <v>344.36188799999996</v>
      </c>
      <c r="F139" s="73">
        <f t="shared" si="7"/>
        <v>0</v>
      </c>
      <c r="G139" s="4">
        <v>0</v>
      </c>
      <c r="H139" s="4">
        <f t="shared" ref="H139:H147" si="8">E139+F139+(IF(G139&lt;101,G139,IF(G139&lt;201,G139/2,IF(G139&lt;=301,G139/3,G139/4))))</f>
        <v>344.36188799999996</v>
      </c>
      <c r="I139" s="1"/>
      <c r="J139" s="1"/>
      <c r="K139" s="1"/>
      <c r="L139" s="1"/>
      <c r="M139" s="1"/>
      <c r="N139" s="1"/>
      <c r="O139" s="1"/>
      <c r="P139" s="1"/>
      <c r="Q139" s="1"/>
      <c r="R139" s="1"/>
      <c r="S139" s="1"/>
      <c r="T139" s="1"/>
      <c r="U139" s="1"/>
      <c r="V139" s="1"/>
      <c r="W139" s="1"/>
      <c r="X139" s="1"/>
      <c r="Y139" s="1"/>
      <c r="Z139" s="1"/>
      <c r="AA139" s="1"/>
      <c r="AB139" s="1"/>
      <c r="AC139" s="1"/>
      <c r="AD139" s="1"/>
      <c r="AE139" s="1"/>
      <c r="AF139" s="1"/>
      <c r="AG139" s="1"/>
      <c r="AH139" s="1"/>
      <c r="AI139" s="1"/>
      <c r="AJ139" s="1"/>
      <c r="AK139" s="1"/>
      <c r="AL139" s="1"/>
      <c r="AM139" s="1"/>
      <c r="AN139" s="1"/>
      <c r="AO139" s="1"/>
      <c r="AP139" s="1"/>
      <c r="AQ139" s="1"/>
      <c r="AR139" s="1"/>
      <c r="AS139" s="1"/>
      <c r="AT139" s="1"/>
      <c r="AU139" s="1"/>
      <c r="AV139" s="1"/>
      <c r="AW139" s="1"/>
      <c r="AX139" s="1"/>
      <c r="AY139" s="1"/>
      <c r="AZ139" s="1"/>
      <c r="BA139" s="1"/>
      <c r="BB139" s="1"/>
      <c r="BC139" s="1"/>
      <c r="BD139" s="1"/>
      <c r="BE139" s="1"/>
      <c r="BF139" s="1"/>
      <c r="BG139" s="1"/>
      <c r="BH139" s="1"/>
      <c r="BI139" s="1"/>
      <c r="BJ139" s="1"/>
      <c r="BK139" s="1"/>
      <c r="BL139" s="1"/>
      <c r="BM139" s="1"/>
      <c r="BN139" s="1"/>
      <c r="BO139" s="1"/>
      <c r="BP139" s="1"/>
      <c r="BQ139" s="1"/>
      <c r="BR139" s="1"/>
      <c r="BS139" s="1"/>
      <c r="BT139" s="1"/>
      <c r="BU139" s="1"/>
      <c r="BV139" s="1"/>
      <c r="BW139" s="1"/>
      <c r="BX139" s="1"/>
      <c r="BY139" s="1"/>
      <c r="BZ139" s="1"/>
      <c r="CA139" s="1"/>
      <c r="CB139" s="1"/>
      <c r="CC139" s="1"/>
      <c r="CD139" s="1"/>
      <c r="CE139" s="1"/>
      <c r="CF139" s="1"/>
      <c r="CG139" s="1"/>
      <c r="CH139" s="1"/>
      <c r="CI139" s="1"/>
      <c r="CJ139" s="1"/>
      <c r="CK139" s="1"/>
      <c r="CL139" s="1"/>
      <c r="CM139" s="1"/>
      <c r="CN139" s="1"/>
      <c r="CO139" s="1"/>
      <c r="CP139" s="1"/>
      <c r="CQ139" s="1"/>
      <c r="CR139" s="1"/>
      <c r="CS139" s="1"/>
      <c r="CT139" s="1"/>
      <c r="CU139" s="1"/>
      <c r="CV139" s="1"/>
      <c r="CW139" s="1"/>
      <c r="CX139" s="1"/>
      <c r="CY139" s="1"/>
      <c r="CZ139" s="1"/>
      <c r="DA139" s="1"/>
      <c r="DB139" s="1"/>
      <c r="DC139" s="1"/>
      <c r="DD139" s="1"/>
      <c r="DE139" s="1"/>
      <c r="DF139" s="1"/>
      <c r="DG139" s="1"/>
      <c r="DH139" s="1"/>
      <c r="DI139" s="1"/>
      <c r="DJ139" s="1"/>
      <c r="DK139" s="1"/>
      <c r="DL139" s="1"/>
      <c r="DM139" s="1"/>
      <c r="DN139" s="1"/>
      <c r="DO139" s="1"/>
      <c r="DP139" s="1"/>
      <c r="DQ139" s="1"/>
      <c r="DR139" s="1"/>
      <c r="DS139" s="1"/>
      <c r="DT139" s="1"/>
      <c r="DU139" s="1"/>
      <c r="DV139" s="1"/>
      <c r="DW139" s="1"/>
      <c r="DX139" s="1"/>
      <c r="DY139" s="1"/>
      <c r="DZ139" s="1"/>
      <c r="EA139" s="1"/>
      <c r="EB139" s="1"/>
      <c r="EC139" s="1"/>
      <c r="ED139" s="1"/>
      <c r="EE139" s="1"/>
      <c r="EF139" s="1"/>
      <c r="EG139" s="1"/>
      <c r="EH139" s="1"/>
      <c r="EI139" s="1"/>
      <c r="EJ139" s="1"/>
      <c r="EK139" s="1"/>
      <c r="EL139" s="1"/>
      <c r="EM139" s="1"/>
      <c r="EN139" s="1"/>
      <c r="EO139" s="1"/>
      <c r="EP139" s="1"/>
      <c r="EQ139" s="1"/>
      <c r="ER139" s="1"/>
      <c r="ES139" s="1"/>
      <c r="ET139" s="1"/>
      <c r="WZB139" s="1"/>
      <c r="WZC139" s="1"/>
      <c r="WZD139" s="1"/>
      <c r="WZE139" s="1"/>
      <c r="WZF139" s="1"/>
      <c r="WZG139" s="1"/>
      <c r="WZH139" s="1"/>
      <c r="WZI139" s="1"/>
      <c r="WZJ139" s="1"/>
      <c r="WZK139" s="1"/>
      <c r="WZL139" s="1"/>
      <c r="WZM139" s="1"/>
      <c r="WZN139" s="1"/>
      <c r="WZO139" s="1"/>
      <c r="WZP139" s="1"/>
      <c r="WZQ139" s="1"/>
      <c r="WZR139" s="1"/>
      <c r="WZS139" s="1"/>
      <c r="WZT139" s="1"/>
      <c r="WZU139" s="1"/>
      <c r="WZV139" s="1"/>
      <c r="WZW139" s="1"/>
      <c r="WZX139" s="1"/>
      <c r="WZY139" s="1"/>
      <c r="WZZ139" s="1"/>
      <c r="XAA139" s="1"/>
      <c r="XAB139" s="1"/>
      <c r="XAC139" s="1"/>
      <c r="XAD139" s="1"/>
      <c r="XAE139" s="1"/>
      <c r="XAF139" s="1"/>
      <c r="XAG139" s="1"/>
      <c r="XAH139" s="1"/>
      <c r="XAI139" s="1"/>
      <c r="XAJ139" s="1"/>
      <c r="XAK139" s="1"/>
      <c r="XAL139" s="1"/>
      <c r="XAM139" s="1"/>
      <c r="XAN139" s="1"/>
      <c r="XAO139" s="1"/>
      <c r="XAP139" s="1"/>
      <c r="XAQ139" s="1"/>
      <c r="XAR139" s="1"/>
      <c r="XAS139" s="1"/>
      <c r="XAT139" s="1"/>
      <c r="XAU139" s="1"/>
      <c r="XAV139" s="1"/>
      <c r="XAW139" s="1"/>
      <c r="XAX139" s="1"/>
      <c r="XAY139" s="1"/>
      <c r="XAZ139" s="1"/>
      <c r="XBA139" s="1"/>
      <c r="XBB139" s="1"/>
      <c r="XBC139" s="1"/>
      <c r="XBD139" s="1"/>
      <c r="XBE139" s="1"/>
      <c r="XBF139" s="1"/>
      <c r="XBG139" s="1"/>
      <c r="XBH139" s="1"/>
      <c r="XBI139" s="1"/>
      <c r="XBJ139" s="1"/>
      <c r="XBK139" s="1"/>
      <c r="XBL139" s="1"/>
      <c r="XBM139" s="1"/>
      <c r="XBN139" s="1"/>
      <c r="XBO139" s="1"/>
      <c r="XBP139" s="1"/>
      <c r="XBQ139" s="1"/>
      <c r="XBR139" s="1"/>
      <c r="XBS139" s="1"/>
      <c r="XBT139" s="1"/>
      <c r="XBU139" s="1"/>
      <c r="XBV139" s="1"/>
      <c r="XBW139" s="1"/>
      <c r="XBX139" s="1"/>
      <c r="XBY139" s="1"/>
      <c r="XBZ139" s="1"/>
      <c r="XCA139" s="1"/>
      <c r="XCB139" s="1"/>
      <c r="XCC139" s="1"/>
      <c r="XCD139" s="1"/>
      <c r="XCE139" s="1"/>
      <c r="XCF139" s="1"/>
      <c r="XCG139" s="1"/>
      <c r="XCH139" s="1"/>
      <c r="XCI139" s="1"/>
      <c r="XCJ139" s="1"/>
      <c r="XCK139" s="1"/>
      <c r="XCL139" s="1"/>
      <c r="XCM139" s="1"/>
      <c r="XCN139" s="1"/>
      <c r="XCO139" s="1"/>
      <c r="XCP139" s="1"/>
      <c r="XCQ139" s="1"/>
      <c r="XCR139" s="1"/>
      <c r="XCS139" s="1"/>
      <c r="XCT139" s="1"/>
      <c r="XCU139" s="1"/>
      <c r="XCV139" s="1"/>
      <c r="XCW139" s="1"/>
      <c r="XCX139" s="1"/>
      <c r="XCY139" s="1"/>
      <c r="XCZ139" s="1"/>
      <c r="XDA139" s="1"/>
      <c r="XDB139" s="1"/>
      <c r="XDC139" s="1"/>
      <c r="XDD139" s="1"/>
      <c r="XDE139" s="1"/>
      <c r="XDF139" s="1"/>
      <c r="XDG139" s="1"/>
      <c r="XDH139" s="1"/>
      <c r="XDI139" s="1"/>
      <c r="XDJ139" s="1"/>
      <c r="XDK139" s="1"/>
      <c r="XDL139" s="1"/>
      <c r="XDM139" s="1"/>
      <c r="XDN139" s="1"/>
      <c r="XDO139" s="1"/>
      <c r="XDP139" s="1"/>
      <c r="XDQ139" s="1"/>
      <c r="XDR139" s="1"/>
      <c r="XDS139" s="1"/>
      <c r="XDT139" s="1"/>
      <c r="XDU139" s="1"/>
      <c r="XDV139" s="1"/>
      <c r="XDW139" s="1"/>
      <c r="XDX139" s="1"/>
      <c r="XDY139" s="1"/>
      <c r="XDZ139" s="1"/>
      <c r="XEA139" s="1"/>
      <c r="XEB139" s="1"/>
      <c r="XEC139" s="1"/>
      <c r="XED139" s="1"/>
      <c r="XEE139" s="1"/>
      <c r="XEF139" s="1"/>
      <c r="XEG139" s="1"/>
      <c r="XEH139" s="1"/>
      <c r="XEI139" s="1"/>
      <c r="XEJ139" s="1"/>
      <c r="XEK139" s="1"/>
      <c r="XEL139" s="1"/>
      <c r="XEM139" s="1"/>
      <c r="XEN139" s="1"/>
      <c r="XEO139" s="1"/>
      <c r="XEP139" s="1"/>
      <c r="XEQ139" s="1"/>
      <c r="XER139" s="1"/>
      <c r="XES139" s="1"/>
      <c r="XET139" s="1"/>
      <c r="XEU139" s="1"/>
      <c r="XEV139" s="1"/>
      <c r="XEW139" s="1"/>
      <c r="XEX139" s="1"/>
      <c r="XEY139" s="1"/>
      <c r="XEZ139" s="1"/>
      <c r="XFA139" s="1"/>
      <c r="XFB139" s="1"/>
      <c r="XFC139" s="1"/>
    </row>
    <row r="140" spans="1:150 16226:16383" s="2" customFormat="1" ht="21" x14ac:dyDescent="0.3">
      <c r="A140" s="110">
        <f t="shared" ref="A140:A147" si="9">A139+1</f>
        <v>3</v>
      </c>
      <c r="B140" s="111"/>
      <c r="C140" s="51" t="s">
        <v>365</v>
      </c>
      <c r="D140" s="51" t="s">
        <v>313</v>
      </c>
      <c r="E140" s="73">
        <f>(3.05*5.66)*(10.764)</f>
        <v>185.81893199999996</v>
      </c>
      <c r="F140" s="73">
        <f t="shared" si="7"/>
        <v>0</v>
      </c>
      <c r="G140" s="4">
        <v>0</v>
      </c>
      <c r="H140" s="4">
        <f t="shared" si="8"/>
        <v>185.81893199999996</v>
      </c>
      <c r="I140" s="1"/>
      <c r="J140" s="1"/>
      <c r="K140" s="1"/>
      <c r="L140" s="1"/>
      <c r="M140" s="1"/>
      <c r="N140" s="1"/>
      <c r="O140" s="1"/>
      <c r="P140" s="1"/>
      <c r="Q140" s="1"/>
      <c r="R140" s="1"/>
      <c r="S140" s="1"/>
      <c r="T140" s="1"/>
      <c r="U140" s="1"/>
      <c r="V140" s="1"/>
      <c r="W140" s="1"/>
      <c r="X140" s="1"/>
      <c r="Y140" s="1"/>
      <c r="Z140" s="1"/>
      <c r="AA140" s="1"/>
      <c r="AB140" s="1"/>
      <c r="AC140" s="1"/>
      <c r="AD140" s="1"/>
      <c r="AE140" s="1"/>
      <c r="AF140" s="1"/>
      <c r="AG140" s="1"/>
      <c r="AH140" s="1"/>
      <c r="AI140" s="1"/>
      <c r="AJ140" s="1"/>
      <c r="AK140" s="1"/>
      <c r="AL140" s="1"/>
      <c r="AM140" s="1"/>
      <c r="AN140" s="1"/>
      <c r="AO140" s="1"/>
      <c r="AP140" s="1"/>
      <c r="AQ140" s="1"/>
      <c r="AR140" s="1"/>
      <c r="AS140" s="1"/>
      <c r="AT140" s="1"/>
      <c r="AU140" s="1"/>
      <c r="AV140" s="1"/>
      <c r="AW140" s="1"/>
      <c r="AX140" s="1"/>
      <c r="AY140" s="1"/>
      <c r="AZ140" s="1"/>
      <c r="BA140" s="1"/>
      <c r="BB140" s="1"/>
      <c r="BC140" s="1"/>
      <c r="BD140" s="1"/>
      <c r="BE140" s="1"/>
      <c r="BF140" s="1"/>
      <c r="BG140" s="1"/>
      <c r="BH140" s="1"/>
      <c r="BI140" s="1"/>
      <c r="BJ140" s="1"/>
      <c r="BK140" s="1"/>
      <c r="BL140" s="1"/>
      <c r="BM140" s="1"/>
      <c r="BN140" s="1"/>
      <c r="BO140" s="1"/>
      <c r="BP140" s="1"/>
      <c r="BQ140" s="1"/>
      <c r="BR140" s="1"/>
      <c r="BS140" s="1"/>
      <c r="BT140" s="1"/>
      <c r="BU140" s="1"/>
      <c r="BV140" s="1"/>
      <c r="BW140" s="1"/>
      <c r="BX140" s="1"/>
      <c r="BY140" s="1"/>
      <c r="BZ140" s="1"/>
      <c r="CA140" s="1"/>
      <c r="CB140" s="1"/>
      <c r="CC140" s="1"/>
      <c r="CD140" s="1"/>
      <c r="CE140" s="1"/>
      <c r="CF140" s="1"/>
      <c r="CG140" s="1"/>
      <c r="CH140" s="1"/>
      <c r="CI140" s="1"/>
      <c r="CJ140" s="1"/>
      <c r="CK140" s="1"/>
      <c r="CL140" s="1"/>
      <c r="CM140" s="1"/>
      <c r="CN140" s="1"/>
      <c r="CO140" s="1"/>
      <c r="CP140" s="1"/>
      <c r="CQ140" s="1"/>
      <c r="CR140" s="1"/>
      <c r="CS140" s="1"/>
      <c r="CT140" s="1"/>
      <c r="CU140" s="1"/>
      <c r="CV140" s="1"/>
      <c r="CW140" s="1"/>
      <c r="CX140" s="1"/>
      <c r="CY140" s="1"/>
      <c r="CZ140" s="1"/>
      <c r="DA140" s="1"/>
      <c r="DB140" s="1"/>
      <c r="DC140" s="1"/>
      <c r="DD140" s="1"/>
      <c r="DE140" s="1"/>
      <c r="DF140" s="1"/>
      <c r="DG140" s="1"/>
      <c r="DH140" s="1"/>
      <c r="DI140" s="1"/>
      <c r="DJ140" s="1"/>
      <c r="DK140" s="1"/>
      <c r="DL140" s="1"/>
      <c r="DM140" s="1"/>
      <c r="DN140" s="1"/>
      <c r="DO140" s="1"/>
      <c r="DP140" s="1"/>
      <c r="DQ140" s="1"/>
      <c r="DR140" s="1"/>
      <c r="DS140" s="1"/>
      <c r="DT140" s="1"/>
      <c r="DU140" s="1"/>
      <c r="DV140" s="1"/>
      <c r="DW140" s="1"/>
      <c r="DX140" s="1"/>
      <c r="DY140" s="1"/>
      <c r="DZ140" s="1"/>
      <c r="EA140" s="1"/>
      <c r="EB140" s="1"/>
      <c r="EC140" s="1"/>
      <c r="ED140" s="1"/>
      <c r="EE140" s="1"/>
      <c r="EF140" s="1"/>
      <c r="EG140" s="1"/>
      <c r="EH140" s="1"/>
      <c r="EI140" s="1"/>
      <c r="EJ140" s="1"/>
      <c r="EK140" s="1"/>
      <c r="EL140" s="1"/>
      <c r="EM140" s="1"/>
      <c r="EN140" s="1"/>
      <c r="EO140" s="1"/>
      <c r="EP140" s="1"/>
      <c r="EQ140" s="1"/>
      <c r="ER140" s="1"/>
      <c r="ES140" s="1"/>
      <c r="ET140" s="1"/>
      <c r="WZB140" s="1"/>
      <c r="WZC140" s="1"/>
      <c r="WZD140" s="1"/>
      <c r="WZE140" s="1"/>
      <c r="WZF140" s="1"/>
      <c r="WZG140" s="1"/>
      <c r="WZH140" s="1"/>
      <c r="WZI140" s="1"/>
      <c r="WZJ140" s="1"/>
      <c r="WZK140" s="1"/>
      <c r="WZL140" s="1"/>
      <c r="WZM140" s="1"/>
      <c r="WZN140" s="1"/>
      <c r="WZO140" s="1"/>
      <c r="WZP140" s="1"/>
      <c r="WZQ140" s="1"/>
      <c r="WZR140" s="1"/>
      <c r="WZS140" s="1"/>
      <c r="WZT140" s="1"/>
      <c r="WZU140" s="1"/>
      <c r="WZV140" s="1"/>
      <c r="WZW140" s="1"/>
      <c r="WZX140" s="1"/>
      <c r="WZY140" s="1"/>
      <c r="WZZ140" s="1"/>
      <c r="XAA140" s="1"/>
      <c r="XAB140" s="1"/>
      <c r="XAC140" s="1"/>
      <c r="XAD140" s="1"/>
      <c r="XAE140" s="1"/>
      <c r="XAF140" s="1"/>
      <c r="XAG140" s="1"/>
      <c r="XAH140" s="1"/>
      <c r="XAI140" s="1"/>
      <c r="XAJ140" s="1"/>
      <c r="XAK140" s="1"/>
      <c r="XAL140" s="1"/>
      <c r="XAM140" s="1"/>
      <c r="XAN140" s="1"/>
      <c r="XAO140" s="1"/>
      <c r="XAP140" s="1"/>
      <c r="XAQ140" s="1"/>
      <c r="XAR140" s="1"/>
      <c r="XAS140" s="1"/>
      <c r="XAT140" s="1"/>
      <c r="XAU140" s="1"/>
      <c r="XAV140" s="1"/>
      <c r="XAW140" s="1"/>
      <c r="XAX140" s="1"/>
      <c r="XAY140" s="1"/>
      <c r="XAZ140" s="1"/>
      <c r="XBA140" s="1"/>
      <c r="XBB140" s="1"/>
      <c r="XBC140" s="1"/>
      <c r="XBD140" s="1"/>
      <c r="XBE140" s="1"/>
      <c r="XBF140" s="1"/>
      <c r="XBG140" s="1"/>
      <c r="XBH140" s="1"/>
      <c r="XBI140" s="1"/>
      <c r="XBJ140" s="1"/>
      <c r="XBK140" s="1"/>
      <c r="XBL140" s="1"/>
      <c r="XBM140" s="1"/>
      <c r="XBN140" s="1"/>
      <c r="XBO140" s="1"/>
      <c r="XBP140" s="1"/>
      <c r="XBQ140" s="1"/>
      <c r="XBR140" s="1"/>
      <c r="XBS140" s="1"/>
      <c r="XBT140" s="1"/>
      <c r="XBU140" s="1"/>
      <c r="XBV140" s="1"/>
      <c r="XBW140" s="1"/>
      <c r="XBX140" s="1"/>
      <c r="XBY140" s="1"/>
      <c r="XBZ140" s="1"/>
      <c r="XCA140" s="1"/>
      <c r="XCB140" s="1"/>
      <c r="XCC140" s="1"/>
      <c r="XCD140" s="1"/>
      <c r="XCE140" s="1"/>
      <c r="XCF140" s="1"/>
      <c r="XCG140" s="1"/>
      <c r="XCH140" s="1"/>
      <c r="XCI140" s="1"/>
      <c r="XCJ140" s="1"/>
      <c r="XCK140" s="1"/>
      <c r="XCL140" s="1"/>
      <c r="XCM140" s="1"/>
      <c r="XCN140" s="1"/>
      <c r="XCO140" s="1"/>
      <c r="XCP140" s="1"/>
      <c r="XCQ140" s="1"/>
      <c r="XCR140" s="1"/>
      <c r="XCS140" s="1"/>
      <c r="XCT140" s="1"/>
      <c r="XCU140" s="1"/>
      <c r="XCV140" s="1"/>
      <c r="XCW140" s="1"/>
      <c r="XCX140" s="1"/>
      <c r="XCY140" s="1"/>
      <c r="XCZ140" s="1"/>
      <c r="XDA140" s="1"/>
      <c r="XDB140" s="1"/>
      <c r="XDC140" s="1"/>
      <c r="XDD140" s="1"/>
      <c r="XDE140" s="1"/>
      <c r="XDF140" s="1"/>
      <c r="XDG140" s="1"/>
      <c r="XDH140" s="1"/>
      <c r="XDI140" s="1"/>
      <c r="XDJ140" s="1"/>
      <c r="XDK140" s="1"/>
      <c r="XDL140" s="1"/>
      <c r="XDM140" s="1"/>
      <c r="XDN140" s="1"/>
      <c r="XDO140" s="1"/>
      <c r="XDP140" s="1"/>
      <c r="XDQ140" s="1"/>
      <c r="XDR140" s="1"/>
      <c r="XDS140" s="1"/>
      <c r="XDT140" s="1"/>
      <c r="XDU140" s="1"/>
      <c r="XDV140" s="1"/>
      <c r="XDW140" s="1"/>
      <c r="XDX140" s="1"/>
      <c r="XDY140" s="1"/>
      <c r="XDZ140" s="1"/>
      <c r="XEA140" s="1"/>
      <c r="XEB140" s="1"/>
      <c r="XEC140" s="1"/>
      <c r="XED140" s="1"/>
      <c r="XEE140" s="1"/>
      <c r="XEF140" s="1"/>
      <c r="XEG140" s="1"/>
      <c r="XEH140" s="1"/>
      <c r="XEI140" s="1"/>
      <c r="XEJ140" s="1"/>
      <c r="XEK140" s="1"/>
      <c r="XEL140" s="1"/>
      <c r="XEM140" s="1"/>
      <c r="XEN140" s="1"/>
      <c r="XEO140" s="1"/>
      <c r="XEP140" s="1"/>
      <c r="XEQ140" s="1"/>
      <c r="XER140" s="1"/>
      <c r="XES140" s="1"/>
      <c r="XET140" s="1"/>
      <c r="XEU140" s="1"/>
      <c r="XEV140" s="1"/>
      <c r="XEW140" s="1"/>
      <c r="XEX140" s="1"/>
      <c r="XEY140" s="1"/>
      <c r="XEZ140" s="1"/>
      <c r="XFA140" s="1"/>
      <c r="XFB140" s="1"/>
      <c r="XFC140" s="1"/>
    </row>
    <row r="141" spans="1:150 16226:16383" s="2" customFormat="1" ht="20.25" customHeight="1" x14ac:dyDescent="0.3">
      <c r="A141" s="110">
        <f t="shared" si="9"/>
        <v>4</v>
      </c>
      <c r="B141" s="111"/>
      <c r="C141" s="51" t="s">
        <v>365</v>
      </c>
      <c r="D141" s="51" t="s">
        <v>313</v>
      </c>
      <c r="E141" s="73">
        <f>(5.73*5.66)*(10.764)</f>
        <v>349.09589520000003</v>
      </c>
      <c r="F141" s="73">
        <f t="shared" si="7"/>
        <v>0</v>
      </c>
      <c r="G141" s="4">
        <v>0</v>
      </c>
      <c r="H141" s="4">
        <f t="shared" si="8"/>
        <v>349.09589520000003</v>
      </c>
      <c r="I141" s="1"/>
      <c r="J141" s="1"/>
      <c r="K141" s="1"/>
      <c r="L141" s="1"/>
      <c r="M141" s="1"/>
      <c r="N141" s="1"/>
      <c r="O141" s="1"/>
      <c r="P141" s="1"/>
      <c r="Q141" s="1"/>
      <c r="R141" s="1"/>
      <c r="S141" s="1"/>
      <c r="T141" s="1"/>
      <c r="U141" s="1"/>
      <c r="V141" s="1"/>
      <c r="W141" s="1"/>
      <c r="X141" s="1"/>
      <c r="Y141" s="1"/>
      <c r="Z141" s="1"/>
      <c r="AA141" s="1"/>
      <c r="AB141" s="1"/>
      <c r="AC141" s="1"/>
      <c r="AD141" s="1"/>
      <c r="AE141" s="1"/>
      <c r="AF141" s="1"/>
      <c r="AG141" s="1"/>
      <c r="AH141" s="1"/>
      <c r="AI141" s="1"/>
      <c r="AJ141" s="1"/>
      <c r="AK141" s="1"/>
      <c r="AL141" s="1"/>
      <c r="AM141" s="1"/>
      <c r="AN141" s="1"/>
      <c r="AO141" s="1"/>
      <c r="AP141" s="1"/>
      <c r="AQ141" s="1"/>
      <c r="AR141" s="1"/>
      <c r="AS141" s="1"/>
      <c r="AT141" s="1"/>
      <c r="AU141" s="1"/>
      <c r="AV141" s="1"/>
      <c r="AW141" s="1"/>
      <c r="AX141" s="1"/>
      <c r="AY141" s="1"/>
      <c r="AZ141" s="1"/>
      <c r="BA141" s="1"/>
      <c r="BB141" s="1"/>
      <c r="BC141" s="1"/>
      <c r="BD141" s="1"/>
      <c r="BE141" s="1"/>
      <c r="BF141" s="1"/>
      <c r="BG141" s="1"/>
      <c r="BH141" s="1"/>
      <c r="BI141" s="1"/>
      <c r="BJ141" s="1"/>
      <c r="BK141" s="1"/>
      <c r="BL141" s="1"/>
      <c r="BM141" s="1"/>
      <c r="BN141" s="1"/>
      <c r="BO141" s="1"/>
      <c r="BP141" s="1"/>
      <c r="BQ141" s="1"/>
      <c r="BR141" s="1"/>
      <c r="BS141" s="1"/>
      <c r="BT141" s="1"/>
      <c r="BU141" s="1"/>
      <c r="BV141" s="1"/>
      <c r="BW141" s="1"/>
      <c r="BX141" s="1"/>
      <c r="BY141" s="1"/>
      <c r="BZ141" s="1"/>
      <c r="CA141" s="1"/>
      <c r="CB141" s="1"/>
      <c r="CC141" s="1"/>
      <c r="CD141" s="1"/>
      <c r="CE141" s="1"/>
      <c r="CF141" s="1"/>
      <c r="CG141" s="1"/>
      <c r="CH141" s="1"/>
      <c r="CI141" s="1"/>
      <c r="CJ141" s="1"/>
      <c r="CK141" s="1"/>
      <c r="CL141" s="1"/>
      <c r="CM141" s="1"/>
      <c r="CN141" s="1"/>
      <c r="CO141" s="1"/>
      <c r="CP141" s="1"/>
      <c r="CQ141" s="1"/>
      <c r="CR141" s="1"/>
      <c r="CS141" s="1"/>
      <c r="CT141" s="1"/>
      <c r="CU141" s="1"/>
      <c r="CV141" s="1"/>
      <c r="CW141" s="1"/>
      <c r="CX141" s="1"/>
      <c r="CY141" s="1"/>
      <c r="CZ141" s="1"/>
      <c r="DA141" s="1"/>
      <c r="DB141" s="1"/>
      <c r="DC141" s="1"/>
      <c r="DD141" s="1"/>
      <c r="DE141" s="1"/>
      <c r="DF141" s="1"/>
      <c r="DG141" s="1"/>
      <c r="DH141" s="1"/>
      <c r="DI141" s="1"/>
      <c r="DJ141" s="1"/>
      <c r="DK141" s="1"/>
      <c r="DL141" s="1"/>
      <c r="DM141" s="1"/>
      <c r="DN141" s="1"/>
      <c r="DO141" s="1"/>
      <c r="DP141" s="1"/>
      <c r="DQ141" s="1"/>
      <c r="DR141" s="1"/>
      <c r="DS141" s="1"/>
      <c r="DT141" s="1"/>
      <c r="DU141" s="1"/>
      <c r="DV141" s="1"/>
      <c r="DW141" s="1"/>
      <c r="DX141" s="1"/>
      <c r="DY141" s="1"/>
      <c r="DZ141" s="1"/>
      <c r="EA141" s="1"/>
      <c r="EB141" s="1"/>
      <c r="EC141" s="1"/>
      <c r="ED141" s="1"/>
      <c r="EE141" s="1"/>
      <c r="EF141" s="1"/>
      <c r="EG141" s="1"/>
      <c r="EH141" s="1"/>
      <c r="EI141" s="1"/>
      <c r="EJ141" s="1"/>
      <c r="EK141" s="1"/>
      <c r="EL141" s="1"/>
      <c r="EM141" s="1"/>
      <c r="EN141" s="1"/>
      <c r="EO141" s="1"/>
      <c r="EP141" s="1"/>
      <c r="EQ141" s="1"/>
      <c r="ER141" s="1"/>
      <c r="ES141" s="1"/>
      <c r="ET141" s="1"/>
      <c r="WZB141" s="1"/>
      <c r="WZC141" s="1"/>
      <c r="WZD141" s="1"/>
      <c r="WZE141" s="1"/>
      <c r="WZF141" s="1"/>
      <c r="WZG141" s="1"/>
      <c r="WZH141" s="1"/>
      <c r="WZI141" s="1"/>
      <c r="WZJ141" s="1"/>
      <c r="WZK141" s="1"/>
      <c r="WZL141" s="1"/>
      <c r="WZM141" s="1"/>
      <c r="WZN141" s="1"/>
      <c r="WZO141" s="1"/>
      <c r="WZP141" s="1"/>
      <c r="WZQ141" s="1"/>
      <c r="WZR141" s="1"/>
      <c r="WZS141" s="1"/>
      <c r="WZT141" s="1"/>
      <c r="WZU141" s="1"/>
      <c r="WZV141" s="1"/>
      <c r="WZW141" s="1"/>
      <c r="WZX141" s="1"/>
      <c r="WZY141" s="1"/>
      <c r="WZZ141" s="1"/>
      <c r="XAA141" s="1"/>
      <c r="XAB141" s="1"/>
      <c r="XAC141" s="1"/>
      <c r="XAD141" s="1"/>
      <c r="XAE141" s="1"/>
      <c r="XAF141" s="1"/>
      <c r="XAG141" s="1"/>
      <c r="XAH141" s="1"/>
      <c r="XAI141" s="1"/>
      <c r="XAJ141" s="1"/>
      <c r="XAK141" s="1"/>
      <c r="XAL141" s="1"/>
      <c r="XAM141" s="1"/>
      <c r="XAN141" s="1"/>
      <c r="XAO141" s="1"/>
      <c r="XAP141" s="1"/>
      <c r="XAQ141" s="1"/>
      <c r="XAR141" s="1"/>
      <c r="XAS141" s="1"/>
      <c r="XAT141" s="1"/>
      <c r="XAU141" s="1"/>
      <c r="XAV141" s="1"/>
      <c r="XAW141" s="1"/>
      <c r="XAX141" s="1"/>
      <c r="XAY141" s="1"/>
      <c r="XAZ141" s="1"/>
      <c r="XBA141" s="1"/>
      <c r="XBB141" s="1"/>
      <c r="XBC141" s="1"/>
      <c r="XBD141" s="1"/>
      <c r="XBE141" s="1"/>
      <c r="XBF141" s="1"/>
      <c r="XBG141" s="1"/>
      <c r="XBH141" s="1"/>
      <c r="XBI141" s="1"/>
      <c r="XBJ141" s="1"/>
      <c r="XBK141" s="1"/>
      <c r="XBL141" s="1"/>
      <c r="XBM141" s="1"/>
      <c r="XBN141" s="1"/>
      <c r="XBO141" s="1"/>
      <c r="XBP141" s="1"/>
      <c r="XBQ141" s="1"/>
      <c r="XBR141" s="1"/>
      <c r="XBS141" s="1"/>
      <c r="XBT141" s="1"/>
      <c r="XBU141" s="1"/>
      <c r="XBV141" s="1"/>
      <c r="XBW141" s="1"/>
      <c r="XBX141" s="1"/>
      <c r="XBY141" s="1"/>
      <c r="XBZ141" s="1"/>
      <c r="XCA141" s="1"/>
      <c r="XCB141" s="1"/>
      <c r="XCC141" s="1"/>
      <c r="XCD141" s="1"/>
      <c r="XCE141" s="1"/>
      <c r="XCF141" s="1"/>
      <c r="XCG141" s="1"/>
      <c r="XCH141" s="1"/>
      <c r="XCI141" s="1"/>
      <c r="XCJ141" s="1"/>
      <c r="XCK141" s="1"/>
      <c r="XCL141" s="1"/>
      <c r="XCM141" s="1"/>
      <c r="XCN141" s="1"/>
      <c r="XCO141" s="1"/>
      <c r="XCP141" s="1"/>
      <c r="XCQ141" s="1"/>
      <c r="XCR141" s="1"/>
      <c r="XCS141" s="1"/>
      <c r="XCT141" s="1"/>
      <c r="XCU141" s="1"/>
      <c r="XCV141" s="1"/>
      <c r="XCW141" s="1"/>
      <c r="XCX141" s="1"/>
      <c r="XCY141" s="1"/>
      <c r="XCZ141" s="1"/>
      <c r="XDA141" s="1"/>
      <c r="XDB141" s="1"/>
      <c r="XDC141" s="1"/>
      <c r="XDD141" s="1"/>
      <c r="XDE141" s="1"/>
      <c r="XDF141" s="1"/>
      <c r="XDG141" s="1"/>
      <c r="XDH141" s="1"/>
      <c r="XDI141" s="1"/>
      <c r="XDJ141" s="1"/>
      <c r="XDK141" s="1"/>
      <c r="XDL141" s="1"/>
      <c r="XDM141" s="1"/>
      <c r="XDN141" s="1"/>
      <c r="XDO141" s="1"/>
      <c r="XDP141" s="1"/>
      <c r="XDQ141" s="1"/>
      <c r="XDR141" s="1"/>
      <c r="XDS141" s="1"/>
      <c r="XDT141" s="1"/>
      <c r="XDU141" s="1"/>
      <c r="XDV141" s="1"/>
      <c r="XDW141" s="1"/>
      <c r="XDX141" s="1"/>
      <c r="XDY141" s="1"/>
      <c r="XDZ141" s="1"/>
      <c r="XEA141" s="1"/>
      <c r="XEB141" s="1"/>
      <c r="XEC141" s="1"/>
      <c r="XED141" s="1"/>
      <c r="XEE141" s="1"/>
      <c r="XEF141" s="1"/>
      <c r="XEG141" s="1"/>
      <c r="XEH141" s="1"/>
      <c r="XEI141" s="1"/>
      <c r="XEJ141" s="1"/>
      <c r="XEK141" s="1"/>
      <c r="XEL141" s="1"/>
      <c r="XEM141" s="1"/>
      <c r="XEN141" s="1"/>
      <c r="XEO141" s="1"/>
      <c r="XEP141" s="1"/>
      <c r="XEQ141" s="1"/>
      <c r="XER141" s="1"/>
      <c r="XES141" s="1"/>
      <c r="XET141" s="1"/>
      <c r="XEU141" s="1"/>
      <c r="XEV141" s="1"/>
      <c r="XEW141" s="1"/>
      <c r="XEX141" s="1"/>
      <c r="XEY141" s="1"/>
      <c r="XEZ141" s="1"/>
      <c r="XFA141" s="1"/>
      <c r="XFB141" s="1"/>
      <c r="XFC141" s="1"/>
    </row>
    <row r="142" spans="1:150 16226:16383" s="2" customFormat="1" ht="20.25" customHeight="1" x14ac:dyDescent="0.3">
      <c r="A142" s="110">
        <f t="shared" si="9"/>
        <v>5</v>
      </c>
      <c r="B142" s="111"/>
      <c r="C142" s="51" t="s">
        <v>365</v>
      </c>
      <c r="D142" s="51" t="s">
        <v>313</v>
      </c>
      <c r="E142" s="73">
        <f>(5.65*5.66)*(10.764)</f>
        <v>344.22195600000003</v>
      </c>
      <c r="F142" s="73">
        <f t="shared" si="7"/>
        <v>0</v>
      </c>
      <c r="G142" s="4">
        <v>0</v>
      </c>
      <c r="H142" s="4">
        <f t="shared" si="8"/>
        <v>344.22195600000003</v>
      </c>
      <c r="I142" s="1"/>
      <c r="J142" s="1"/>
      <c r="K142" s="1"/>
      <c r="L142" s="1"/>
      <c r="M142" s="1"/>
      <c r="N142" s="1"/>
      <c r="O142" s="1"/>
      <c r="P142" s="1"/>
      <c r="Q142" s="1"/>
      <c r="R142" s="1"/>
      <c r="S142" s="1"/>
      <c r="T142" s="1"/>
      <c r="U142" s="1"/>
      <c r="V142" s="1"/>
      <c r="W142" s="1"/>
      <c r="X142" s="1"/>
      <c r="Y142" s="1"/>
      <c r="Z142" s="1"/>
      <c r="AA142" s="1"/>
      <c r="AB142" s="1"/>
      <c r="AC142" s="1"/>
      <c r="AD142" s="1"/>
      <c r="AE142" s="1"/>
      <c r="AF142" s="1"/>
      <c r="AG142" s="1"/>
      <c r="AH142" s="1"/>
      <c r="AI142" s="1"/>
      <c r="AJ142" s="1"/>
      <c r="AK142" s="1"/>
      <c r="AL142" s="1"/>
      <c r="AM142" s="1"/>
      <c r="AN142" s="1"/>
      <c r="AO142" s="1"/>
      <c r="AP142" s="1"/>
      <c r="AQ142" s="1"/>
      <c r="AR142" s="1"/>
      <c r="AS142" s="1"/>
      <c r="AT142" s="1"/>
      <c r="AU142" s="1"/>
      <c r="AV142" s="1"/>
      <c r="AW142" s="1"/>
      <c r="AX142" s="1"/>
      <c r="AY142" s="1"/>
      <c r="AZ142" s="1"/>
      <c r="BA142" s="1"/>
      <c r="BB142" s="1"/>
      <c r="BC142" s="1"/>
      <c r="BD142" s="1"/>
      <c r="BE142" s="1"/>
      <c r="BF142" s="1"/>
      <c r="BG142" s="1"/>
      <c r="BH142" s="1"/>
      <c r="BI142" s="1"/>
      <c r="BJ142" s="1"/>
      <c r="BK142" s="1"/>
      <c r="BL142" s="1"/>
      <c r="BM142" s="1"/>
      <c r="BN142" s="1"/>
      <c r="BO142" s="1"/>
      <c r="BP142" s="1"/>
      <c r="BQ142" s="1"/>
      <c r="BR142" s="1"/>
      <c r="BS142" s="1"/>
      <c r="BT142" s="1"/>
      <c r="BU142" s="1"/>
      <c r="BV142" s="1"/>
      <c r="BW142" s="1"/>
      <c r="BX142" s="1"/>
      <c r="BY142" s="1"/>
      <c r="BZ142" s="1"/>
      <c r="CA142" s="1"/>
      <c r="CB142" s="1"/>
      <c r="CC142" s="1"/>
      <c r="CD142" s="1"/>
      <c r="CE142" s="1"/>
      <c r="CF142" s="1"/>
      <c r="CG142" s="1"/>
      <c r="CH142" s="1"/>
      <c r="CI142" s="1"/>
      <c r="CJ142" s="1"/>
      <c r="CK142" s="1"/>
      <c r="CL142" s="1"/>
      <c r="CM142" s="1"/>
      <c r="CN142" s="1"/>
      <c r="CO142" s="1"/>
      <c r="CP142" s="1"/>
      <c r="CQ142" s="1"/>
      <c r="CR142" s="1"/>
      <c r="CS142" s="1"/>
      <c r="CT142" s="1"/>
      <c r="CU142" s="1"/>
      <c r="CV142" s="1"/>
      <c r="CW142" s="1"/>
      <c r="CX142" s="1"/>
      <c r="CY142" s="1"/>
      <c r="CZ142" s="1"/>
      <c r="DA142" s="1"/>
      <c r="DB142" s="1"/>
      <c r="DC142" s="1"/>
      <c r="DD142" s="1"/>
      <c r="DE142" s="1"/>
      <c r="DF142" s="1"/>
      <c r="DG142" s="1"/>
      <c r="DH142" s="1"/>
      <c r="DI142" s="1"/>
      <c r="DJ142" s="1"/>
      <c r="DK142" s="1"/>
      <c r="DL142" s="1"/>
      <c r="DM142" s="1"/>
      <c r="DN142" s="1"/>
      <c r="DO142" s="1"/>
      <c r="DP142" s="1"/>
      <c r="DQ142" s="1"/>
      <c r="DR142" s="1"/>
      <c r="DS142" s="1"/>
      <c r="DT142" s="1"/>
      <c r="DU142" s="1"/>
      <c r="DV142" s="1"/>
      <c r="DW142" s="1"/>
      <c r="DX142" s="1"/>
      <c r="DY142" s="1"/>
      <c r="DZ142" s="1"/>
      <c r="EA142" s="1"/>
      <c r="EB142" s="1"/>
      <c r="EC142" s="1"/>
      <c r="ED142" s="1"/>
      <c r="EE142" s="1"/>
      <c r="EF142" s="1"/>
      <c r="EG142" s="1"/>
      <c r="EH142" s="1"/>
      <c r="EI142" s="1"/>
      <c r="EJ142" s="1"/>
      <c r="EK142" s="1"/>
      <c r="EL142" s="1"/>
      <c r="EM142" s="1"/>
      <c r="EN142" s="1"/>
      <c r="EO142" s="1"/>
      <c r="EP142" s="1"/>
      <c r="EQ142" s="1"/>
      <c r="ER142" s="1"/>
      <c r="ES142" s="1"/>
      <c r="ET142" s="1"/>
      <c r="WZB142" s="1"/>
      <c r="WZC142" s="1"/>
      <c r="WZD142" s="1"/>
      <c r="WZE142" s="1"/>
      <c r="WZF142" s="1"/>
      <c r="WZG142" s="1"/>
      <c r="WZH142" s="1"/>
      <c r="WZI142" s="1"/>
      <c r="WZJ142" s="1"/>
      <c r="WZK142" s="1"/>
      <c r="WZL142" s="1"/>
      <c r="WZM142" s="1"/>
      <c r="WZN142" s="1"/>
      <c r="WZO142" s="1"/>
      <c r="WZP142" s="1"/>
      <c r="WZQ142" s="1"/>
      <c r="WZR142" s="1"/>
      <c r="WZS142" s="1"/>
      <c r="WZT142" s="1"/>
      <c r="WZU142" s="1"/>
      <c r="WZV142" s="1"/>
      <c r="WZW142" s="1"/>
      <c r="WZX142" s="1"/>
      <c r="WZY142" s="1"/>
      <c r="WZZ142" s="1"/>
      <c r="XAA142" s="1"/>
      <c r="XAB142" s="1"/>
      <c r="XAC142" s="1"/>
      <c r="XAD142" s="1"/>
      <c r="XAE142" s="1"/>
      <c r="XAF142" s="1"/>
      <c r="XAG142" s="1"/>
      <c r="XAH142" s="1"/>
      <c r="XAI142" s="1"/>
      <c r="XAJ142" s="1"/>
      <c r="XAK142" s="1"/>
      <c r="XAL142" s="1"/>
      <c r="XAM142" s="1"/>
      <c r="XAN142" s="1"/>
      <c r="XAO142" s="1"/>
      <c r="XAP142" s="1"/>
      <c r="XAQ142" s="1"/>
      <c r="XAR142" s="1"/>
      <c r="XAS142" s="1"/>
      <c r="XAT142" s="1"/>
      <c r="XAU142" s="1"/>
      <c r="XAV142" s="1"/>
      <c r="XAW142" s="1"/>
      <c r="XAX142" s="1"/>
      <c r="XAY142" s="1"/>
      <c r="XAZ142" s="1"/>
      <c r="XBA142" s="1"/>
      <c r="XBB142" s="1"/>
      <c r="XBC142" s="1"/>
      <c r="XBD142" s="1"/>
      <c r="XBE142" s="1"/>
      <c r="XBF142" s="1"/>
      <c r="XBG142" s="1"/>
      <c r="XBH142" s="1"/>
      <c r="XBI142" s="1"/>
      <c r="XBJ142" s="1"/>
      <c r="XBK142" s="1"/>
      <c r="XBL142" s="1"/>
      <c r="XBM142" s="1"/>
      <c r="XBN142" s="1"/>
      <c r="XBO142" s="1"/>
      <c r="XBP142" s="1"/>
      <c r="XBQ142" s="1"/>
      <c r="XBR142" s="1"/>
      <c r="XBS142" s="1"/>
      <c r="XBT142" s="1"/>
      <c r="XBU142" s="1"/>
      <c r="XBV142" s="1"/>
      <c r="XBW142" s="1"/>
      <c r="XBX142" s="1"/>
      <c r="XBY142" s="1"/>
      <c r="XBZ142" s="1"/>
      <c r="XCA142" s="1"/>
      <c r="XCB142" s="1"/>
      <c r="XCC142" s="1"/>
      <c r="XCD142" s="1"/>
      <c r="XCE142" s="1"/>
      <c r="XCF142" s="1"/>
      <c r="XCG142" s="1"/>
      <c r="XCH142" s="1"/>
      <c r="XCI142" s="1"/>
      <c r="XCJ142" s="1"/>
      <c r="XCK142" s="1"/>
      <c r="XCL142" s="1"/>
      <c r="XCM142" s="1"/>
      <c r="XCN142" s="1"/>
      <c r="XCO142" s="1"/>
      <c r="XCP142" s="1"/>
      <c r="XCQ142" s="1"/>
      <c r="XCR142" s="1"/>
      <c r="XCS142" s="1"/>
      <c r="XCT142" s="1"/>
      <c r="XCU142" s="1"/>
      <c r="XCV142" s="1"/>
      <c r="XCW142" s="1"/>
      <c r="XCX142" s="1"/>
      <c r="XCY142" s="1"/>
      <c r="XCZ142" s="1"/>
      <c r="XDA142" s="1"/>
      <c r="XDB142" s="1"/>
      <c r="XDC142" s="1"/>
      <c r="XDD142" s="1"/>
      <c r="XDE142" s="1"/>
      <c r="XDF142" s="1"/>
      <c r="XDG142" s="1"/>
      <c r="XDH142" s="1"/>
      <c r="XDI142" s="1"/>
      <c r="XDJ142" s="1"/>
      <c r="XDK142" s="1"/>
      <c r="XDL142" s="1"/>
      <c r="XDM142" s="1"/>
      <c r="XDN142" s="1"/>
      <c r="XDO142" s="1"/>
      <c r="XDP142" s="1"/>
      <c r="XDQ142" s="1"/>
      <c r="XDR142" s="1"/>
      <c r="XDS142" s="1"/>
      <c r="XDT142" s="1"/>
      <c r="XDU142" s="1"/>
      <c r="XDV142" s="1"/>
      <c r="XDW142" s="1"/>
      <c r="XDX142" s="1"/>
      <c r="XDY142" s="1"/>
      <c r="XDZ142" s="1"/>
      <c r="XEA142" s="1"/>
      <c r="XEB142" s="1"/>
      <c r="XEC142" s="1"/>
      <c r="XED142" s="1"/>
      <c r="XEE142" s="1"/>
      <c r="XEF142" s="1"/>
      <c r="XEG142" s="1"/>
      <c r="XEH142" s="1"/>
      <c r="XEI142" s="1"/>
      <c r="XEJ142" s="1"/>
      <c r="XEK142" s="1"/>
      <c r="XEL142" s="1"/>
      <c r="XEM142" s="1"/>
      <c r="XEN142" s="1"/>
      <c r="XEO142" s="1"/>
      <c r="XEP142" s="1"/>
      <c r="XEQ142" s="1"/>
      <c r="XER142" s="1"/>
      <c r="XES142" s="1"/>
      <c r="XET142" s="1"/>
      <c r="XEU142" s="1"/>
      <c r="XEV142" s="1"/>
      <c r="XEW142" s="1"/>
      <c r="XEX142" s="1"/>
      <c r="XEY142" s="1"/>
      <c r="XEZ142" s="1"/>
      <c r="XFA142" s="1"/>
      <c r="XFB142" s="1"/>
      <c r="XFC142" s="1"/>
    </row>
    <row r="143" spans="1:150 16226:16383" s="2" customFormat="1" ht="20.25" customHeight="1" x14ac:dyDescent="0.3">
      <c r="A143" s="110">
        <f t="shared" si="9"/>
        <v>6</v>
      </c>
      <c r="B143" s="111"/>
      <c r="C143" s="51" t="s">
        <v>365</v>
      </c>
      <c r="D143" s="51" t="s">
        <v>313</v>
      </c>
      <c r="E143" s="73">
        <f>(5.52*5.66)*(10.764)</f>
        <v>336.30180479999996</v>
      </c>
      <c r="F143" s="73">
        <f t="shared" si="7"/>
        <v>0</v>
      </c>
      <c r="G143" s="4">
        <v>0</v>
      </c>
      <c r="H143" s="4">
        <f t="shared" si="8"/>
        <v>336.30180479999996</v>
      </c>
      <c r="I143" s="1"/>
      <c r="J143" s="1"/>
      <c r="K143" s="1"/>
      <c r="L143" s="1"/>
      <c r="M143" s="1"/>
      <c r="N143" s="1"/>
      <c r="O143" s="1"/>
      <c r="P143" s="1"/>
      <c r="Q143" s="1"/>
      <c r="R143" s="1"/>
      <c r="S143" s="1"/>
      <c r="T143" s="1"/>
      <c r="U143" s="1"/>
      <c r="V143" s="1"/>
      <c r="W143" s="1"/>
      <c r="X143" s="1"/>
      <c r="Y143" s="1"/>
      <c r="Z143" s="1"/>
      <c r="AA143" s="1"/>
      <c r="AB143" s="1"/>
      <c r="AC143" s="1"/>
      <c r="AD143" s="1"/>
      <c r="AE143" s="1"/>
      <c r="AF143" s="1"/>
      <c r="AG143" s="1"/>
      <c r="AH143" s="1"/>
      <c r="AI143" s="1"/>
      <c r="AJ143" s="1"/>
      <c r="AK143" s="1"/>
      <c r="AL143" s="1"/>
      <c r="AM143" s="1"/>
      <c r="AN143" s="1"/>
      <c r="AO143" s="1"/>
      <c r="AP143" s="1"/>
      <c r="AQ143" s="1"/>
      <c r="AR143" s="1"/>
      <c r="AS143" s="1"/>
      <c r="AT143" s="1"/>
      <c r="AU143" s="1"/>
      <c r="AV143" s="1"/>
      <c r="AW143" s="1"/>
      <c r="AX143" s="1"/>
      <c r="AY143" s="1"/>
      <c r="AZ143" s="1"/>
      <c r="BA143" s="1"/>
      <c r="BB143" s="1"/>
      <c r="BC143" s="1"/>
      <c r="BD143" s="1"/>
      <c r="BE143" s="1"/>
      <c r="BF143" s="1"/>
      <c r="BG143" s="1"/>
      <c r="BH143" s="1"/>
      <c r="BI143" s="1"/>
      <c r="BJ143" s="1"/>
      <c r="BK143" s="1"/>
      <c r="BL143" s="1"/>
      <c r="BM143" s="1"/>
      <c r="BN143" s="1"/>
      <c r="BO143" s="1"/>
      <c r="BP143" s="1"/>
      <c r="BQ143" s="1"/>
      <c r="BR143" s="1"/>
      <c r="BS143" s="1"/>
      <c r="BT143" s="1"/>
      <c r="BU143" s="1"/>
      <c r="BV143" s="1"/>
      <c r="BW143" s="1"/>
      <c r="BX143" s="1"/>
      <c r="BY143" s="1"/>
      <c r="BZ143" s="1"/>
      <c r="CA143" s="1"/>
      <c r="CB143" s="1"/>
      <c r="CC143" s="1"/>
      <c r="CD143" s="1"/>
      <c r="CE143" s="1"/>
      <c r="CF143" s="1"/>
      <c r="CG143" s="1"/>
      <c r="CH143" s="1"/>
      <c r="CI143" s="1"/>
      <c r="CJ143" s="1"/>
      <c r="CK143" s="1"/>
      <c r="CL143" s="1"/>
      <c r="CM143" s="1"/>
      <c r="CN143" s="1"/>
      <c r="CO143" s="1"/>
      <c r="CP143" s="1"/>
      <c r="CQ143" s="1"/>
      <c r="CR143" s="1"/>
      <c r="CS143" s="1"/>
      <c r="CT143" s="1"/>
      <c r="CU143" s="1"/>
      <c r="CV143" s="1"/>
      <c r="CW143" s="1"/>
      <c r="CX143" s="1"/>
      <c r="CY143" s="1"/>
      <c r="CZ143" s="1"/>
      <c r="DA143" s="1"/>
      <c r="DB143" s="1"/>
      <c r="DC143" s="1"/>
      <c r="DD143" s="1"/>
      <c r="DE143" s="1"/>
      <c r="DF143" s="1"/>
      <c r="DG143" s="1"/>
      <c r="DH143" s="1"/>
      <c r="DI143" s="1"/>
      <c r="DJ143" s="1"/>
      <c r="DK143" s="1"/>
      <c r="DL143" s="1"/>
      <c r="DM143" s="1"/>
      <c r="DN143" s="1"/>
      <c r="DO143" s="1"/>
      <c r="DP143" s="1"/>
      <c r="DQ143" s="1"/>
      <c r="DR143" s="1"/>
      <c r="DS143" s="1"/>
      <c r="DT143" s="1"/>
      <c r="DU143" s="1"/>
      <c r="DV143" s="1"/>
      <c r="DW143" s="1"/>
      <c r="DX143" s="1"/>
      <c r="DY143" s="1"/>
      <c r="DZ143" s="1"/>
      <c r="EA143" s="1"/>
      <c r="EB143" s="1"/>
      <c r="EC143" s="1"/>
      <c r="ED143" s="1"/>
      <c r="EE143" s="1"/>
      <c r="EF143" s="1"/>
      <c r="EG143" s="1"/>
      <c r="EH143" s="1"/>
      <c r="EI143" s="1"/>
      <c r="EJ143" s="1"/>
      <c r="EK143" s="1"/>
      <c r="EL143" s="1"/>
      <c r="EM143" s="1"/>
      <c r="EN143" s="1"/>
      <c r="EO143" s="1"/>
      <c r="EP143" s="1"/>
      <c r="EQ143" s="1"/>
      <c r="ER143" s="1"/>
      <c r="ES143" s="1"/>
      <c r="ET143" s="1"/>
      <c r="WZB143" s="1"/>
      <c r="WZC143" s="1"/>
      <c r="WZD143" s="1"/>
      <c r="WZE143" s="1"/>
      <c r="WZF143" s="1"/>
      <c r="WZG143" s="1"/>
      <c r="WZH143" s="1"/>
      <c r="WZI143" s="1"/>
      <c r="WZJ143" s="1"/>
      <c r="WZK143" s="1"/>
      <c r="WZL143" s="1"/>
      <c r="WZM143" s="1"/>
      <c r="WZN143" s="1"/>
      <c r="WZO143" s="1"/>
      <c r="WZP143" s="1"/>
      <c r="WZQ143" s="1"/>
      <c r="WZR143" s="1"/>
      <c r="WZS143" s="1"/>
      <c r="WZT143" s="1"/>
      <c r="WZU143" s="1"/>
      <c r="WZV143" s="1"/>
      <c r="WZW143" s="1"/>
      <c r="WZX143" s="1"/>
      <c r="WZY143" s="1"/>
      <c r="WZZ143" s="1"/>
      <c r="XAA143" s="1"/>
      <c r="XAB143" s="1"/>
      <c r="XAC143" s="1"/>
      <c r="XAD143" s="1"/>
      <c r="XAE143" s="1"/>
      <c r="XAF143" s="1"/>
      <c r="XAG143" s="1"/>
      <c r="XAH143" s="1"/>
      <c r="XAI143" s="1"/>
      <c r="XAJ143" s="1"/>
      <c r="XAK143" s="1"/>
      <c r="XAL143" s="1"/>
      <c r="XAM143" s="1"/>
      <c r="XAN143" s="1"/>
      <c r="XAO143" s="1"/>
      <c r="XAP143" s="1"/>
      <c r="XAQ143" s="1"/>
      <c r="XAR143" s="1"/>
      <c r="XAS143" s="1"/>
      <c r="XAT143" s="1"/>
      <c r="XAU143" s="1"/>
      <c r="XAV143" s="1"/>
      <c r="XAW143" s="1"/>
      <c r="XAX143" s="1"/>
      <c r="XAY143" s="1"/>
      <c r="XAZ143" s="1"/>
      <c r="XBA143" s="1"/>
      <c r="XBB143" s="1"/>
      <c r="XBC143" s="1"/>
      <c r="XBD143" s="1"/>
      <c r="XBE143" s="1"/>
      <c r="XBF143" s="1"/>
      <c r="XBG143" s="1"/>
      <c r="XBH143" s="1"/>
      <c r="XBI143" s="1"/>
      <c r="XBJ143" s="1"/>
      <c r="XBK143" s="1"/>
      <c r="XBL143" s="1"/>
      <c r="XBM143" s="1"/>
      <c r="XBN143" s="1"/>
      <c r="XBO143" s="1"/>
      <c r="XBP143" s="1"/>
      <c r="XBQ143" s="1"/>
      <c r="XBR143" s="1"/>
      <c r="XBS143" s="1"/>
      <c r="XBT143" s="1"/>
      <c r="XBU143" s="1"/>
      <c r="XBV143" s="1"/>
      <c r="XBW143" s="1"/>
      <c r="XBX143" s="1"/>
      <c r="XBY143" s="1"/>
      <c r="XBZ143" s="1"/>
      <c r="XCA143" s="1"/>
      <c r="XCB143" s="1"/>
      <c r="XCC143" s="1"/>
      <c r="XCD143" s="1"/>
      <c r="XCE143" s="1"/>
      <c r="XCF143" s="1"/>
      <c r="XCG143" s="1"/>
      <c r="XCH143" s="1"/>
      <c r="XCI143" s="1"/>
      <c r="XCJ143" s="1"/>
      <c r="XCK143" s="1"/>
      <c r="XCL143" s="1"/>
      <c r="XCM143" s="1"/>
      <c r="XCN143" s="1"/>
      <c r="XCO143" s="1"/>
      <c r="XCP143" s="1"/>
      <c r="XCQ143" s="1"/>
      <c r="XCR143" s="1"/>
      <c r="XCS143" s="1"/>
      <c r="XCT143" s="1"/>
      <c r="XCU143" s="1"/>
      <c r="XCV143" s="1"/>
      <c r="XCW143" s="1"/>
      <c r="XCX143" s="1"/>
      <c r="XCY143" s="1"/>
      <c r="XCZ143" s="1"/>
      <c r="XDA143" s="1"/>
      <c r="XDB143" s="1"/>
      <c r="XDC143" s="1"/>
      <c r="XDD143" s="1"/>
      <c r="XDE143" s="1"/>
      <c r="XDF143" s="1"/>
      <c r="XDG143" s="1"/>
      <c r="XDH143" s="1"/>
      <c r="XDI143" s="1"/>
      <c r="XDJ143" s="1"/>
      <c r="XDK143" s="1"/>
      <c r="XDL143" s="1"/>
      <c r="XDM143" s="1"/>
      <c r="XDN143" s="1"/>
      <c r="XDO143" s="1"/>
      <c r="XDP143" s="1"/>
      <c r="XDQ143" s="1"/>
      <c r="XDR143" s="1"/>
      <c r="XDS143" s="1"/>
      <c r="XDT143" s="1"/>
      <c r="XDU143" s="1"/>
      <c r="XDV143" s="1"/>
      <c r="XDW143" s="1"/>
      <c r="XDX143" s="1"/>
      <c r="XDY143" s="1"/>
      <c r="XDZ143" s="1"/>
      <c r="XEA143" s="1"/>
      <c r="XEB143" s="1"/>
      <c r="XEC143" s="1"/>
      <c r="XED143" s="1"/>
      <c r="XEE143" s="1"/>
      <c r="XEF143" s="1"/>
      <c r="XEG143" s="1"/>
      <c r="XEH143" s="1"/>
      <c r="XEI143" s="1"/>
      <c r="XEJ143" s="1"/>
      <c r="XEK143" s="1"/>
      <c r="XEL143" s="1"/>
      <c r="XEM143" s="1"/>
      <c r="XEN143" s="1"/>
      <c r="XEO143" s="1"/>
      <c r="XEP143" s="1"/>
      <c r="XEQ143" s="1"/>
      <c r="XER143" s="1"/>
      <c r="XES143" s="1"/>
      <c r="XET143" s="1"/>
      <c r="XEU143" s="1"/>
      <c r="XEV143" s="1"/>
      <c r="XEW143" s="1"/>
      <c r="XEX143" s="1"/>
      <c r="XEY143" s="1"/>
      <c r="XEZ143" s="1"/>
      <c r="XFA143" s="1"/>
      <c r="XFB143" s="1"/>
      <c r="XFC143" s="1"/>
    </row>
    <row r="144" spans="1:150 16226:16383" s="2" customFormat="1" ht="20.25" customHeight="1" x14ac:dyDescent="0.3">
      <c r="A144" s="110">
        <f t="shared" si="9"/>
        <v>7</v>
      </c>
      <c r="B144" s="111"/>
      <c r="C144" s="51" t="s">
        <v>365</v>
      </c>
      <c r="D144" s="51" t="s">
        <v>313</v>
      </c>
      <c r="E144" s="73">
        <f>(3.25*5.65)*(10.764)</f>
        <v>197.65395000000001</v>
      </c>
      <c r="F144" s="73">
        <f t="shared" si="7"/>
        <v>0</v>
      </c>
      <c r="G144" s="4">
        <v>0</v>
      </c>
      <c r="H144" s="4">
        <f t="shared" si="8"/>
        <v>197.65395000000001</v>
      </c>
      <c r="I144" s="1"/>
      <c r="J144" s="1"/>
      <c r="K144" s="1"/>
      <c r="L144" s="1"/>
      <c r="M144" s="1"/>
      <c r="N144" s="1"/>
      <c r="O144" s="1"/>
      <c r="P144" s="1"/>
      <c r="Q144" s="1"/>
      <c r="R144" s="1"/>
      <c r="S144" s="1"/>
      <c r="T144" s="1"/>
      <c r="U144" s="1"/>
      <c r="V144" s="1"/>
      <c r="W144" s="1"/>
      <c r="X144" s="1"/>
      <c r="Y144" s="1"/>
      <c r="Z144" s="1"/>
      <c r="AA144" s="1"/>
      <c r="AB144" s="1"/>
      <c r="AC144" s="1"/>
      <c r="AD144" s="1"/>
      <c r="AE144" s="1"/>
      <c r="AF144" s="1"/>
      <c r="AG144" s="1"/>
      <c r="AH144" s="1"/>
      <c r="AI144" s="1"/>
      <c r="AJ144" s="1"/>
      <c r="AK144" s="1"/>
      <c r="AL144" s="1"/>
      <c r="AM144" s="1"/>
      <c r="AN144" s="1"/>
      <c r="AO144" s="1"/>
      <c r="AP144" s="1"/>
      <c r="AQ144" s="1"/>
      <c r="AR144" s="1"/>
      <c r="AS144" s="1"/>
      <c r="AT144" s="1"/>
      <c r="AU144" s="1"/>
      <c r="AV144" s="1"/>
      <c r="AW144" s="1"/>
      <c r="AX144" s="1"/>
      <c r="AY144" s="1"/>
      <c r="AZ144" s="1"/>
      <c r="BA144" s="1"/>
      <c r="BB144" s="1"/>
      <c r="BC144" s="1"/>
      <c r="BD144" s="1"/>
      <c r="BE144" s="1"/>
      <c r="BF144" s="1"/>
      <c r="BG144" s="1"/>
      <c r="BH144" s="1"/>
      <c r="BI144" s="1"/>
      <c r="BJ144" s="1"/>
      <c r="BK144" s="1"/>
      <c r="BL144" s="1"/>
      <c r="BM144" s="1"/>
      <c r="BN144" s="1"/>
      <c r="BO144" s="1"/>
      <c r="BP144" s="1"/>
      <c r="BQ144" s="1"/>
      <c r="BR144" s="1"/>
      <c r="BS144" s="1"/>
      <c r="BT144" s="1"/>
      <c r="BU144" s="1"/>
      <c r="BV144" s="1"/>
      <c r="BW144" s="1"/>
      <c r="BX144" s="1"/>
      <c r="BY144" s="1"/>
      <c r="BZ144" s="1"/>
      <c r="CA144" s="1"/>
      <c r="CB144" s="1"/>
      <c r="CC144" s="1"/>
      <c r="CD144" s="1"/>
      <c r="CE144" s="1"/>
      <c r="CF144" s="1"/>
      <c r="CG144" s="1"/>
      <c r="CH144" s="1"/>
      <c r="CI144" s="1"/>
      <c r="CJ144" s="1"/>
      <c r="CK144" s="1"/>
      <c r="CL144" s="1"/>
      <c r="CM144" s="1"/>
      <c r="CN144" s="1"/>
      <c r="CO144" s="1"/>
      <c r="CP144" s="1"/>
      <c r="CQ144" s="1"/>
      <c r="CR144" s="1"/>
      <c r="CS144" s="1"/>
      <c r="CT144" s="1"/>
      <c r="CU144" s="1"/>
      <c r="CV144" s="1"/>
      <c r="CW144" s="1"/>
      <c r="CX144" s="1"/>
      <c r="CY144" s="1"/>
      <c r="CZ144" s="1"/>
      <c r="DA144" s="1"/>
      <c r="DB144" s="1"/>
      <c r="DC144" s="1"/>
      <c r="DD144" s="1"/>
      <c r="DE144" s="1"/>
      <c r="DF144" s="1"/>
      <c r="DG144" s="1"/>
      <c r="DH144" s="1"/>
      <c r="DI144" s="1"/>
      <c r="DJ144" s="1"/>
      <c r="DK144" s="1"/>
      <c r="DL144" s="1"/>
      <c r="DM144" s="1"/>
      <c r="DN144" s="1"/>
      <c r="DO144" s="1"/>
      <c r="DP144" s="1"/>
      <c r="DQ144" s="1"/>
      <c r="DR144" s="1"/>
      <c r="DS144" s="1"/>
      <c r="DT144" s="1"/>
      <c r="DU144" s="1"/>
      <c r="DV144" s="1"/>
      <c r="DW144" s="1"/>
      <c r="DX144" s="1"/>
      <c r="DY144" s="1"/>
      <c r="DZ144" s="1"/>
      <c r="EA144" s="1"/>
      <c r="EB144" s="1"/>
      <c r="EC144" s="1"/>
      <c r="ED144" s="1"/>
      <c r="EE144" s="1"/>
      <c r="EF144" s="1"/>
      <c r="EG144" s="1"/>
      <c r="EH144" s="1"/>
      <c r="EI144" s="1"/>
      <c r="EJ144" s="1"/>
      <c r="EK144" s="1"/>
      <c r="EL144" s="1"/>
      <c r="EM144" s="1"/>
      <c r="EN144" s="1"/>
      <c r="EO144" s="1"/>
      <c r="EP144" s="1"/>
      <c r="EQ144" s="1"/>
      <c r="ER144" s="1"/>
      <c r="ES144" s="1"/>
      <c r="ET144" s="1"/>
      <c r="WZB144" s="1"/>
      <c r="WZC144" s="1"/>
      <c r="WZD144" s="1"/>
      <c r="WZE144" s="1"/>
      <c r="WZF144" s="1"/>
      <c r="WZG144" s="1"/>
      <c r="WZH144" s="1"/>
      <c r="WZI144" s="1"/>
      <c r="WZJ144" s="1"/>
      <c r="WZK144" s="1"/>
      <c r="WZL144" s="1"/>
      <c r="WZM144" s="1"/>
      <c r="WZN144" s="1"/>
      <c r="WZO144" s="1"/>
      <c r="WZP144" s="1"/>
      <c r="WZQ144" s="1"/>
      <c r="WZR144" s="1"/>
      <c r="WZS144" s="1"/>
      <c r="WZT144" s="1"/>
      <c r="WZU144" s="1"/>
      <c r="WZV144" s="1"/>
      <c r="WZW144" s="1"/>
      <c r="WZX144" s="1"/>
      <c r="WZY144" s="1"/>
      <c r="WZZ144" s="1"/>
      <c r="XAA144" s="1"/>
      <c r="XAB144" s="1"/>
      <c r="XAC144" s="1"/>
      <c r="XAD144" s="1"/>
      <c r="XAE144" s="1"/>
      <c r="XAF144" s="1"/>
      <c r="XAG144" s="1"/>
      <c r="XAH144" s="1"/>
      <c r="XAI144" s="1"/>
      <c r="XAJ144" s="1"/>
      <c r="XAK144" s="1"/>
      <c r="XAL144" s="1"/>
      <c r="XAM144" s="1"/>
      <c r="XAN144" s="1"/>
      <c r="XAO144" s="1"/>
      <c r="XAP144" s="1"/>
      <c r="XAQ144" s="1"/>
      <c r="XAR144" s="1"/>
      <c r="XAS144" s="1"/>
      <c r="XAT144" s="1"/>
      <c r="XAU144" s="1"/>
      <c r="XAV144" s="1"/>
      <c r="XAW144" s="1"/>
      <c r="XAX144" s="1"/>
      <c r="XAY144" s="1"/>
      <c r="XAZ144" s="1"/>
      <c r="XBA144" s="1"/>
      <c r="XBB144" s="1"/>
      <c r="XBC144" s="1"/>
      <c r="XBD144" s="1"/>
      <c r="XBE144" s="1"/>
      <c r="XBF144" s="1"/>
      <c r="XBG144" s="1"/>
      <c r="XBH144" s="1"/>
      <c r="XBI144" s="1"/>
      <c r="XBJ144" s="1"/>
      <c r="XBK144" s="1"/>
      <c r="XBL144" s="1"/>
      <c r="XBM144" s="1"/>
      <c r="XBN144" s="1"/>
      <c r="XBO144" s="1"/>
      <c r="XBP144" s="1"/>
      <c r="XBQ144" s="1"/>
      <c r="XBR144" s="1"/>
      <c r="XBS144" s="1"/>
      <c r="XBT144" s="1"/>
      <c r="XBU144" s="1"/>
      <c r="XBV144" s="1"/>
      <c r="XBW144" s="1"/>
      <c r="XBX144" s="1"/>
      <c r="XBY144" s="1"/>
      <c r="XBZ144" s="1"/>
      <c r="XCA144" s="1"/>
      <c r="XCB144" s="1"/>
      <c r="XCC144" s="1"/>
      <c r="XCD144" s="1"/>
      <c r="XCE144" s="1"/>
      <c r="XCF144" s="1"/>
      <c r="XCG144" s="1"/>
      <c r="XCH144" s="1"/>
      <c r="XCI144" s="1"/>
      <c r="XCJ144" s="1"/>
      <c r="XCK144" s="1"/>
      <c r="XCL144" s="1"/>
      <c r="XCM144" s="1"/>
      <c r="XCN144" s="1"/>
      <c r="XCO144" s="1"/>
      <c r="XCP144" s="1"/>
      <c r="XCQ144" s="1"/>
      <c r="XCR144" s="1"/>
      <c r="XCS144" s="1"/>
      <c r="XCT144" s="1"/>
      <c r="XCU144" s="1"/>
      <c r="XCV144" s="1"/>
      <c r="XCW144" s="1"/>
      <c r="XCX144" s="1"/>
      <c r="XCY144" s="1"/>
      <c r="XCZ144" s="1"/>
      <c r="XDA144" s="1"/>
      <c r="XDB144" s="1"/>
      <c r="XDC144" s="1"/>
      <c r="XDD144" s="1"/>
      <c r="XDE144" s="1"/>
      <c r="XDF144" s="1"/>
      <c r="XDG144" s="1"/>
      <c r="XDH144" s="1"/>
      <c r="XDI144" s="1"/>
      <c r="XDJ144" s="1"/>
      <c r="XDK144" s="1"/>
      <c r="XDL144" s="1"/>
      <c r="XDM144" s="1"/>
      <c r="XDN144" s="1"/>
      <c r="XDO144" s="1"/>
      <c r="XDP144" s="1"/>
      <c r="XDQ144" s="1"/>
      <c r="XDR144" s="1"/>
      <c r="XDS144" s="1"/>
      <c r="XDT144" s="1"/>
      <c r="XDU144" s="1"/>
      <c r="XDV144" s="1"/>
      <c r="XDW144" s="1"/>
      <c r="XDX144" s="1"/>
      <c r="XDY144" s="1"/>
      <c r="XDZ144" s="1"/>
      <c r="XEA144" s="1"/>
      <c r="XEB144" s="1"/>
      <c r="XEC144" s="1"/>
      <c r="XED144" s="1"/>
      <c r="XEE144" s="1"/>
      <c r="XEF144" s="1"/>
      <c r="XEG144" s="1"/>
      <c r="XEH144" s="1"/>
      <c r="XEI144" s="1"/>
      <c r="XEJ144" s="1"/>
      <c r="XEK144" s="1"/>
      <c r="XEL144" s="1"/>
      <c r="XEM144" s="1"/>
      <c r="XEN144" s="1"/>
      <c r="XEO144" s="1"/>
      <c r="XEP144" s="1"/>
      <c r="XEQ144" s="1"/>
      <c r="XER144" s="1"/>
      <c r="XES144" s="1"/>
      <c r="XET144" s="1"/>
      <c r="XEU144" s="1"/>
      <c r="XEV144" s="1"/>
      <c r="XEW144" s="1"/>
      <c r="XEX144" s="1"/>
      <c r="XEY144" s="1"/>
      <c r="XEZ144" s="1"/>
      <c r="XFA144" s="1"/>
      <c r="XFB144" s="1"/>
      <c r="XFC144" s="1"/>
    </row>
    <row r="145" spans="1:150 16226:16383" s="2" customFormat="1" ht="20.25" customHeight="1" x14ac:dyDescent="0.3">
      <c r="A145" s="110">
        <f t="shared" si="9"/>
        <v>8</v>
      </c>
      <c r="B145" s="111"/>
      <c r="C145" s="51" t="s">
        <v>365</v>
      </c>
      <c r="D145" s="51" t="s">
        <v>313</v>
      </c>
      <c r="E145" s="73">
        <f>(6.34*5.66)*(10.764)</f>
        <v>386.25968159999996</v>
      </c>
      <c r="F145" s="73">
        <f t="shared" si="7"/>
        <v>0</v>
      </c>
      <c r="G145" s="4">
        <v>0</v>
      </c>
      <c r="H145" s="4">
        <f t="shared" si="8"/>
        <v>386.25968159999996</v>
      </c>
      <c r="I145" s="1"/>
      <c r="J145" s="1"/>
      <c r="K145" s="1"/>
      <c r="L145" s="1"/>
      <c r="M145" s="1"/>
      <c r="N145" s="1"/>
      <c r="O145" s="1"/>
      <c r="P145" s="1"/>
      <c r="Q145" s="1"/>
      <c r="R145" s="1"/>
      <c r="S145" s="1"/>
      <c r="T145" s="1"/>
      <c r="U145" s="1"/>
      <c r="V145" s="1"/>
      <c r="W145" s="1"/>
      <c r="X145" s="1"/>
      <c r="Y145" s="1"/>
      <c r="Z145" s="1"/>
      <c r="AA145" s="1"/>
      <c r="AB145" s="1"/>
      <c r="AC145" s="1"/>
      <c r="AD145" s="1"/>
      <c r="AE145" s="1"/>
      <c r="AF145" s="1"/>
      <c r="AG145" s="1"/>
      <c r="AH145" s="1"/>
      <c r="AI145" s="1"/>
      <c r="AJ145" s="1"/>
      <c r="AK145" s="1"/>
      <c r="AL145" s="1"/>
      <c r="AM145" s="1"/>
      <c r="AN145" s="1"/>
      <c r="AO145" s="1"/>
      <c r="AP145" s="1"/>
      <c r="AQ145" s="1"/>
      <c r="AR145" s="1"/>
      <c r="AS145" s="1"/>
      <c r="AT145" s="1"/>
      <c r="AU145" s="1"/>
      <c r="AV145" s="1"/>
      <c r="AW145" s="1"/>
      <c r="AX145" s="1"/>
      <c r="AY145" s="1"/>
      <c r="AZ145" s="1"/>
      <c r="BA145" s="1"/>
      <c r="BB145" s="1"/>
      <c r="BC145" s="1"/>
      <c r="BD145" s="1"/>
      <c r="BE145" s="1"/>
      <c r="BF145" s="1"/>
      <c r="BG145" s="1"/>
      <c r="BH145" s="1"/>
      <c r="BI145" s="1"/>
      <c r="BJ145" s="1"/>
      <c r="BK145" s="1"/>
      <c r="BL145" s="1"/>
      <c r="BM145" s="1"/>
      <c r="BN145" s="1"/>
      <c r="BO145" s="1"/>
      <c r="BP145" s="1"/>
      <c r="BQ145" s="1"/>
      <c r="BR145" s="1"/>
      <c r="BS145" s="1"/>
      <c r="BT145" s="1"/>
      <c r="BU145" s="1"/>
      <c r="BV145" s="1"/>
      <c r="BW145" s="1"/>
      <c r="BX145" s="1"/>
      <c r="BY145" s="1"/>
      <c r="BZ145" s="1"/>
      <c r="CA145" s="1"/>
      <c r="CB145" s="1"/>
      <c r="CC145" s="1"/>
      <c r="CD145" s="1"/>
      <c r="CE145" s="1"/>
      <c r="CF145" s="1"/>
      <c r="CG145" s="1"/>
      <c r="CH145" s="1"/>
      <c r="CI145" s="1"/>
      <c r="CJ145" s="1"/>
      <c r="CK145" s="1"/>
      <c r="CL145" s="1"/>
      <c r="CM145" s="1"/>
      <c r="CN145" s="1"/>
      <c r="CO145" s="1"/>
      <c r="CP145" s="1"/>
      <c r="CQ145" s="1"/>
      <c r="CR145" s="1"/>
      <c r="CS145" s="1"/>
      <c r="CT145" s="1"/>
      <c r="CU145" s="1"/>
      <c r="CV145" s="1"/>
      <c r="CW145" s="1"/>
      <c r="CX145" s="1"/>
      <c r="CY145" s="1"/>
      <c r="CZ145" s="1"/>
      <c r="DA145" s="1"/>
      <c r="DB145" s="1"/>
      <c r="DC145" s="1"/>
      <c r="DD145" s="1"/>
      <c r="DE145" s="1"/>
      <c r="DF145" s="1"/>
      <c r="DG145" s="1"/>
      <c r="DH145" s="1"/>
      <c r="DI145" s="1"/>
      <c r="DJ145" s="1"/>
      <c r="DK145" s="1"/>
      <c r="DL145" s="1"/>
      <c r="DM145" s="1"/>
      <c r="DN145" s="1"/>
      <c r="DO145" s="1"/>
      <c r="DP145" s="1"/>
      <c r="DQ145" s="1"/>
      <c r="DR145" s="1"/>
      <c r="DS145" s="1"/>
      <c r="DT145" s="1"/>
      <c r="DU145" s="1"/>
      <c r="DV145" s="1"/>
      <c r="DW145" s="1"/>
      <c r="DX145" s="1"/>
      <c r="DY145" s="1"/>
      <c r="DZ145" s="1"/>
      <c r="EA145" s="1"/>
      <c r="EB145" s="1"/>
      <c r="EC145" s="1"/>
      <c r="ED145" s="1"/>
      <c r="EE145" s="1"/>
      <c r="EF145" s="1"/>
      <c r="EG145" s="1"/>
      <c r="EH145" s="1"/>
      <c r="EI145" s="1"/>
      <c r="EJ145" s="1"/>
      <c r="EK145" s="1"/>
      <c r="EL145" s="1"/>
      <c r="EM145" s="1"/>
      <c r="EN145" s="1"/>
      <c r="EO145" s="1"/>
      <c r="EP145" s="1"/>
      <c r="EQ145" s="1"/>
      <c r="ER145" s="1"/>
      <c r="ES145" s="1"/>
      <c r="ET145" s="1"/>
      <c r="WZB145" s="1"/>
      <c r="WZC145" s="1"/>
      <c r="WZD145" s="1"/>
      <c r="WZE145" s="1"/>
      <c r="WZF145" s="1"/>
      <c r="WZG145" s="1"/>
      <c r="WZH145" s="1"/>
      <c r="WZI145" s="1"/>
      <c r="WZJ145" s="1"/>
      <c r="WZK145" s="1"/>
      <c r="WZL145" s="1"/>
      <c r="WZM145" s="1"/>
      <c r="WZN145" s="1"/>
      <c r="WZO145" s="1"/>
      <c r="WZP145" s="1"/>
      <c r="WZQ145" s="1"/>
      <c r="WZR145" s="1"/>
      <c r="WZS145" s="1"/>
      <c r="WZT145" s="1"/>
      <c r="WZU145" s="1"/>
      <c r="WZV145" s="1"/>
      <c r="WZW145" s="1"/>
      <c r="WZX145" s="1"/>
      <c r="WZY145" s="1"/>
      <c r="WZZ145" s="1"/>
      <c r="XAA145" s="1"/>
      <c r="XAB145" s="1"/>
      <c r="XAC145" s="1"/>
      <c r="XAD145" s="1"/>
      <c r="XAE145" s="1"/>
      <c r="XAF145" s="1"/>
      <c r="XAG145" s="1"/>
      <c r="XAH145" s="1"/>
      <c r="XAI145" s="1"/>
      <c r="XAJ145" s="1"/>
      <c r="XAK145" s="1"/>
      <c r="XAL145" s="1"/>
      <c r="XAM145" s="1"/>
      <c r="XAN145" s="1"/>
      <c r="XAO145" s="1"/>
      <c r="XAP145" s="1"/>
      <c r="XAQ145" s="1"/>
      <c r="XAR145" s="1"/>
      <c r="XAS145" s="1"/>
      <c r="XAT145" s="1"/>
      <c r="XAU145" s="1"/>
      <c r="XAV145" s="1"/>
      <c r="XAW145" s="1"/>
      <c r="XAX145" s="1"/>
      <c r="XAY145" s="1"/>
      <c r="XAZ145" s="1"/>
      <c r="XBA145" s="1"/>
      <c r="XBB145" s="1"/>
      <c r="XBC145" s="1"/>
      <c r="XBD145" s="1"/>
      <c r="XBE145" s="1"/>
      <c r="XBF145" s="1"/>
      <c r="XBG145" s="1"/>
      <c r="XBH145" s="1"/>
      <c r="XBI145" s="1"/>
      <c r="XBJ145" s="1"/>
      <c r="XBK145" s="1"/>
      <c r="XBL145" s="1"/>
      <c r="XBM145" s="1"/>
      <c r="XBN145" s="1"/>
      <c r="XBO145" s="1"/>
      <c r="XBP145" s="1"/>
      <c r="XBQ145" s="1"/>
      <c r="XBR145" s="1"/>
      <c r="XBS145" s="1"/>
      <c r="XBT145" s="1"/>
      <c r="XBU145" s="1"/>
      <c r="XBV145" s="1"/>
      <c r="XBW145" s="1"/>
      <c r="XBX145" s="1"/>
      <c r="XBY145" s="1"/>
      <c r="XBZ145" s="1"/>
      <c r="XCA145" s="1"/>
      <c r="XCB145" s="1"/>
      <c r="XCC145" s="1"/>
      <c r="XCD145" s="1"/>
      <c r="XCE145" s="1"/>
      <c r="XCF145" s="1"/>
      <c r="XCG145" s="1"/>
      <c r="XCH145" s="1"/>
      <c r="XCI145" s="1"/>
      <c r="XCJ145" s="1"/>
      <c r="XCK145" s="1"/>
      <c r="XCL145" s="1"/>
      <c r="XCM145" s="1"/>
      <c r="XCN145" s="1"/>
      <c r="XCO145" s="1"/>
      <c r="XCP145" s="1"/>
      <c r="XCQ145" s="1"/>
      <c r="XCR145" s="1"/>
      <c r="XCS145" s="1"/>
      <c r="XCT145" s="1"/>
      <c r="XCU145" s="1"/>
      <c r="XCV145" s="1"/>
      <c r="XCW145" s="1"/>
      <c r="XCX145" s="1"/>
      <c r="XCY145" s="1"/>
      <c r="XCZ145" s="1"/>
      <c r="XDA145" s="1"/>
      <c r="XDB145" s="1"/>
      <c r="XDC145" s="1"/>
      <c r="XDD145" s="1"/>
      <c r="XDE145" s="1"/>
      <c r="XDF145" s="1"/>
      <c r="XDG145" s="1"/>
      <c r="XDH145" s="1"/>
      <c r="XDI145" s="1"/>
      <c r="XDJ145" s="1"/>
      <c r="XDK145" s="1"/>
      <c r="XDL145" s="1"/>
      <c r="XDM145" s="1"/>
      <c r="XDN145" s="1"/>
      <c r="XDO145" s="1"/>
      <c r="XDP145" s="1"/>
      <c r="XDQ145" s="1"/>
      <c r="XDR145" s="1"/>
      <c r="XDS145" s="1"/>
      <c r="XDT145" s="1"/>
      <c r="XDU145" s="1"/>
      <c r="XDV145" s="1"/>
      <c r="XDW145" s="1"/>
      <c r="XDX145" s="1"/>
      <c r="XDY145" s="1"/>
      <c r="XDZ145" s="1"/>
      <c r="XEA145" s="1"/>
      <c r="XEB145" s="1"/>
      <c r="XEC145" s="1"/>
      <c r="XED145" s="1"/>
      <c r="XEE145" s="1"/>
      <c r="XEF145" s="1"/>
      <c r="XEG145" s="1"/>
      <c r="XEH145" s="1"/>
      <c r="XEI145" s="1"/>
      <c r="XEJ145" s="1"/>
      <c r="XEK145" s="1"/>
      <c r="XEL145" s="1"/>
      <c r="XEM145" s="1"/>
      <c r="XEN145" s="1"/>
      <c r="XEO145" s="1"/>
      <c r="XEP145" s="1"/>
      <c r="XEQ145" s="1"/>
      <c r="XER145" s="1"/>
      <c r="XES145" s="1"/>
      <c r="XET145" s="1"/>
      <c r="XEU145" s="1"/>
      <c r="XEV145" s="1"/>
      <c r="XEW145" s="1"/>
      <c r="XEX145" s="1"/>
      <c r="XEY145" s="1"/>
      <c r="XEZ145" s="1"/>
      <c r="XFA145" s="1"/>
      <c r="XFB145" s="1"/>
      <c r="XFC145" s="1"/>
    </row>
    <row r="146" spans="1:150 16226:16383" s="2" customFormat="1" ht="20.25" customHeight="1" x14ac:dyDescent="0.3">
      <c r="A146" s="110">
        <f t="shared" si="9"/>
        <v>9</v>
      </c>
      <c r="B146" s="111"/>
      <c r="C146" s="51" t="s">
        <v>365</v>
      </c>
      <c r="D146" s="51" t="s">
        <v>313</v>
      </c>
      <c r="E146" s="73">
        <f>(4.23*10.85)*(10.764)</f>
        <v>494.01916200000005</v>
      </c>
      <c r="F146" s="73">
        <f t="shared" si="7"/>
        <v>0</v>
      </c>
      <c r="G146" s="4">
        <v>0</v>
      </c>
      <c r="H146" s="4">
        <f t="shared" si="8"/>
        <v>494.01916200000005</v>
      </c>
      <c r="I146" s="1"/>
      <c r="J146" s="1"/>
      <c r="K146" s="1"/>
      <c r="L146" s="1"/>
      <c r="M146" s="1"/>
      <c r="N146" s="1"/>
      <c r="O146" s="1"/>
      <c r="P146" s="1"/>
      <c r="Q146" s="1"/>
      <c r="R146" s="1"/>
      <c r="S146" s="1"/>
      <c r="T146" s="1"/>
      <c r="U146" s="1"/>
      <c r="V146" s="1"/>
      <c r="W146" s="1"/>
      <c r="X146" s="1"/>
      <c r="Y146" s="1"/>
      <c r="Z146" s="1"/>
      <c r="AA146" s="1"/>
      <c r="AB146" s="1"/>
      <c r="AC146" s="1"/>
      <c r="AD146" s="1"/>
      <c r="AE146" s="1"/>
      <c r="AF146" s="1"/>
      <c r="AG146" s="1"/>
      <c r="AH146" s="1"/>
      <c r="AI146" s="1"/>
      <c r="AJ146" s="1"/>
      <c r="AK146" s="1"/>
      <c r="AL146" s="1"/>
      <c r="AM146" s="1"/>
      <c r="AN146" s="1"/>
      <c r="AO146" s="1"/>
      <c r="AP146" s="1"/>
      <c r="AQ146" s="1"/>
      <c r="AR146" s="1"/>
      <c r="AS146" s="1"/>
      <c r="AT146" s="1"/>
      <c r="AU146" s="1"/>
      <c r="AV146" s="1"/>
      <c r="AW146" s="1"/>
      <c r="AX146" s="1"/>
      <c r="AY146" s="1"/>
      <c r="AZ146" s="1"/>
      <c r="BA146" s="1"/>
      <c r="BB146" s="1"/>
      <c r="BC146" s="1"/>
      <c r="BD146" s="1"/>
      <c r="BE146" s="1"/>
      <c r="BF146" s="1"/>
      <c r="BG146" s="1"/>
      <c r="BH146" s="1"/>
      <c r="BI146" s="1"/>
      <c r="BJ146" s="1"/>
      <c r="BK146" s="1"/>
      <c r="BL146" s="1"/>
      <c r="BM146" s="1"/>
      <c r="BN146" s="1"/>
      <c r="BO146" s="1"/>
      <c r="BP146" s="1"/>
      <c r="BQ146" s="1"/>
      <c r="BR146" s="1"/>
      <c r="BS146" s="1"/>
      <c r="BT146" s="1"/>
      <c r="BU146" s="1"/>
      <c r="BV146" s="1"/>
      <c r="BW146" s="1"/>
      <c r="BX146" s="1"/>
      <c r="BY146" s="1"/>
      <c r="BZ146" s="1"/>
      <c r="CA146" s="1"/>
      <c r="CB146" s="1"/>
      <c r="CC146" s="1"/>
      <c r="CD146" s="1"/>
      <c r="CE146" s="1"/>
      <c r="CF146" s="1"/>
      <c r="CG146" s="1"/>
      <c r="CH146" s="1"/>
      <c r="CI146" s="1"/>
      <c r="CJ146" s="1"/>
      <c r="CK146" s="1"/>
      <c r="CL146" s="1"/>
      <c r="CM146" s="1"/>
      <c r="CN146" s="1"/>
      <c r="CO146" s="1"/>
      <c r="CP146" s="1"/>
      <c r="CQ146" s="1"/>
      <c r="CR146" s="1"/>
      <c r="CS146" s="1"/>
      <c r="CT146" s="1"/>
      <c r="CU146" s="1"/>
      <c r="CV146" s="1"/>
      <c r="CW146" s="1"/>
      <c r="CX146" s="1"/>
      <c r="CY146" s="1"/>
      <c r="CZ146" s="1"/>
      <c r="DA146" s="1"/>
      <c r="DB146" s="1"/>
      <c r="DC146" s="1"/>
      <c r="DD146" s="1"/>
      <c r="DE146" s="1"/>
      <c r="DF146" s="1"/>
      <c r="DG146" s="1"/>
      <c r="DH146" s="1"/>
      <c r="DI146" s="1"/>
      <c r="DJ146" s="1"/>
      <c r="DK146" s="1"/>
      <c r="DL146" s="1"/>
      <c r="DM146" s="1"/>
      <c r="DN146" s="1"/>
      <c r="DO146" s="1"/>
      <c r="DP146" s="1"/>
      <c r="DQ146" s="1"/>
      <c r="DR146" s="1"/>
      <c r="DS146" s="1"/>
      <c r="DT146" s="1"/>
      <c r="DU146" s="1"/>
      <c r="DV146" s="1"/>
      <c r="DW146" s="1"/>
      <c r="DX146" s="1"/>
      <c r="DY146" s="1"/>
      <c r="DZ146" s="1"/>
      <c r="EA146" s="1"/>
      <c r="EB146" s="1"/>
      <c r="EC146" s="1"/>
      <c r="ED146" s="1"/>
      <c r="EE146" s="1"/>
      <c r="EF146" s="1"/>
      <c r="EG146" s="1"/>
      <c r="EH146" s="1"/>
      <c r="EI146" s="1"/>
      <c r="EJ146" s="1"/>
      <c r="EK146" s="1"/>
      <c r="EL146" s="1"/>
      <c r="EM146" s="1"/>
      <c r="EN146" s="1"/>
      <c r="EO146" s="1"/>
      <c r="EP146" s="1"/>
      <c r="EQ146" s="1"/>
      <c r="ER146" s="1"/>
      <c r="ES146" s="1"/>
      <c r="ET146" s="1"/>
      <c r="WZB146" s="1"/>
      <c r="WZC146" s="1"/>
      <c r="WZD146" s="1"/>
      <c r="WZE146" s="1"/>
      <c r="WZF146" s="1"/>
      <c r="WZG146" s="1"/>
      <c r="WZH146" s="1"/>
      <c r="WZI146" s="1"/>
      <c r="WZJ146" s="1"/>
      <c r="WZK146" s="1"/>
      <c r="WZL146" s="1"/>
      <c r="WZM146" s="1"/>
      <c r="WZN146" s="1"/>
      <c r="WZO146" s="1"/>
      <c r="WZP146" s="1"/>
      <c r="WZQ146" s="1"/>
      <c r="WZR146" s="1"/>
      <c r="WZS146" s="1"/>
      <c r="WZT146" s="1"/>
      <c r="WZU146" s="1"/>
      <c r="WZV146" s="1"/>
      <c r="WZW146" s="1"/>
      <c r="WZX146" s="1"/>
      <c r="WZY146" s="1"/>
      <c r="WZZ146" s="1"/>
      <c r="XAA146" s="1"/>
      <c r="XAB146" s="1"/>
      <c r="XAC146" s="1"/>
      <c r="XAD146" s="1"/>
      <c r="XAE146" s="1"/>
      <c r="XAF146" s="1"/>
      <c r="XAG146" s="1"/>
      <c r="XAH146" s="1"/>
      <c r="XAI146" s="1"/>
      <c r="XAJ146" s="1"/>
      <c r="XAK146" s="1"/>
      <c r="XAL146" s="1"/>
      <c r="XAM146" s="1"/>
      <c r="XAN146" s="1"/>
      <c r="XAO146" s="1"/>
      <c r="XAP146" s="1"/>
      <c r="XAQ146" s="1"/>
      <c r="XAR146" s="1"/>
      <c r="XAS146" s="1"/>
      <c r="XAT146" s="1"/>
      <c r="XAU146" s="1"/>
      <c r="XAV146" s="1"/>
      <c r="XAW146" s="1"/>
      <c r="XAX146" s="1"/>
      <c r="XAY146" s="1"/>
      <c r="XAZ146" s="1"/>
      <c r="XBA146" s="1"/>
      <c r="XBB146" s="1"/>
      <c r="XBC146" s="1"/>
      <c r="XBD146" s="1"/>
      <c r="XBE146" s="1"/>
      <c r="XBF146" s="1"/>
      <c r="XBG146" s="1"/>
      <c r="XBH146" s="1"/>
      <c r="XBI146" s="1"/>
      <c r="XBJ146" s="1"/>
      <c r="XBK146" s="1"/>
      <c r="XBL146" s="1"/>
      <c r="XBM146" s="1"/>
      <c r="XBN146" s="1"/>
      <c r="XBO146" s="1"/>
      <c r="XBP146" s="1"/>
      <c r="XBQ146" s="1"/>
      <c r="XBR146" s="1"/>
      <c r="XBS146" s="1"/>
      <c r="XBT146" s="1"/>
      <c r="XBU146" s="1"/>
      <c r="XBV146" s="1"/>
      <c r="XBW146" s="1"/>
      <c r="XBX146" s="1"/>
      <c r="XBY146" s="1"/>
      <c r="XBZ146" s="1"/>
      <c r="XCA146" s="1"/>
      <c r="XCB146" s="1"/>
      <c r="XCC146" s="1"/>
      <c r="XCD146" s="1"/>
      <c r="XCE146" s="1"/>
      <c r="XCF146" s="1"/>
      <c r="XCG146" s="1"/>
      <c r="XCH146" s="1"/>
      <c r="XCI146" s="1"/>
      <c r="XCJ146" s="1"/>
      <c r="XCK146" s="1"/>
      <c r="XCL146" s="1"/>
      <c r="XCM146" s="1"/>
      <c r="XCN146" s="1"/>
      <c r="XCO146" s="1"/>
      <c r="XCP146" s="1"/>
      <c r="XCQ146" s="1"/>
      <c r="XCR146" s="1"/>
      <c r="XCS146" s="1"/>
      <c r="XCT146" s="1"/>
      <c r="XCU146" s="1"/>
      <c r="XCV146" s="1"/>
      <c r="XCW146" s="1"/>
      <c r="XCX146" s="1"/>
      <c r="XCY146" s="1"/>
      <c r="XCZ146" s="1"/>
      <c r="XDA146" s="1"/>
      <c r="XDB146" s="1"/>
      <c r="XDC146" s="1"/>
      <c r="XDD146" s="1"/>
      <c r="XDE146" s="1"/>
      <c r="XDF146" s="1"/>
      <c r="XDG146" s="1"/>
      <c r="XDH146" s="1"/>
      <c r="XDI146" s="1"/>
      <c r="XDJ146" s="1"/>
      <c r="XDK146" s="1"/>
      <c r="XDL146" s="1"/>
      <c r="XDM146" s="1"/>
      <c r="XDN146" s="1"/>
      <c r="XDO146" s="1"/>
      <c r="XDP146" s="1"/>
      <c r="XDQ146" s="1"/>
      <c r="XDR146" s="1"/>
      <c r="XDS146" s="1"/>
      <c r="XDT146" s="1"/>
      <c r="XDU146" s="1"/>
      <c r="XDV146" s="1"/>
      <c r="XDW146" s="1"/>
      <c r="XDX146" s="1"/>
      <c r="XDY146" s="1"/>
      <c r="XDZ146" s="1"/>
      <c r="XEA146" s="1"/>
      <c r="XEB146" s="1"/>
      <c r="XEC146" s="1"/>
      <c r="XED146" s="1"/>
      <c r="XEE146" s="1"/>
      <c r="XEF146" s="1"/>
      <c r="XEG146" s="1"/>
      <c r="XEH146" s="1"/>
      <c r="XEI146" s="1"/>
      <c r="XEJ146" s="1"/>
      <c r="XEK146" s="1"/>
      <c r="XEL146" s="1"/>
      <c r="XEM146" s="1"/>
      <c r="XEN146" s="1"/>
      <c r="XEO146" s="1"/>
      <c r="XEP146" s="1"/>
      <c r="XEQ146" s="1"/>
      <c r="XER146" s="1"/>
      <c r="XES146" s="1"/>
      <c r="XET146" s="1"/>
      <c r="XEU146" s="1"/>
      <c r="XEV146" s="1"/>
      <c r="XEW146" s="1"/>
      <c r="XEX146" s="1"/>
      <c r="XEY146" s="1"/>
      <c r="XEZ146" s="1"/>
      <c r="XFA146" s="1"/>
      <c r="XFB146" s="1"/>
      <c r="XFC146" s="1"/>
    </row>
    <row r="147" spans="1:150 16226:16383" s="2" customFormat="1" ht="20.25" customHeight="1" x14ac:dyDescent="0.3">
      <c r="A147" s="110">
        <f t="shared" si="9"/>
        <v>10</v>
      </c>
      <c r="B147" s="111"/>
      <c r="C147" s="51" t="s">
        <v>365</v>
      </c>
      <c r="D147" s="51" t="s">
        <v>313</v>
      </c>
      <c r="E147" s="73">
        <f>(4.84*10.85)*(10.764)</f>
        <v>565.26069599999994</v>
      </c>
      <c r="F147" s="73">
        <f t="shared" si="7"/>
        <v>0</v>
      </c>
      <c r="G147" s="4">
        <v>0</v>
      </c>
      <c r="H147" s="4">
        <f t="shared" si="8"/>
        <v>565.26069599999994</v>
      </c>
      <c r="I147" s="1"/>
      <c r="J147" s="1"/>
      <c r="K147" s="1"/>
      <c r="L147" s="1"/>
      <c r="M147" s="1"/>
      <c r="N147" s="1"/>
      <c r="O147" s="1"/>
      <c r="P147" s="1"/>
      <c r="Q147" s="1"/>
      <c r="R147" s="1"/>
      <c r="S147" s="1"/>
      <c r="T147" s="1"/>
      <c r="U147" s="1"/>
      <c r="V147" s="1"/>
      <c r="W147" s="1"/>
      <c r="X147" s="1"/>
      <c r="Y147" s="1"/>
      <c r="Z147" s="1"/>
      <c r="AA147" s="1"/>
      <c r="AB147" s="1"/>
      <c r="AC147" s="1"/>
      <c r="AD147" s="1"/>
      <c r="AE147" s="1"/>
      <c r="AF147" s="1"/>
      <c r="AG147" s="1"/>
      <c r="AH147" s="1"/>
      <c r="AI147" s="1"/>
      <c r="AJ147" s="1"/>
      <c r="AK147" s="1"/>
      <c r="AL147" s="1"/>
      <c r="AM147" s="1"/>
      <c r="AN147" s="1"/>
      <c r="AO147" s="1"/>
      <c r="AP147" s="1"/>
      <c r="AQ147" s="1"/>
      <c r="AR147" s="1"/>
      <c r="AS147" s="1"/>
      <c r="AT147" s="1"/>
      <c r="AU147" s="1"/>
      <c r="AV147" s="1"/>
      <c r="AW147" s="1"/>
      <c r="AX147" s="1"/>
      <c r="AY147" s="1"/>
      <c r="AZ147" s="1"/>
      <c r="BA147" s="1"/>
      <c r="BB147" s="1"/>
      <c r="BC147" s="1"/>
      <c r="BD147" s="1"/>
      <c r="BE147" s="1"/>
      <c r="BF147" s="1"/>
      <c r="BG147" s="1"/>
      <c r="BH147" s="1"/>
      <c r="BI147" s="1"/>
      <c r="BJ147" s="1"/>
      <c r="BK147" s="1"/>
      <c r="BL147" s="1"/>
      <c r="BM147" s="1"/>
      <c r="BN147" s="1"/>
      <c r="BO147" s="1"/>
      <c r="BP147" s="1"/>
      <c r="BQ147" s="1"/>
      <c r="BR147" s="1"/>
      <c r="BS147" s="1"/>
      <c r="BT147" s="1"/>
      <c r="BU147" s="1"/>
      <c r="BV147" s="1"/>
      <c r="BW147" s="1"/>
      <c r="BX147" s="1"/>
      <c r="BY147" s="1"/>
      <c r="BZ147" s="1"/>
      <c r="CA147" s="1"/>
      <c r="CB147" s="1"/>
      <c r="CC147" s="1"/>
      <c r="CD147" s="1"/>
      <c r="CE147" s="1"/>
      <c r="CF147" s="1"/>
      <c r="CG147" s="1"/>
      <c r="CH147" s="1"/>
      <c r="CI147" s="1"/>
      <c r="CJ147" s="1"/>
      <c r="CK147" s="1"/>
      <c r="CL147" s="1"/>
      <c r="CM147" s="1"/>
      <c r="CN147" s="1"/>
      <c r="CO147" s="1"/>
      <c r="CP147" s="1"/>
      <c r="CQ147" s="1"/>
      <c r="CR147" s="1"/>
      <c r="CS147" s="1"/>
      <c r="CT147" s="1"/>
      <c r="CU147" s="1"/>
      <c r="CV147" s="1"/>
      <c r="CW147" s="1"/>
      <c r="CX147" s="1"/>
      <c r="CY147" s="1"/>
      <c r="CZ147" s="1"/>
      <c r="DA147" s="1"/>
      <c r="DB147" s="1"/>
      <c r="DC147" s="1"/>
      <c r="DD147" s="1"/>
      <c r="DE147" s="1"/>
      <c r="DF147" s="1"/>
      <c r="DG147" s="1"/>
      <c r="DH147" s="1"/>
      <c r="DI147" s="1"/>
      <c r="DJ147" s="1"/>
      <c r="DK147" s="1"/>
      <c r="DL147" s="1"/>
      <c r="DM147" s="1"/>
      <c r="DN147" s="1"/>
      <c r="DO147" s="1"/>
      <c r="DP147" s="1"/>
      <c r="DQ147" s="1"/>
      <c r="DR147" s="1"/>
      <c r="DS147" s="1"/>
      <c r="DT147" s="1"/>
      <c r="DU147" s="1"/>
      <c r="DV147" s="1"/>
      <c r="DW147" s="1"/>
      <c r="DX147" s="1"/>
      <c r="DY147" s="1"/>
      <c r="DZ147" s="1"/>
      <c r="EA147" s="1"/>
      <c r="EB147" s="1"/>
      <c r="EC147" s="1"/>
      <c r="ED147" s="1"/>
      <c r="EE147" s="1"/>
      <c r="EF147" s="1"/>
      <c r="EG147" s="1"/>
      <c r="EH147" s="1"/>
      <c r="EI147" s="1"/>
      <c r="EJ147" s="1"/>
      <c r="EK147" s="1"/>
      <c r="EL147" s="1"/>
      <c r="EM147" s="1"/>
      <c r="EN147" s="1"/>
      <c r="EO147" s="1"/>
      <c r="EP147" s="1"/>
      <c r="EQ147" s="1"/>
      <c r="ER147" s="1"/>
      <c r="ES147" s="1"/>
      <c r="ET147" s="1"/>
      <c r="WZB147" s="1"/>
      <c r="WZC147" s="1"/>
      <c r="WZD147" s="1"/>
      <c r="WZE147" s="1"/>
      <c r="WZF147" s="1"/>
      <c r="WZG147" s="1"/>
      <c r="WZH147" s="1"/>
      <c r="WZI147" s="1"/>
      <c r="WZJ147" s="1"/>
      <c r="WZK147" s="1"/>
      <c r="WZL147" s="1"/>
      <c r="WZM147" s="1"/>
      <c r="WZN147" s="1"/>
      <c r="WZO147" s="1"/>
      <c r="WZP147" s="1"/>
      <c r="WZQ147" s="1"/>
      <c r="WZR147" s="1"/>
      <c r="WZS147" s="1"/>
      <c r="WZT147" s="1"/>
      <c r="WZU147" s="1"/>
      <c r="WZV147" s="1"/>
      <c r="WZW147" s="1"/>
      <c r="WZX147" s="1"/>
      <c r="WZY147" s="1"/>
      <c r="WZZ147" s="1"/>
      <c r="XAA147" s="1"/>
      <c r="XAB147" s="1"/>
      <c r="XAC147" s="1"/>
      <c r="XAD147" s="1"/>
      <c r="XAE147" s="1"/>
      <c r="XAF147" s="1"/>
      <c r="XAG147" s="1"/>
      <c r="XAH147" s="1"/>
      <c r="XAI147" s="1"/>
      <c r="XAJ147" s="1"/>
      <c r="XAK147" s="1"/>
      <c r="XAL147" s="1"/>
      <c r="XAM147" s="1"/>
      <c r="XAN147" s="1"/>
      <c r="XAO147" s="1"/>
      <c r="XAP147" s="1"/>
      <c r="XAQ147" s="1"/>
      <c r="XAR147" s="1"/>
      <c r="XAS147" s="1"/>
      <c r="XAT147" s="1"/>
      <c r="XAU147" s="1"/>
      <c r="XAV147" s="1"/>
      <c r="XAW147" s="1"/>
      <c r="XAX147" s="1"/>
      <c r="XAY147" s="1"/>
      <c r="XAZ147" s="1"/>
      <c r="XBA147" s="1"/>
      <c r="XBB147" s="1"/>
      <c r="XBC147" s="1"/>
      <c r="XBD147" s="1"/>
      <c r="XBE147" s="1"/>
      <c r="XBF147" s="1"/>
      <c r="XBG147" s="1"/>
      <c r="XBH147" s="1"/>
      <c r="XBI147" s="1"/>
      <c r="XBJ147" s="1"/>
      <c r="XBK147" s="1"/>
      <c r="XBL147" s="1"/>
      <c r="XBM147" s="1"/>
      <c r="XBN147" s="1"/>
      <c r="XBO147" s="1"/>
      <c r="XBP147" s="1"/>
      <c r="XBQ147" s="1"/>
      <c r="XBR147" s="1"/>
      <c r="XBS147" s="1"/>
      <c r="XBT147" s="1"/>
      <c r="XBU147" s="1"/>
      <c r="XBV147" s="1"/>
      <c r="XBW147" s="1"/>
      <c r="XBX147" s="1"/>
      <c r="XBY147" s="1"/>
      <c r="XBZ147" s="1"/>
      <c r="XCA147" s="1"/>
      <c r="XCB147" s="1"/>
      <c r="XCC147" s="1"/>
      <c r="XCD147" s="1"/>
      <c r="XCE147" s="1"/>
      <c r="XCF147" s="1"/>
      <c r="XCG147" s="1"/>
      <c r="XCH147" s="1"/>
      <c r="XCI147" s="1"/>
      <c r="XCJ147" s="1"/>
      <c r="XCK147" s="1"/>
      <c r="XCL147" s="1"/>
      <c r="XCM147" s="1"/>
      <c r="XCN147" s="1"/>
      <c r="XCO147" s="1"/>
      <c r="XCP147" s="1"/>
      <c r="XCQ147" s="1"/>
      <c r="XCR147" s="1"/>
      <c r="XCS147" s="1"/>
      <c r="XCT147" s="1"/>
      <c r="XCU147" s="1"/>
      <c r="XCV147" s="1"/>
      <c r="XCW147" s="1"/>
      <c r="XCX147" s="1"/>
      <c r="XCY147" s="1"/>
      <c r="XCZ147" s="1"/>
      <c r="XDA147" s="1"/>
      <c r="XDB147" s="1"/>
      <c r="XDC147" s="1"/>
      <c r="XDD147" s="1"/>
      <c r="XDE147" s="1"/>
      <c r="XDF147" s="1"/>
      <c r="XDG147" s="1"/>
      <c r="XDH147" s="1"/>
      <c r="XDI147" s="1"/>
      <c r="XDJ147" s="1"/>
      <c r="XDK147" s="1"/>
      <c r="XDL147" s="1"/>
      <c r="XDM147" s="1"/>
      <c r="XDN147" s="1"/>
      <c r="XDO147" s="1"/>
      <c r="XDP147" s="1"/>
      <c r="XDQ147" s="1"/>
      <c r="XDR147" s="1"/>
      <c r="XDS147" s="1"/>
      <c r="XDT147" s="1"/>
      <c r="XDU147" s="1"/>
      <c r="XDV147" s="1"/>
      <c r="XDW147" s="1"/>
      <c r="XDX147" s="1"/>
      <c r="XDY147" s="1"/>
      <c r="XDZ147" s="1"/>
      <c r="XEA147" s="1"/>
      <c r="XEB147" s="1"/>
      <c r="XEC147" s="1"/>
      <c r="XED147" s="1"/>
      <c r="XEE147" s="1"/>
      <c r="XEF147" s="1"/>
      <c r="XEG147" s="1"/>
      <c r="XEH147" s="1"/>
      <c r="XEI147" s="1"/>
      <c r="XEJ147" s="1"/>
      <c r="XEK147" s="1"/>
      <c r="XEL147" s="1"/>
      <c r="XEM147" s="1"/>
      <c r="XEN147" s="1"/>
      <c r="XEO147" s="1"/>
      <c r="XEP147" s="1"/>
      <c r="XEQ147" s="1"/>
      <c r="XER147" s="1"/>
      <c r="XES147" s="1"/>
      <c r="XET147" s="1"/>
      <c r="XEU147" s="1"/>
      <c r="XEV147" s="1"/>
      <c r="XEW147" s="1"/>
      <c r="XEX147" s="1"/>
      <c r="XEY147" s="1"/>
      <c r="XEZ147" s="1"/>
      <c r="XFA147" s="1"/>
      <c r="XFB147" s="1"/>
      <c r="XFC147" s="1"/>
    </row>
    <row r="148" spans="1:150 16226:16383" s="2" customFormat="1" ht="21" x14ac:dyDescent="0.3">
      <c r="A148" s="172" t="s">
        <v>361</v>
      </c>
      <c r="B148" s="173"/>
      <c r="C148" s="173"/>
      <c r="D148" s="173"/>
      <c r="E148" s="173"/>
      <c r="F148" s="173"/>
      <c r="G148" s="173"/>
      <c r="H148" s="174"/>
      <c r="I148" s="1">
        <f>1</f>
        <v>1</v>
      </c>
      <c r="J148" s="1"/>
      <c r="K148" s="1"/>
      <c r="L148" s="1"/>
      <c r="M148" s="1"/>
      <c r="N148" s="1"/>
      <c r="O148" s="1"/>
      <c r="P148" s="1"/>
      <c r="Q148" s="1"/>
      <c r="R148" s="1"/>
      <c r="S148" s="1"/>
      <c r="T148" s="1"/>
      <c r="U148" s="1"/>
      <c r="V148" s="1"/>
      <c r="W148" s="1"/>
      <c r="X148" s="1"/>
      <c r="Y148" s="1"/>
      <c r="Z148" s="1"/>
      <c r="AA148" s="1"/>
      <c r="AB148" s="1"/>
      <c r="AC148" s="1"/>
      <c r="AD148" s="1"/>
      <c r="AE148" s="1"/>
      <c r="AF148" s="1"/>
      <c r="AG148" s="1"/>
      <c r="AH148" s="1"/>
      <c r="AI148" s="1"/>
      <c r="AJ148" s="1"/>
      <c r="AK148" s="1"/>
      <c r="AL148" s="1"/>
      <c r="AM148" s="1"/>
      <c r="AN148" s="1"/>
      <c r="AO148" s="1"/>
      <c r="AP148" s="1"/>
      <c r="AQ148" s="1"/>
      <c r="AR148" s="1"/>
      <c r="AS148" s="1"/>
      <c r="AT148" s="1"/>
      <c r="AU148" s="1"/>
      <c r="AV148" s="1"/>
      <c r="AW148" s="1"/>
      <c r="AX148" s="1"/>
      <c r="AY148" s="1"/>
      <c r="AZ148" s="1"/>
      <c r="BA148" s="1"/>
      <c r="BB148" s="1"/>
      <c r="BC148" s="1"/>
      <c r="BD148" s="1"/>
      <c r="BE148" s="1"/>
      <c r="BF148" s="1"/>
      <c r="BG148" s="1"/>
      <c r="BH148" s="1"/>
      <c r="BI148" s="1"/>
      <c r="BJ148" s="1"/>
      <c r="BK148" s="1"/>
      <c r="BL148" s="1"/>
      <c r="BM148" s="1"/>
      <c r="BN148" s="1"/>
      <c r="BO148" s="1"/>
      <c r="BP148" s="1"/>
      <c r="BQ148" s="1"/>
      <c r="BR148" s="1"/>
      <c r="BS148" s="1"/>
      <c r="BT148" s="1"/>
      <c r="BU148" s="1"/>
      <c r="BV148" s="1"/>
      <c r="BW148" s="1"/>
      <c r="BX148" s="1"/>
      <c r="BY148" s="1"/>
      <c r="BZ148" s="1"/>
      <c r="CA148" s="1"/>
      <c r="CB148" s="1"/>
      <c r="CC148" s="1"/>
      <c r="CD148" s="1"/>
      <c r="CE148" s="1"/>
      <c r="CF148" s="1"/>
      <c r="CG148" s="1"/>
      <c r="CH148" s="1"/>
      <c r="CI148" s="1"/>
      <c r="CJ148" s="1"/>
      <c r="CK148" s="1"/>
      <c r="CL148" s="1"/>
      <c r="CM148" s="1"/>
      <c r="CN148" s="1"/>
      <c r="CO148" s="1"/>
      <c r="CP148" s="1"/>
      <c r="CQ148" s="1"/>
      <c r="CR148" s="1"/>
      <c r="CS148" s="1"/>
      <c r="CT148" s="1"/>
      <c r="CU148" s="1"/>
      <c r="CV148" s="1"/>
      <c r="CW148" s="1"/>
      <c r="CX148" s="1"/>
      <c r="CY148" s="1"/>
      <c r="CZ148" s="1"/>
      <c r="DA148" s="1"/>
      <c r="DB148" s="1"/>
      <c r="DC148" s="1"/>
      <c r="DD148" s="1"/>
      <c r="DE148" s="1"/>
      <c r="DF148" s="1"/>
      <c r="DG148" s="1"/>
      <c r="DH148" s="1"/>
      <c r="DI148" s="1"/>
      <c r="DJ148" s="1"/>
      <c r="DK148" s="1"/>
      <c r="DL148" s="1"/>
      <c r="DM148" s="1"/>
      <c r="DN148" s="1"/>
      <c r="DO148" s="1"/>
      <c r="DP148" s="1"/>
      <c r="DQ148" s="1"/>
      <c r="DR148" s="1"/>
      <c r="DS148" s="1"/>
      <c r="DT148" s="1"/>
      <c r="DU148" s="1"/>
      <c r="DV148" s="1"/>
      <c r="DW148" s="1"/>
      <c r="DX148" s="1"/>
      <c r="DY148" s="1"/>
      <c r="DZ148" s="1"/>
      <c r="EA148" s="1"/>
      <c r="EB148" s="1"/>
      <c r="EC148" s="1"/>
      <c r="ED148" s="1"/>
      <c r="EE148" s="1"/>
      <c r="EF148" s="1"/>
      <c r="EG148" s="1"/>
      <c r="EH148" s="1"/>
      <c r="EI148" s="1"/>
      <c r="EJ148" s="1"/>
      <c r="EK148" s="1"/>
      <c r="EL148" s="1"/>
      <c r="EM148" s="1"/>
      <c r="EN148" s="1"/>
      <c r="EO148" s="1"/>
      <c r="EP148" s="1"/>
      <c r="EQ148" s="1"/>
      <c r="ER148" s="1"/>
      <c r="ES148" s="1"/>
      <c r="ET148" s="1"/>
      <c r="WZB148" s="1"/>
      <c r="WZC148" s="1"/>
      <c r="WZD148" s="1"/>
      <c r="WZE148" s="1"/>
      <c r="WZF148" s="1"/>
      <c r="WZG148" s="1"/>
      <c r="WZH148" s="1"/>
      <c r="WZI148" s="1"/>
      <c r="WZJ148" s="1"/>
      <c r="WZK148" s="1"/>
      <c r="WZL148" s="1"/>
      <c r="WZM148" s="1"/>
      <c r="WZN148" s="1"/>
      <c r="WZO148" s="1"/>
      <c r="WZP148" s="1"/>
      <c r="WZQ148" s="1"/>
      <c r="WZR148" s="1"/>
      <c r="WZS148" s="1"/>
      <c r="WZT148" s="1"/>
      <c r="WZU148" s="1"/>
      <c r="WZV148" s="1"/>
      <c r="WZW148" s="1"/>
      <c r="WZX148" s="1"/>
      <c r="WZY148" s="1"/>
      <c r="WZZ148" s="1"/>
      <c r="XAA148" s="1"/>
      <c r="XAB148" s="1"/>
      <c r="XAC148" s="1"/>
      <c r="XAD148" s="1"/>
      <c r="XAE148" s="1"/>
      <c r="XAF148" s="1"/>
      <c r="XAG148" s="1"/>
      <c r="XAH148" s="1"/>
      <c r="XAI148" s="1"/>
      <c r="XAJ148" s="1"/>
      <c r="XAK148" s="1"/>
      <c r="XAL148" s="1"/>
      <c r="XAM148" s="1"/>
      <c r="XAN148" s="1"/>
      <c r="XAO148" s="1"/>
      <c r="XAP148" s="1"/>
      <c r="XAQ148" s="1"/>
      <c r="XAR148" s="1"/>
      <c r="XAS148" s="1"/>
      <c r="XAT148" s="1"/>
      <c r="XAU148" s="1"/>
      <c r="XAV148" s="1"/>
      <c r="XAW148" s="1"/>
      <c r="XAX148" s="1"/>
      <c r="XAY148" s="1"/>
      <c r="XAZ148" s="1"/>
      <c r="XBA148" s="1"/>
      <c r="XBB148" s="1"/>
      <c r="XBC148" s="1"/>
      <c r="XBD148" s="1"/>
      <c r="XBE148" s="1"/>
      <c r="XBF148" s="1"/>
      <c r="XBG148" s="1"/>
      <c r="XBH148" s="1"/>
      <c r="XBI148" s="1"/>
      <c r="XBJ148" s="1"/>
      <c r="XBK148" s="1"/>
      <c r="XBL148" s="1"/>
      <c r="XBM148" s="1"/>
      <c r="XBN148" s="1"/>
      <c r="XBO148" s="1"/>
      <c r="XBP148" s="1"/>
      <c r="XBQ148" s="1"/>
      <c r="XBR148" s="1"/>
      <c r="XBS148" s="1"/>
      <c r="XBT148" s="1"/>
      <c r="XBU148" s="1"/>
      <c r="XBV148" s="1"/>
      <c r="XBW148" s="1"/>
      <c r="XBX148" s="1"/>
      <c r="XBY148" s="1"/>
      <c r="XBZ148" s="1"/>
      <c r="XCA148" s="1"/>
      <c r="XCB148" s="1"/>
      <c r="XCC148" s="1"/>
      <c r="XCD148" s="1"/>
      <c r="XCE148" s="1"/>
      <c r="XCF148" s="1"/>
      <c r="XCG148" s="1"/>
      <c r="XCH148" s="1"/>
      <c r="XCI148" s="1"/>
      <c r="XCJ148" s="1"/>
      <c r="XCK148" s="1"/>
      <c r="XCL148" s="1"/>
      <c r="XCM148" s="1"/>
      <c r="XCN148" s="1"/>
      <c r="XCO148" s="1"/>
      <c r="XCP148" s="1"/>
      <c r="XCQ148" s="1"/>
      <c r="XCR148" s="1"/>
      <c r="XCS148" s="1"/>
      <c r="XCT148" s="1"/>
      <c r="XCU148" s="1"/>
      <c r="XCV148" s="1"/>
      <c r="XCW148" s="1"/>
      <c r="XCX148" s="1"/>
      <c r="XCY148" s="1"/>
      <c r="XCZ148" s="1"/>
      <c r="XDA148" s="1"/>
      <c r="XDB148" s="1"/>
      <c r="XDC148" s="1"/>
      <c r="XDD148" s="1"/>
      <c r="XDE148" s="1"/>
      <c r="XDF148" s="1"/>
      <c r="XDG148" s="1"/>
      <c r="XDH148" s="1"/>
      <c r="XDI148" s="1"/>
      <c r="XDJ148" s="1"/>
      <c r="XDK148" s="1"/>
      <c r="XDL148" s="1"/>
      <c r="XDM148" s="1"/>
      <c r="XDN148" s="1"/>
      <c r="XDO148" s="1"/>
      <c r="XDP148" s="1"/>
      <c r="XDQ148" s="1"/>
      <c r="XDR148" s="1"/>
      <c r="XDS148" s="1"/>
      <c r="XDT148" s="1"/>
      <c r="XDU148" s="1"/>
      <c r="XDV148" s="1"/>
      <c r="XDW148" s="1"/>
      <c r="XDX148" s="1"/>
      <c r="XDY148" s="1"/>
      <c r="XDZ148" s="1"/>
      <c r="XEA148" s="1"/>
      <c r="XEB148" s="1"/>
      <c r="XEC148" s="1"/>
      <c r="XED148" s="1"/>
      <c r="XEE148" s="1"/>
      <c r="XEF148" s="1"/>
      <c r="XEG148" s="1"/>
      <c r="XEH148" s="1"/>
      <c r="XEI148" s="1"/>
      <c r="XEJ148" s="1"/>
      <c r="XEK148" s="1"/>
      <c r="XEL148" s="1"/>
      <c r="XEM148" s="1"/>
      <c r="XEN148" s="1"/>
      <c r="XEO148" s="1"/>
      <c r="XEP148" s="1"/>
      <c r="XEQ148" s="1"/>
      <c r="XER148" s="1"/>
      <c r="XES148" s="1"/>
      <c r="XET148" s="1"/>
      <c r="XEU148" s="1"/>
      <c r="XEV148" s="1"/>
      <c r="XEW148" s="1"/>
      <c r="XEX148" s="1"/>
      <c r="XEY148" s="1"/>
      <c r="XEZ148" s="1"/>
      <c r="XFA148" s="1"/>
      <c r="XFB148" s="1"/>
      <c r="XFC148" s="1"/>
    </row>
    <row r="149" spans="1:150 16226:16383" s="2" customFormat="1" ht="21" x14ac:dyDescent="0.3">
      <c r="A149" s="109">
        <v>1</v>
      </c>
      <c r="B149" s="109"/>
      <c r="C149" s="79" t="s">
        <v>316</v>
      </c>
      <c r="D149" s="80"/>
      <c r="E149" s="80"/>
      <c r="F149" s="80"/>
      <c r="G149" s="80"/>
      <c r="H149" s="81"/>
      <c r="I149" s="1"/>
      <c r="J149" s="1"/>
      <c r="K149" s="1"/>
      <c r="L149" s="1"/>
      <c r="M149" s="1"/>
      <c r="N149" s="1"/>
      <c r="O149" s="1"/>
      <c r="P149" s="1"/>
      <c r="Q149" s="1"/>
      <c r="R149" s="1"/>
      <c r="S149" s="1"/>
      <c r="T149" s="1"/>
      <c r="U149" s="1"/>
      <c r="V149" s="1"/>
      <c r="W149" s="1"/>
      <c r="X149" s="1"/>
      <c r="Y149" s="1"/>
      <c r="Z149" s="1"/>
      <c r="AA149" s="1"/>
      <c r="AB149" s="1"/>
      <c r="AC149" s="1"/>
      <c r="AD149" s="1"/>
      <c r="AE149" s="1"/>
      <c r="AF149" s="1"/>
      <c r="AG149" s="1"/>
      <c r="AH149" s="1"/>
      <c r="AI149" s="1"/>
      <c r="AJ149" s="1"/>
      <c r="AK149" s="1"/>
      <c r="AL149" s="1"/>
      <c r="AM149" s="1"/>
      <c r="AN149" s="1"/>
      <c r="AO149" s="1"/>
      <c r="AP149" s="1"/>
      <c r="AQ149" s="1"/>
      <c r="AR149" s="1"/>
      <c r="AS149" s="1"/>
      <c r="AT149" s="1"/>
      <c r="AU149" s="1"/>
      <c r="AV149" s="1"/>
      <c r="AW149" s="1"/>
      <c r="AX149" s="1"/>
      <c r="AY149" s="1"/>
      <c r="AZ149" s="1"/>
      <c r="BA149" s="1"/>
      <c r="BB149" s="1"/>
      <c r="BC149" s="1"/>
      <c r="BD149" s="1"/>
      <c r="BE149" s="1"/>
      <c r="BF149" s="1"/>
      <c r="BG149" s="1"/>
      <c r="BH149" s="1"/>
      <c r="BI149" s="1"/>
      <c r="BJ149" s="1"/>
      <c r="BK149" s="1"/>
      <c r="BL149" s="1"/>
      <c r="BM149" s="1"/>
      <c r="BN149" s="1"/>
      <c r="BO149" s="1"/>
      <c r="BP149" s="1"/>
      <c r="BQ149" s="1"/>
      <c r="BR149" s="1"/>
      <c r="BS149" s="1"/>
      <c r="BT149" s="1"/>
      <c r="BU149" s="1"/>
      <c r="BV149" s="1"/>
      <c r="BW149" s="1"/>
      <c r="BX149" s="1"/>
      <c r="BY149" s="1"/>
      <c r="BZ149" s="1"/>
      <c r="CA149" s="1"/>
      <c r="CB149" s="1"/>
      <c r="CC149" s="1"/>
      <c r="CD149" s="1"/>
      <c r="CE149" s="1"/>
      <c r="CF149" s="1"/>
      <c r="CG149" s="1"/>
      <c r="CH149" s="1"/>
      <c r="CI149" s="1"/>
      <c r="CJ149" s="1"/>
      <c r="CK149" s="1"/>
      <c r="CL149" s="1"/>
      <c r="CM149" s="1"/>
      <c r="CN149" s="1"/>
      <c r="CO149" s="1"/>
      <c r="CP149" s="1"/>
      <c r="CQ149" s="1"/>
      <c r="CR149" s="1"/>
      <c r="CS149" s="1"/>
      <c r="CT149" s="1"/>
      <c r="CU149" s="1"/>
      <c r="CV149" s="1"/>
      <c r="CW149" s="1"/>
      <c r="CX149" s="1"/>
      <c r="CY149" s="1"/>
      <c r="CZ149" s="1"/>
      <c r="DA149" s="1"/>
      <c r="DB149" s="1"/>
      <c r="DC149" s="1"/>
      <c r="DD149" s="1"/>
      <c r="DE149" s="1"/>
      <c r="DF149" s="1"/>
      <c r="DG149" s="1"/>
      <c r="DH149" s="1"/>
      <c r="DI149" s="1"/>
      <c r="DJ149" s="1"/>
      <c r="DK149" s="1"/>
      <c r="DL149" s="1"/>
      <c r="DM149" s="1"/>
      <c r="DN149" s="1"/>
      <c r="DO149" s="1"/>
      <c r="DP149" s="1"/>
      <c r="DQ149" s="1"/>
      <c r="DR149" s="1"/>
      <c r="DS149" s="1"/>
      <c r="DT149" s="1"/>
      <c r="DU149" s="1"/>
      <c r="DV149" s="1"/>
      <c r="DW149" s="1"/>
      <c r="DX149" s="1"/>
      <c r="DY149" s="1"/>
      <c r="DZ149" s="1"/>
      <c r="EA149" s="1"/>
      <c r="EB149" s="1"/>
      <c r="EC149" s="1"/>
      <c r="ED149" s="1"/>
      <c r="EE149" s="1"/>
      <c r="EF149" s="1"/>
      <c r="EG149" s="1"/>
      <c r="EH149" s="1"/>
      <c r="EI149" s="1"/>
      <c r="EJ149" s="1"/>
      <c r="EK149" s="1"/>
      <c r="EL149" s="1"/>
      <c r="EM149" s="1"/>
      <c r="EN149" s="1"/>
      <c r="EO149" s="1"/>
      <c r="EP149" s="1"/>
      <c r="EQ149" s="1"/>
      <c r="ER149" s="1"/>
      <c r="ES149" s="1"/>
      <c r="ET149" s="1"/>
      <c r="WZB149" s="1"/>
      <c r="WZC149" s="1"/>
      <c r="WZD149" s="1"/>
      <c r="WZE149" s="1"/>
      <c r="WZF149" s="1"/>
      <c r="WZG149" s="1"/>
      <c r="WZH149" s="1"/>
      <c r="WZI149" s="1"/>
      <c r="WZJ149" s="1"/>
      <c r="WZK149" s="1"/>
      <c r="WZL149" s="1"/>
      <c r="WZM149" s="1"/>
      <c r="WZN149" s="1"/>
      <c r="WZO149" s="1"/>
      <c r="WZP149" s="1"/>
      <c r="WZQ149" s="1"/>
      <c r="WZR149" s="1"/>
      <c r="WZS149" s="1"/>
      <c r="WZT149" s="1"/>
      <c r="WZU149" s="1"/>
      <c r="WZV149" s="1"/>
      <c r="WZW149" s="1"/>
      <c r="WZX149" s="1"/>
      <c r="WZY149" s="1"/>
      <c r="WZZ149" s="1"/>
      <c r="XAA149" s="1"/>
      <c r="XAB149" s="1"/>
      <c r="XAC149" s="1"/>
      <c r="XAD149" s="1"/>
      <c r="XAE149" s="1"/>
      <c r="XAF149" s="1"/>
      <c r="XAG149" s="1"/>
      <c r="XAH149" s="1"/>
      <c r="XAI149" s="1"/>
      <c r="XAJ149" s="1"/>
      <c r="XAK149" s="1"/>
      <c r="XAL149" s="1"/>
      <c r="XAM149" s="1"/>
      <c r="XAN149" s="1"/>
      <c r="XAO149" s="1"/>
      <c r="XAP149" s="1"/>
      <c r="XAQ149" s="1"/>
      <c r="XAR149" s="1"/>
      <c r="XAS149" s="1"/>
      <c r="XAT149" s="1"/>
      <c r="XAU149" s="1"/>
      <c r="XAV149" s="1"/>
      <c r="XAW149" s="1"/>
      <c r="XAX149" s="1"/>
      <c r="XAY149" s="1"/>
      <c r="XAZ149" s="1"/>
      <c r="XBA149" s="1"/>
      <c r="XBB149" s="1"/>
      <c r="XBC149" s="1"/>
      <c r="XBD149" s="1"/>
      <c r="XBE149" s="1"/>
      <c r="XBF149" s="1"/>
      <c r="XBG149" s="1"/>
      <c r="XBH149" s="1"/>
      <c r="XBI149" s="1"/>
      <c r="XBJ149" s="1"/>
      <c r="XBK149" s="1"/>
      <c r="XBL149" s="1"/>
      <c r="XBM149" s="1"/>
      <c r="XBN149" s="1"/>
      <c r="XBO149" s="1"/>
      <c r="XBP149" s="1"/>
      <c r="XBQ149" s="1"/>
      <c r="XBR149" s="1"/>
      <c r="XBS149" s="1"/>
      <c r="XBT149" s="1"/>
      <c r="XBU149" s="1"/>
      <c r="XBV149" s="1"/>
      <c r="XBW149" s="1"/>
      <c r="XBX149" s="1"/>
      <c r="XBY149" s="1"/>
      <c r="XBZ149" s="1"/>
      <c r="XCA149" s="1"/>
      <c r="XCB149" s="1"/>
      <c r="XCC149" s="1"/>
      <c r="XCD149" s="1"/>
      <c r="XCE149" s="1"/>
      <c r="XCF149" s="1"/>
      <c r="XCG149" s="1"/>
      <c r="XCH149" s="1"/>
      <c r="XCI149" s="1"/>
      <c r="XCJ149" s="1"/>
      <c r="XCK149" s="1"/>
      <c r="XCL149" s="1"/>
      <c r="XCM149" s="1"/>
      <c r="XCN149" s="1"/>
      <c r="XCO149" s="1"/>
      <c r="XCP149" s="1"/>
      <c r="XCQ149" s="1"/>
      <c r="XCR149" s="1"/>
      <c r="XCS149" s="1"/>
      <c r="XCT149" s="1"/>
      <c r="XCU149" s="1"/>
      <c r="XCV149" s="1"/>
      <c r="XCW149" s="1"/>
      <c r="XCX149" s="1"/>
      <c r="XCY149" s="1"/>
      <c r="XCZ149" s="1"/>
      <c r="XDA149" s="1"/>
      <c r="XDB149" s="1"/>
      <c r="XDC149" s="1"/>
      <c r="XDD149" s="1"/>
      <c r="XDE149" s="1"/>
      <c r="XDF149" s="1"/>
      <c r="XDG149" s="1"/>
      <c r="XDH149" s="1"/>
      <c r="XDI149" s="1"/>
      <c r="XDJ149" s="1"/>
      <c r="XDK149" s="1"/>
      <c r="XDL149" s="1"/>
      <c r="XDM149" s="1"/>
      <c r="XDN149" s="1"/>
      <c r="XDO149" s="1"/>
      <c r="XDP149" s="1"/>
      <c r="XDQ149" s="1"/>
      <c r="XDR149" s="1"/>
      <c r="XDS149" s="1"/>
      <c r="XDT149" s="1"/>
      <c r="XDU149" s="1"/>
      <c r="XDV149" s="1"/>
      <c r="XDW149" s="1"/>
      <c r="XDX149" s="1"/>
      <c r="XDY149" s="1"/>
      <c r="XDZ149" s="1"/>
      <c r="XEA149" s="1"/>
      <c r="XEB149" s="1"/>
      <c r="XEC149" s="1"/>
      <c r="XED149" s="1"/>
      <c r="XEE149" s="1"/>
      <c r="XEF149" s="1"/>
      <c r="XEG149" s="1"/>
      <c r="XEH149" s="1"/>
      <c r="XEI149" s="1"/>
      <c r="XEJ149" s="1"/>
      <c r="XEK149" s="1"/>
      <c r="XEL149" s="1"/>
      <c r="XEM149" s="1"/>
      <c r="XEN149" s="1"/>
      <c r="XEO149" s="1"/>
      <c r="XEP149" s="1"/>
      <c r="XEQ149" s="1"/>
      <c r="XER149" s="1"/>
      <c r="XES149" s="1"/>
      <c r="XET149" s="1"/>
      <c r="XEU149" s="1"/>
      <c r="XEV149" s="1"/>
      <c r="XEW149" s="1"/>
      <c r="XEX149" s="1"/>
      <c r="XEY149" s="1"/>
      <c r="XEZ149" s="1"/>
      <c r="XFA149" s="1"/>
      <c r="XFB149" s="1"/>
      <c r="XFC149" s="1"/>
    </row>
    <row r="150" spans="1:150 16226:16383" s="2" customFormat="1" ht="21" x14ac:dyDescent="0.3">
      <c r="A150" s="110">
        <f>A149+1</f>
        <v>2</v>
      </c>
      <c r="B150" s="111"/>
      <c r="C150" s="82"/>
      <c r="D150" s="83"/>
      <c r="E150" s="83"/>
      <c r="F150" s="83"/>
      <c r="G150" s="83"/>
      <c r="H150" s="84"/>
      <c r="I150" s="1"/>
      <c r="J150" s="1"/>
      <c r="K150" s="1"/>
      <c r="L150" s="1"/>
      <c r="M150" s="1"/>
      <c r="N150" s="1"/>
      <c r="O150" s="1"/>
      <c r="P150" s="1"/>
      <c r="Q150" s="1"/>
      <c r="R150" s="1"/>
      <c r="S150" s="1"/>
      <c r="T150" s="1"/>
      <c r="U150" s="1"/>
      <c r="V150" s="1"/>
      <c r="W150" s="1"/>
      <c r="X150" s="1"/>
      <c r="Y150" s="1"/>
      <c r="Z150" s="1"/>
      <c r="AA150" s="1"/>
      <c r="AB150" s="1"/>
      <c r="AC150" s="1"/>
      <c r="AD150" s="1"/>
      <c r="AE150" s="1"/>
      <c r="AF150" s="1"/>
      <c r="AG150" s="1"/>
      <c r="AH150" s="1"/>
      <c r="AI150" s="1"/>
      <c r="AJ150" s="1"/>
      <c r="AK150" s="1"/>
      <c r="AL150" s="1"/>
      <c r="AM150" s="1"/>
      <c r="AN150" s="1"/>
      <c r="AO150" s="1"/>
      <c r="AP150" s="1"/>
      <c r="AQ150" s="1"/>
      <c r="AR150" s="1"/>
      <c r="AS150" s="1"/>
      <c r="AT150" s="1"/>
      <c r="AU150" s="1"/>
      <c r="AV150" s="1"/>
      <c r="AW150" s="1"/>
      <c r="AX150" s="1"/>
      <c r="AY150" s="1"/>
      <c r="AZ150" s="1"/>
      <c r="BA150" s="1"/>
      <c r="BB150" s="1"/>
      <c r="BC150" s="1"/>
      <c r="BD150" s="1"/>
      <c r="BE150" s="1"/>
      <c r="BF150" s="1"/>
      <c r="BG150" s="1"/>
      <c r="BH150" s="1"/>
      <c r="BI150" s="1"/>
      <c r="BJ150" s="1"/>
      <c r="BK150" s="1"/>
      <c r="BL150" s="1"/>
      <c r="BM150" s="1"/>
      <c r="BN150" s="1"/>
      <c r="BO150" s="1"/>
      <c r="BP150" s="1"/>
      <c r="BQ150" s="1"/>
      <c r="BR150" s="1"/>
      <c r="BS150" s="1"/>
      <c r="BT150" s="1"/>
      <c r="BU150" s="1"/>
      <c r="BV150" s="1"/>
      <c r="BW150" s="1"/>
      <c r="BX150" s="1"/>
      <c r="BY150" s="1"/>
      <c r="BZ150" s="1"/>
      <c r="CA150" s="1"/>
      <c r="CB150" s="1"/>
      <c r="CC150" s="1"/>
      <c r="CD150" s="1"/>
      <c r="CE150" s="1"/>
      <c r="CF150" s="1"/>
      <c r="CG150" s="1"/>
      <c r="CH150" s="1"/>
      <c r="CI150" s="1"/>
      <c r="CJ150" s="1"/>
      <c r="CK150" s="1"/>
      <c r="CL150" s="1"/>
      <c r="CM150" s="1"/>
      <c r="CN150" s="1"/>
      <c r="CO150" s="1"/>
      <c r="CP150" s="1"/>
      <c r="CQ150" s="1"/>
      <c r="CR150" s="1"/>
      <c r="CS150" s="1"/>
      <c r="CT150" s="1"/>
      <c r="CU150" s="1"/>
      <c r="CV150" s="1"/>
      <c r="CW150" s="1"/>
      <c r="CX150" s="1"/>
      <c r="CY150" s="1"/>
      <c r="CZ150" s="1"/>
      <c r="DA150" s="1"/>
      <c r="DB150" s="1"/>
      <c r="DC150" s="1"/>
      <c r="DD150" s="1"/>
      <c r="DE150" s="1"/>
      <c r="DF150" s="1"/>
      <c r="DG150" s="1"/>
      <c r="DH150" s="1"/>
      <c r="DI150" s="1"/>
      <c r="DJ150" s="1"/>
      <c r="DK150" s="1"/>
      <c r="DL150" s="1"/>
      <c r="DM150" s="1"/>
      <c r="DN150" s="1"/>
      <c r="DO150" s="1"/>
      <c r="DP150" s="1"/>
      <c r="DQ150" s="1"/>
      <c r="DR150" s="1"/>
      <c r="DS150" s="1"/>
      <c r="DT150" s="1"/>
      <c r="DU150" s="1"/>
      <c r="DV150" s="1"/>
      <c r="DW150" s="1"/>
      <c r="DX150" s="1"/>
      <c r="DY150" s="1"/>
      <c r="DZ150" s="1"/>
      <c r="EA150" s="1"/>
      <c r="EB150" s="1"/>
      <c r="EC150" s="1"/>
      <c r="ED150" s="1"/>
      <c r="EE150" s="1"/>
      <c r="EF150" s="1"/>
      <c r="EG150" s="1"/>
      <c r="EH150" s="1"/>
      <c r="EI150" s="1"/>
      <c r="EJ150" s="1"/>
      <c r="EK150" s="1"/>
      <c r="EL150" s="1"/>
      <c r="EM150" s="1"/>
      <c r="EN150" s="1"/>
      <c r="EO150" s="1"/>
      <c r="EP150" s="1"/>
      <c r="EQ150" s="1"/>
      <c r="ER150" s="1"/>
      <c r="ES150" s="1"/>
      <c r="ET150" s="1"/>
      <c r="WZB150" s="1"/>
      <c r="WZC150" s="1"/>
      <c r="WZD150" s="1"/>
      <c r="WZE150" s="1"/>
      <c r="WZF150" s="1"/>
      <c r="WZG150" s="1"/>
      <c r="WZH150" s="1"/>
      <c r="WZI150" s="1"/>
      <c r="WZJ150" s="1"/>
      <c r="WZK150" s="1"/>
      <c r="WZL150" s="1"/>
      <c r="WZM150" s="1"/>
      <c r="WZN150" s="1"/>
      <c r="WZO150" s="1"/>
      <c r="WZP150" s="1"/>
      <c r="WZQ150" s="1"/>
      <c r="WZR150" s="1"/>
      <c r="WZS150" s="1"/>
      <c r="WZT150" s="1"/>
      <c r="WZU150" s="1"/>
      <c r="WZV150" s="1"/>
      <c r="WZW150" s="1"/>
      <c r="WZX150" s="1"/>
      <c r="WZY150" s="1"/>
      <c r="WZZ150" s="1"/>
      <c r="XAA150" s="1"/>
      <c r="XAB150" s="1"/>
      <c r="XAC150" s="1"/>
      <c r="XAD150" s="1"/>
      <c r="XAE150" s="1"/>
      <c r="XAF150" s="1"/>
      <c r="XAG150" s="1"/>
      <c r="XAH150" s="1"/>
      <c r="XAI150" s="1"/>
      <c r="XAJ150" s="1"/>
      <c r="XAK150" s="1"/>
      <c r="XAL150" s="1"/>
      <c r="XAM150" s="1"/>
      <c r="XAN150" s="1"/>
      <c r="XAO150" s="1"/>
      <c r="XAP150" s="1"/>
      <c r="XAQ150" s="1"/>
      <c r="XAR150" s="1"/>
      <c r="XAS150" s="1"/>
      <c r="XAT150" s="1"/>
      <c r="XAU150" s="1"/>
      <c r="XAV150" s="1"/>
      <c r="XAW150" s="1"/>
      <c r="XAX150" s="1"/>
      <c r="XAY150" s="1"/>
      <c r="XAZ150" s="1"/>
      <c r="XBA150" s="1"/>
      <c r="XBB150" s="1"/>
      <c r="XBC150" s="1"/>
      <c r="XBD150" s="1"/>
      <c r="XBE150" s="1"/>
      <c r="XBF150" s="1"/>
      <c r="XBG150" s="1"/>
      <c r="XBH150" s="1"/>
      <c r="XBI150" s="1"/>
      <c r="XBJ150" s="1"/>
      <c r="XBK150" s="1"/>
      <c r="XBL150" s="1"/>
      <c r="XBM150" s="1"/>
      <c r="XBN150" s="1"/>
      <c r="XBO150" s="1"/>
      <c r="XBP150" s="1"/>
      <c r="XBQ150" s="1"/>
      <c r="XBR150" s="1"/>
      <c r="XBS150" s="1"/>
      <c r="XBT150" s="1"/>
      <c r="XBU150" s="1"/>
      <c r="XBV150" s="1"/>
      <c r="XBW150" s="1"/>
      <c r="XBX150" s="1"/>
      <c r="XBY150" s="1"/>
      <c r="XBZ150" s="1"/>
      <c r="XCA150" s="1"/>
      <c r="XCB150" s="1"/>
      <c r="XCC150" s="1"/>
      <c r="XCD150" s="1"/>
      <c r="XCE150" s="1"/>
      <c r="XCF150" s="1"/>
      <c r="XCG150" s="1"/>
      <c r="XCH150" s="1"/>
      <c r="XCI150" s="1"/>
      <c r="XCJ150" s="1"/>
      <c r="XCK150" s="1"/>
      <c r="XCL150" s="1"/>
      <c r="XCM150" s="1"/>
      <c r="XCN150" s="1"/>
      <c r="XCO150" s="1"/>
      <c r="XCP150" s="1"/>
      <c r="XCQ150" s="1"/>
      <c r="XCR150" s="1"/>
      <c r="XCS150" s="1"/>
      <c r="XCT150" s="1"/>
      <c r="XCU150" s="1"/>
      <c r="XCV150" s="1"/>
      <c r="XCW150" s="1"/>
      <c r="XCX150" s="1"/>
      <c r="XCY150" s="1"/>
      <c r="XCZ150" s="1"/>
      <c r="XDA150" s="1"/>
      <c r="XDB150" s="1"/>
      <c r="XDC150" s="1"/>
      <c r="XDD150" s="1"/>
      <c r="XDE150" s="1"/>
      <c r="XDF150" s="1"/>
      <c r="XDG150" s="1"/>
      <c r="XDH150" s="1"/>
      <c r="XDI150" s="1"/>
      <c r="XDJ150" s="1"/>
      <c r="XDK150" s="1"/>
      <c r="XDL150" s="1"/>
      <c r="XDM150" s="1"/>
      <c r="XDN150" s="1"/>
      <c r="XDO150" s="1"/>
      <c r="XDP150" s="1"/>
      <c r="XDQ150" s="1"/>
      <c r="XDR150" s="1"/>
      <c r="XDS150" s="1"/>
      <c r="XDT150" s="1"/>
      <c r="XDU150" s="1"/>
      <c r="XDV150" s="1"/>
      <c r="XDW150" s="1"/>
      <c r="XDX150" s="1"/>
      <c r="XDY150" s="1"/>
      <c r="XDZ150" s="1"/>
      <c r="XEA150" s="1"/>
      <c r="XEB150" s="1"/>
      <c r="XEC150" s="1"/>
      <c r="XED150" s="1"/>
      <c r="XEE150" s="1"/>
      <c r="XEF150" s="1"/>
      <c r="XEG150" s="1"/>
      <c r="XEH150" s="1"/>
      <c r="XEI150" s="1"/>
      <c r="XEJ150" s="1"/>
      <c r="XEK150" s="1"/>
      <c r="XEL150" s="1"/>
      <c r="XEM150" s="1"/>
      <c r="XEN150" s="1"/>
      <c r="XEO150" s="1"/>
      <c r="XEP150" s="1"/>
      <c r="XEQ150" s="1"/>
      <c r="XER150" s="1"/>
      <c r="XES150" s="1"/>
      <c r="XET150" s="1"/>
      <c r="XEU150" s="1"/>
      <c r="XEV150" s="1"/>
      <c r="XEW150" s="1"/>
      <c r="XEX150" s="1"/>
      <c r="XEY150" s="1"/>
      <c r="XEZ150" s="1"/>
      <c r="XFA150" s="1"/>
      <c r="XFB150" s="1"/>
      <c r="XFC150" s="1"/>
    </row>
    <row r="151" spans="1:150 16226:16383" s="2" customFormat="1" ht="21" x14ac:dyDescent="0.3">
      <c r="A151" s="110">
        <f t="shared" ref="A151:A155" si="10">A150+1</f>
        <v>3</v>
      </c>
      <c r="B151" s="111"/>
      <c r="C151" s="82"/>
      <c r="D151" s="83"/>
      <c r="E151" s="83"/>
      <c r="F151" s="83"/>
      <c r="G151" s="83"/>
      <c r="H151" s="84"/>
      <c r="I151" s="1"/>
      <c r="J151" s="1"/>
      <c r="K151" s="1"/>
      <c r="L151" s="1"/>
      <c r="M151" s="1"/>
      <c r="N151" s="1"/>
      <c r="O151" s="1"/>
      <c r="P151" s="1"/>
      <c r="Q151" s="1"/>
      <c r="R151" s="1"/>
      <c r="S151" s="1"/>
      <c r="T151" s="1"/>
      <c r="U151" s="1"/>
      <c r="V151" s="1"/>
      <c r="W151" s="1"/>
      <c r="X151" s="1"/>
      <c r="Y151" s="1"/>
      <c r="Z151" s="1"/>
      <c r="AA151" s="1"/>
      <c r="AB151" s="1"/>
      <c r="AC151" s="1"/>
      <c r="AD151" s="1"/>
      <c r="AE151" s="1"/>
      <c r="AF151" s="1"/>
      <c r="AG151" s="1"/>
      <c r="AH151" s="1"/>
      <c r="AI151" s="1"/>
      <c r="AJ151" s="1"/>
      <c r="AK151" s="1"/>
      <c r="AL151" s="1"/>
      <c r="AM151" s="1"/>
      <c r="AN151" s="1"/>
      <c r="AO151" s="1"/>
      <c r="AP151" s="1"/>
      <c r="AQ151" s="1"/>
      <c r="AR151" s="1"/>
      <c r="AS151" s="1"/>
      <c r="AT151" s="1"/>
      <c r="AU151" s="1"/>
      <c r="AV151" s="1"/>
      <c r="AW151" s="1"/>
      <c r="AX151" s="1"/>
      <c r="AY151" s="1"/>
      <c r="AZ151" s="1"/>
      <c r="BA151" s="1"/>
      <c r="BB151" s="1"/>
      <c r="BC151" s="1"/>
      <c r="BD151" s="1"/>
      <c r="BE151" s="1"/>
      <c r="BF151" s="1"/>
      <c r="BG151" s="1"/>
      <c r="BH151" s="1"/>
      <c r="BI151" s="1"/>
      <c r="BJ151" s="1"/>
      <c r="BK151" s="1"/>
      <c r="BL151" s="1"/>
      <c r="BM151" s="1"/>
      <c r="BN151" s="1"/>
      <c r="BO151" s="1"/>
      <c r="BP151" s="1"/>
      <c r="BQ151" s="1"/>
      <c r="BR151" s="1"/>
      <c r="BS151" s="1"/>
      <c r="BT151" s="1"/>
      <c r="BU151" s="1"/>
      <c r="BV151" s="1"/>
      <c r="BW151" s="1"/>
      <c r="BX151" s="1"/>
      <c r="BY151" s="1"/>
      <c r="BZ151" s="1"/>
      <c r="CA151" s="1"/>
      <c r="CB151" s="1"/>
      <c r="CC151" s="1"/>
      <c r="CD151" s="1"/>
      <c r="CE151" s="1"/>
      <c r="CF151" s="1"/>
      <c r="CG151" s="1"/>
      <c r="CH151" s="1"/>
      <c r="CI151" s="1"/>
      <c r="CJ151" s="1"/>
      <c r="CK151" s="1"/>
      <c r="CL151" s="1"/>
      <c r="CM151" s="1"/>
      <c r="CN151" s="1"/>
      <c r="CO151" s="1"/>
      <c r="CP151" s="1"/>
      <c r="CQ151" s="1"/>
      <c r="CR151" s="1"/>
      <c r="CS151" s="1"/>
      <c r="CT151" s="1"/>
      <c r="CU151" s="1"/>
      <c r="CV151" s="1"/>
      <c r="CW151" s="1"/>
      <c r="CX151" s="1"/>
      <c r="CY151" s="1"/>
      <c r="CZ151" s="1"/>
      <c r="DA151" s="1"/>
      <c r="DB151" s="1"/>
      <c r="DC151" s="1"/>
      <c r="DD151" s="1"/>
      <c r="DE151" s="1"/>
      <c r="DF151" s="1"/>
      <c r="DG151" s="1"/>
      <c r="DH151" s="1"/>
      <c r="DI151" s="1"/>
      <c r="DJ151" s="1"/>
      <c r="DK151" s="1"/>
      <c r="DL151" s="1"/>
      <c r="DM151" s="1"/>
      <c r="DN151" s="1"/>
      <c r="DO151" s="1"/>
      <c r="DP151" s="1"/>
      <c r="DQ151" s="1"/>
      <c r="DR151" s="1"/>
      <c r="DS151" s="1"/>
      <c r="DT151" s="1"/>
      <c r="DU151" s="1"/>
      <c r="DV151" s="1"/>
      <c r="DW151" s="1"/>
      <c r="DX151" s="1"/>
      <c r="DY151" s="1"/>
      <c r="DZ151" s="1"/>
      <c r="EA151" s="1"/>
      <c r="EB151" s="1"/>
      <c r="EC151" s="1"/>
      <c r="ED151" s="1"/>
      <c r="EE151" s="1"/>
      <c r="EF151" s="1"/>
      <c r="EG151" s="1"/>
      <c r="EH151" s="1"/>
      <c r="EI151" s="1"/>
      <c r="EJ151" s="1"/>
      <c r="EK151" s="1"/>
      <c r="EL151" s="1"/>
      <c r="EM151" s="1"/>
      <c r="EN151" s="1"/>
      <c r="EO151" s="1"/>
      <c r="EP151" s="1"/>
      <c r="EQ151" s="1"/>
      <c r="ER151" s="1"/>
      <c r="ES151" s="1"/>
      <c r="ET151" s="1"/>
      <c r="WZB151" s="1"/>
      <c r="WZC151" s="1"/>
      <c r="WZD151" s="1"/>
      <c r="WZE151" s="1"/>
      <c r="WZF151" s="1"/>
      <c r="WZG151" s="1"/>
      <c r="WZH151" s="1"/>
      <c r="WZI151" s="1"/>
      <c r="WZJ151" s="1"/>
      <c r="WZK151" s="1"/>
      <c r="WZL151" s="1"/>
      <c r="WZM151" s="1"/>
      <c r="WZN151" s="1"/>
      <c r="WZO151" s="1"/>
      <c r="WZP151" s="1"/>
      <c r="WZQ151" s="1"/>
      <c r="WZR151" s="1"/>
      <c r="WZS151" s="1"/>
      <c r="WZT151" s="1"/>
      <c r="WZU151" s="1"/>
      <c r="WZV151" s="1"/>
      <c r="WZW151" s="1"/>
      <c r="WZX151" s="1"/>
      <c r="WZY151" s="1"/>
      <c r="WZZ151" s="1"/>
      <c r="XAA151" s="1"/>
      <c r="XAB151" s="1"/>
      <c r="XAC151" s="1"/>
      <c r="XAD151" s="1"/>
      <c r="XAE151" s="1"/>
      <c r="XAF151" s="1"/>
      <c r="XAG151" s="1"/>
      <c r="XAH151" s="1"/>
      <c r="XAI151" s="1"/>
      <c r="XAJ151" s="1"/>
      <c r="XAK151" s="1"/>
      <c r="XAL151" s="1"/>
      <c r="XAM151" s="1"/>
      <c r="XAN151" s="1"/>
      <c r="XAO151" s="1"/>
      <c r="XAP151" s="1"/>
      <c r="XAQ151" s="1"/>
      <c r="XAR151" s="1"/>
      <c r="XAS151" s="1"/>
      <c r="XAT151" s="1"/>
      <c r="XAU151" s="1"/>
      <c r="XAV151" s="1"/>
      <c r="XAW151" s="1"/>
      <c r="XAX151" s="1"/>
      <c r="XAY151" s="1"/>
      <c r="XAZ151" s="1"/>
      <c r="XBA151" s="1"/>
      <c r="XBB151" s="1"/>
      <c r="XBC151" s="1"/>
      <c r="XBD151" s="1"/>
      <c r="XBE151" s="1"/>
      <c r="XBF151" s="1"/>
      <c r="XBG151" s="1"/>
      <c r="XBH151" s="1"/>
      <c r="XBI151" s="1"/>
      <c r="XBJ151" s="1"/>
      <c r="XBK151" s="1"/>
      <c r="XBL151" s="1"/>
      <c r="XBM151" s="1"/>
      <c r="XBN151" s="1"/>
      <c r="XBO151" s="1"/>
      <c r="XBP151" s="1"/>
      <c r="XBQ151" s="1"/>
      <c r="XBR151" s="1"/>
      <c r="XBS151" s="1"/>
      <c r="XBT151" s="1"/>
      <c r="XBU151" s="1"/>
      <c r="XBV151" s="1"/>
      <c r="XBW151" s="1"/>
      <c r="XBX151" s="1"/>
      <c r="XBY151" s="1"/>
      <c r="XBZ151" s="1"/>
      <c r="XCA151" s="1"/>
      <c r="XCB151" s="1"/>
      <c r="XCC151" s="1"/>
      <c r="XCD151" s="1"/>
      <c r="XCE151" s="1"/>
      <c r="XCF151" s="1"/>
      <c r="XCG151" s="1"/>
      <c r="XCH151" s="1"/>
      <c r="XCI151" s="1"/>
      <c r="XCJ151" s="1"/>
      <c r="XCK151" s="1"/>
      <c r="XCL151" s="1"/>
      <c r="XCM151" s="1"/>
      <c r="XCN151" s="1"/>
      <c r="XCO151" s="1"/>
      <c r="XCP151" s="1"/>
      <c r="XCQ151" s="1"/>
      <c r="XCR151" s="1"/>
      <c r="XCS151" s="1"/>
      <c r="XCT151" s="1"/>
      <c r="XCU151" s="1"/>
      <c r="XCV151" s="1"/>
      <c r="XCW151" s="1"/>
      <c r="XCX151" s="1"/>
      <c r="XCY151" s="1"/>
      <c r="XCZ151" s="1"/>
      <c r="XDA151" s="1"/>
      <c r="XDB151" s="1"/>
      <c r="XDC151" s="1"/>
      <c r="XDD151" s="1"/>
      <c r="XDE151" s="1"/>
      <c r="XDF151" s="1"/>
      <c r="XDG151" s="1"/>
      <c r="XDH151" s="1"/>
      <c r="XDI151" s="1"/>
      <c r="XDJ151" s="1"/>
      <c r="XDK151" s="1"/>
      <c r="XDL151" s="1"/>
      <c r="XDM151" s="1"/>
      <c r="XDN151" s="1"/>
      <c r="XDO151" s="1"/>
      <c r="XDP151" s="1"/>
      <c r="XDQ151" s="1"/>
      <c r="XDR151" s="1"/>
      <c r="XDS151" s="1"/>
      <c r="XDT151" s="1"/>
      <c r="XDU151" s="1"/>
      <c r="XDV151" s="1"/>
      <c r="XDW151" s="1"/>
      <c r="XDX151" s="1"/>
      <c r="XDY151" s="1"/>
      <c r="XDZ151" s="1"/>
      <c r="XEA151" s="1"/>
      <c r="XEB151" s="1"/>
      <c r="XEC151" s="1"/>
      <c r="XED151" s="1"/>
      <c r="XEE151" s="1"/>
      <c r="XEF151" s="1"/>
      <c r="XEG151" s="1"/>
      <c r="XEH151" s="1"/>
      <c r="XEI151" s="1"/>
      <c r="XEJ151" s="1"/>
      <c r="XEK151" s="1"/>
      <c r="XEL151" s="1"/>
      <c r="XEM151" s="1"/>
      <c r="XEN151" s="1"/>
      <c r="XEO151" s="1"/>
      <c r="XEP151" s="1"/>
      <c r="XEQ151" s="1"/>
      <c r="XER151" s="1"/>
      <c r="XES151" s="1"/>
      <c r="XET151" s="1"/>
      <c r="XEU151" s="1"/>
      <c r="XEV151" s="1"/>
      <c r="XEW151" s="1"/>
      <c r="XEX151" s="1"/>
      <c r="XEY151" s="1"/>
      <c r="XEZ151" s="1"/>
      <c r="XFA151" s="1"/>
      <c r="XFB151" s="1"/>
      <c r="XFC151" s="1"/>
    </row>
    <row r="152" spans="1:150 16226:16383" s="2" customFormat="1" ht="20.25" customHeight="1" x14ac:dyDescent="0.3">
      <c r="A152" s="110">
        <f t="shared" si="10"/>
        <v>4</v>
      </c>
      <c r="B152" s="111"/>
      <c r="C152" s="85"/>
      <c r="D152" s="86"/>
      <c r="E152" s="86"/>
      <c r="F152" s="86"/>
      <c r="G152" s="86"/>
      <c r="H152" s="87"/>
      <c r="I152" s="1"/>
      <c r="J152" s="1"/>
      <c r="K152" s="1"/>
      <c r="L152" s="1"/>
      <c r="M152" s="1"/>
      <c r="N152" s="1"/>
      <c r="O152" s="1"/>
      <c r="P152" s="1"/>
      <c r="Q152" s="1"/>
      <c r="R152" s="1"/>
      <c r="S152" s="1"/>
      <c r="T152" s="1"/>
      <c r="U152" s="1"/>
      <c r="V152" s="1"/>
      <c r="W152" s="1"/>
      <c r="X152" s="1"/>
      <c r="Y152" s="1"/>
      <c r="Z152" s="1"/>
      <c r="AA152" s="1"/>
      <c r="AB152" s="1"/>
      <c r="AC152" s="1"/>
      <c r="AD152" s="1"/>
      <c r="AE152" s="1"/>
      <c r="AF152" s="1"/>
      <c r="AG152" s="1"/>
      <c r="AH152" s="1"/>
      <c r="AI152" s="1"/>
      <c r="AJ152" s="1"/>
      <c r="AK152" s="1"/>
      <c r="AL152" s="1"/>
      <c r="AM152" s="1"/>
      <c r="AN152" s="1"/>
      <c r="AO152" s="1"/>
      <c r="AP152" s="1"/>
      <c r="AQ152" s="1"/>
      <c r="AR152" s="1"/>
      <c r="AS152" s="1"/>
      <c r="AT152" s="1"/>
      <c r="AU152" s="1"/>
      <c r="AV152" s="1"/>
      <c r="AW152" s="1"/>
      <c r="AX152" s="1"/>
      <c r="AY152" s="1"/>
      <c r="AZ152" s="1"/>
      <c r="BA152" s="1"/>
      <c r="BB152" s="1"/>
      <c r="BC152" s="1"/>
      <c r="BD152" s="1"/>
      <c r="BE152" s="1"/>
      <c r="BF152" s="1"/>
      <c r="BG152" s="1"/>
      <c r="BH152" s="1"/>
      <c r="BI152" s="1"/>
      <c r="BJ152" s="1"/>
      <c r="BK152" s="1"/>
      <c r="BL152" s="1"/>
      <c r="BM152" s="1"/>
      <c r="BN152" s="1"/>
      <c r="BO152" s="1"/>
      <c r="BP152" s="1"/>
      <c r="BQ152" s="1"/>
      <c r="BR152" s="1"/>
      <c r="BS152" s="1"/>
      <c r="BT152" s="1"/>
      <c r="BU152" s="1"/>
      <c r="BV152" s="1"/>
      <c r="BW152" s="1"/>
      <c r="BX152" s="1"/>
      <c r="BY152" s="1"/>
      <c r="BZ152" s="1"/>
      <c r="CA152" s="1"/>
      <c r="CB152" s="1"/>
      <c r="CC152" s="1"/>
      <c r="CD152" s="1"/>
      <c r="CE152" s="1"/>
      <c r="CF152" s="1"/>
      <c r="CG152" s="1"/>
      <c r="CH152" s="1"/>
      <c r="CI152" s="1"/>
      <c r="CJ152" s="1"/>
      <c r="CK152" s="1"/>
      <c r="CL152" s="1"/>
      <c r="CM152" s="1"/>
      <c r="CN152" s="1"/>
      <c r="CO152" s="1"/>
      <c r="CP152" s="1"/>
      <c r="CQ152" s="1"/>
      <c r="CR152" s="1"/>
      <c r="CS152" s="1"/>
      <c r="CT152" s="1"/>
      <c r="CU152" s="1"/>
      <c r="CV152" s="1"/>
      <c r="CW152" s="1"/>
      <c r="CX152" s="1"/>
      <c r="CY152" s="1"/>
      <c r="CZ152" s="1"/>
      <c r="DA152" s="1"/>
      <c r="DB152" s="1"/>
      <c r="DC152" s="1"/>
      <c r="DD152" s="1"/>
      <c r="DE152" s="1"/>
      <c r="DF152" s="1"/>
      <c r="DG152" s="1"/>
      <c r="DH152" s="1"/>
      <c r="DI152" s="1"/>
      <c r="DJ152" s="1"/>
      <c r="DK152" s="1"/>
      <c r="DL152" s="1"/>
      <c r="DM152" s="1"/>
      <c r="DN152" s="1"/>
      <c r="DO152" s="1"/>
      <c r="DP152" s="1"/>
      <c r="DQ152" s="1"/>
      <c r="DR152" s="1"/>
      <c r="DS152" s="1"/>
      <c r="DT152" s="1"/>
      <c r="DU152" s="1"/>
      <c r="DV152" s="1"/>
      <c r="DW152" s="1"/>
      <c r="DX152" s="1"/>
      <c r="DY152" s="1"/>
      <c r="DZ152" s="1"/>
      <c r="EA152" s="1"/>
      <c r="EB152" s="1"/>
      <c r="EC152" s="1"/>
      <c r="ED152" s="1"/>
      <c r="EE152" s="1"/>
      <c r="EF152" s="1"/>
      <c r="EG152" s="1"/>
      <c r="EH152" s="1"/>
      <c r="EI152" s="1"/>
      <c r="EJ152" s="1"/>
      <c r="EK152" s="1"/>
      <c r="EL152" s="1"/>
      <c r="EM152" s="1"/>
      <c r="EN152" s="1"/>
      <c r="EO152" s="1"/>
      <c r="EP152" s="1"/>
      <c r="EQ152" s="1"/>
      <c r="ER152" s="1"/>
      <c r="ES152" s="1"/>
      <c r="ET152" s="1"/>
      <c r="WZB152" s="1"/>
      <c r="WZC152" s="1"/>
      <c r="WZD152" s="1"/>
      <c r="WZE152" s="1"/>
      <c r="WZF152" s="1"/>
      <c r="WZG152" s="1"/>
      <c r="WZH152" s="1"/>
      <c r="WZI152" s="1"/>
      <c r="WZJ152" s="1"/>
      <c r="WZK152" s="1"/>
      <c r="WZL152" s="1"/>
      <c r="WZM152" s="1"/>
      <c r="WZN152" s="1"/>
      <c r="WZO152" s="1"/>
      <c r="WZP152" s="1"/>
      <c r="WZQ152" s="1"/>
      <c r="WZR152" s="1"/>
      <c r="WZS152" s="1"/>
      <c r="WZT152" s="1"/>
      <c r="WZU152" s="1"/>
      <c r="WZV152" s="1"/>
      <c r="WZW152" s="1"/>
      <c r="WZX152" s="1"/>
      <c r="WZY152" s="1"/>
      <c r="WZZ152" s="1"/>
      <c r="XAA152" s="1"/>
      <c r="XAB152" s="1"/>
      <c r="XAC152" s="1"/>
      <c r="XAD152" s="1"/>
      <c r="XAE152" s="1"/>
      <c r="XAF152" s="1"/>
      <c r="XAG152" s="1"/>
      <c r="XAH152" s="1"/>
      <c r="XAI152" s="1"/>
      <c r="XAJ152" s="1"/>
      <c r="XAK152" s="1"/>
      <c r="XAL152" s="1"/>
      <c r="XAM152" s="1"/>
      <c r="XAN152" s="1"/>
      <c r="XAO152" s="1"/>
      <c r="XAP152" s="1"/>
      <c r="XAQ152" s="1"/>
      <c r="XAR152" s="1"/>
      <c r="XAS152" s="1"/>
      <c r="XAT152" s="1"/>
      <c r="XAU152" s="1"/>
      <c r="XAV152" s="1"/>
      <c r="XAW152" s="1"/>
      <c r="XAX152" s="1"/>
      <c r="XAY152" s="1"/>
      <c r="XAZ152" s="1"/>
      <c r="XBA152" s="1"/>
      <c r="XBB152" s="1"/>
      <c r="XBC152" s="1"/>
      <c r="XBD152" s="1"/>
      <c r="XBE152" s="1"/>
      <c r="XBF152" s="1"/>
      <c r="XBG152" s="1"/>
      <c r="XBH152" s="1"/>
      <c r="XBI152" s="1"/>
      <c r="XBJ152" s="1"/>
      <c r="XBK152" s="1"/>
      <c r="XBL152" s="1"/>
      <c r="XBM152" s="1"/>
      <c r="XBN152" s="1"/>
      <c r="XBO152" s="1"/>
      <c r="XBP152" s="1"/>
      <c r="XBQ152" s="1"/>
      <c r="XBR152" s="1"/>
      <c r="XBS152" s="1"/>
      <c r="XBT152" s="1"/>
      <c r="XBU152" s="1"/>
      <c r="XBV152" s="1"/>
      <c r="XBW152" s="1"/>
      <c r="XBX152" s="1"/>
      <c r="XBY152" s="1"/>
      <c r="XBZ152" s="1"/>
      <c r="XCA152" s="1"/>
      <c r="XCB152" s="1"/>
      <c r="XCC152" s="1"/>
      <c r="XCD152" s="1"/>
      <c r="XCE152" s="1"/>
      <c r="XCF152" s="1"/>
      <c r="XCG152" s="1"/>
      <c r="XCH152" s="1"/>
      <c r="XCI152" s="1"/>
      <c r="XCJ152" s="1"/>
      <c r="XCK152" s="1"/>
      <c r="XCL152" s="1"/>
      <c r="XCM152" s="1"/>
      <c r="XCN152" s="1"/>
      <c r="XCO152" s="1"/>
      <c r="XCP152" s="1"/>
      <c r="XCQ152" s="1"/>
      <c r="XCR152" s="1"/>
      <c r="XCS152" s="1"/>
      <c r="XCT152" s="1"/>
      <c r="XCU152" s="1"/>
      <c r="XCV152" s="1"/>
      <c r="XCW152" s="1"/>
      <c r="XCX152" s="1"/>
      <c r="XCY152" s="1"/>
      <c r="XCZ152" s="1"/>
      <c r="XDA152" s="1"/>
      <c r="XDB152" s="1"/>
      <c r="XDC152" s="1"/>
      <c r="XDD152" s="1"/>
      <c r="XDE152" s="1"/>
      <c r="XDF152" s="1"/>
      <c r="XDG152" s="1"/>
      <c r="XDH152" s="1"/>
      <c r="XDI152" s="1"/>
      <c r="XDJ152" s="1"/>
      <c r="XDK152" s="1"/>
      <c r="XDL152" s="1"/>
      <c r="XDM152" s="1"/>
      <c r="XDN152" s="1"/>
      <c r="XDO152" s="1"/>
      <c r="XDP152" s="1"/>
      <c r="XDQ152" s="1"/>
      <c r="XDR152" s="1"/>
      <c r="XDS152" s="1"/>
      <c r="XDT152" s="1"/>
      <c r="XDU152" s="1"/>
      <c r="XDV152" s="1"/>
      <c r="XDW152" s="1"/>
      <c r="XDX152" s="1"/>
      <c r="XDY152" s="1"/>
      <c r="XDZ152" s="1"/>
      <c r="XEA152" s="1"/>
      <c r="XEB152" s="1"/>
      <c r="XEC152" s="1"/>
      <c r="XED152" s="1"/>
      <c r="XEE152" s="1"/>
      <c r="XEF152" s="1"/>
      <c r="XEG152" s="1"/>
      <c r="XEH152" s="1"/>
      <c r="XEI152" s="1"/>
      <c r="XEJ152" s="1"/>
      <c r="XEK152" s="1"/>
      <c r="XEL152" s="1"/>
      <c r="XEM152" s="1"/>
      <c r="XEN152" s="1"/>
      <c r="XEO152" s="1"/>
      <c r="XEP152" s="1"/>
      <c r="XEQ152" s="1"/>
      <c r="XER152" s="1"/>
      <c r="XES152" s="1"/>
      <c r="XET152" s="1"/>
      <c r="XEU152" s="1"/>
      <c r="XEV152" s="1"/>
      <c r="XEW152" s="1"/>
      <c r="XEX152" s="1"/>
      <c r="XEY152" s="1"/>
      <c r="XEZ152" s="1"/>
      <c r="XFA152" s="1"/>
      <c r="XFB152" s="1"/>
      <c r="XFC152" s="1"/>
    </row>
    <row r="153" spans="1:150 16226:16383" s="2" customFormat="1" ht="20.25" customHeight="1" x14ac:dyDescent="0.3">
      <c r="A153" s="110">
        <f t="shared" si="10"/>
        <v>5</v>
      </c>
      <c r="B153" s="111"/>
      <c r="C153" s="51" t="s">
        <v>365</v>
      </c>
      <c r="D153" s="51" t="s">
        <v>314</v>
      </c>
      <c r="E153" s="73">
        <f>(62.07)*(10.764)</f>
        <v>668.12147999999991</v>
      </c>
      <c r="F153" s="73">
        <f>(3.25)*(10.764)</f>
        <v>34.982999999999997</v>
      </c>
      <c r="G153" s="4">
        <v>0</v>
      </c>
      <c r="H153" s="4">
        <f t="shared" ref="H153:H155" si="11">E153+F153+(IF(G153&lt;101,G153,IF(G153&lt;201,G153/2,IF(G153&lt;=301,G153/3,G153/4))))</f>
        <v>703.10447999999985</v>
      </c>
      <c r="I153" s="1">
        <f>3.05*4.88+0.7*0.28+2.125*3.85+3.05*3.35+3.05*3.65+2*0.6+2.28*1.37+1.35*2.25+2.25*1.37+4.9*0.9</f>
        <v>59.464850000000013</v>
      </c>
      <c r="J153" s="1">
        <v>3.05</v>
      </c>
      <c r="K153" s="1"/>
      <c r="L153" s="1"/>
      <c r="M153" s="1"/>
      <c r="N153" s="1"/>
      <c r="O153" s="1"/>
      <c r="P153" s="1"/>
      <c r="Q153" s="1"/>
      <c r="R153" s="1"/>
      <c r="S153" s="1"/>
      <c r="T153" s="1"/>
      <c r="U153" s="1"/>
      <c r="V153" s="1"/>
      <c r="W153" s="1"/>
      <c r="X153" s="1"/>
      <c r="Y153" s="1"/>
      <c r="Z153" s="1"/>
      <c r="AA153" s="1"/>
      <c r="AB153" s="1"/>
      <c r="AC153" s="1"/>
      <c r="AD153" s="1"/>
      <c r="AE153" s="1"/>
      <c r="AF153" s="1"/>
      <c r="AG153" s="1"/>
      <c r="AH153" s="1"/>
      <c r="AI153" s="1"/>
      <c r="AJ153" s="1"/>
      <c r="AK153" s="1"/>
      <c r="AL153" s="1"/>
      <c r="AM153" s="1"/>
      <c r="AN153" s="1"/>
      <c r="AO153" s="1"/>
      <c r="AP153" s="1"/>
      <c r="AQ153" s="1"/>
      <c r="AR153" s="1"/>
      <c r="AS153" s="1"/>
      <c r="AT153" s="1"/>
      <c r="AU153" s="1"/>
      <c r="AV153" s="1"/>
      <c r="AW153" s="1"/>
      <c r="AX153" s="1"/>
      <c r="AY153" s="1"/>
      <c r="AZ153" s="1"/>
      <c r="BA153" s="1"/>
      <c r="BB153" s="1"/>
      <c r="BC153" s="1"/>
      <c r="BD153" s="1"/>
      <c r="BE153" s="1"/>
      <c r="BF153" s="1"/>
      <c r="BG153" s="1"/>
      <c r="BH153" s="1"/>
      <c r="BI153" s="1"/>
      <c r="BJ153" s="1"/>
      <c r="BK153" s="1"/>
      <c r="BL153" s="1"/>
      <c r="BM153" s="1"/>
      <c r="BN153" s="1"/>
      <c r="BO153" s="1"/>
      <c r="BP153" s="1"/>
      <c r="BQ153" s="1"/>
      <c r="BR153" s="1"/>
      <c r="BS153" s="1"/>
      <c r="BT153" s="1"/>
      <c r="BU153" s="1"/>
      <c r="BV153" s="1"/>
      <c r="BW153" s="1"/>
      <c r="BX153" s="1"/>
      <c r="BY153" s="1"/>
      <c r="BZ153" s="1"/>
      <c r="CA153" s="1"/>
      <c r="CB153" s="1"/>
      <c r="CC153" s="1"/>
      <c r="CD153" s="1"/>
      <c r="CE153" s="1"/>
      <c r="CF153" s="1"/>
      <c r="CG153" s="1"/>
      <c r="CH153" s="1"/>
      <c r="CI153" s="1"/>
      <c r="CJ153" s="1"/>
      <c r="CK153" s="1"/>
      <c r="CL153" s="1"/>
      <c r="CM153" s="1"/>
      <c r="CN153" s="1"/>
      <c r="CO153" s="1"/>
      <c r="CP153" s="1"/>
      <c r="CQ153" s="1"/>
      <c r="CR153" s="1"/>
      <c r="CS153" s="1"/>
      <c r="CT153" s="1"/>
      <c r="CU153" s="1"/>
      <c r="CV153" s="1"/>
      <c r="CW153" s="1"/>
      <c r="CX153" s="1"/>
      <c r="CY153" s="1"/>
      <c r="CZ153" s="1"/>
      <c r="DA153" s="1"/>
      <c r="DB153" s="1"/>
      <c r="DC153" s="1"/>
      <c r="DD153" s="1"/>
      <c r="DE153" s="1"/>
      <c r="DF153" s="1"/>
      <c r="DG153" s="1"/>
      <c r="DH153" s="1"/>
      <c r="DI153" s="1"/>
      <c r="DJ153" s="1"/>
      <c r="DK153" s="1"/>
      <c r="DL153" s="1"/>
      <c r="DM153" s="1"/>
      <c r="DN153" s="1"/>
      <c r="DO153" s="1"/>
      <c r="DP153" s="1"/>
      <c r="DQ153" s="1"/>
      <c r="DR153" s="1"/>
      <c r="DS153" s="1"/>
      <c r="DT153" s="1"/>
      <c r="DU153" s="1"/>
      <c r="DV153" s="1"/>
      <c r="DW153" s="1"/>
      <c r="DX153" s="1"/>
      <c r="DY153" s="1"/>
      <c r="DZ153" s="1"/>
      <c r="EA153" s="1"/>
      <c r="EB153" s="1"/>
      <c r="EC153" s="1"/>
      <c r="ED153" s="1"/>
      <c r="EE153" s="1"/>
      <c r="EF153" s="1"/>
      <c r="EG153" s="1"/>
      <c r="EH153" s="1"/>
      <c r="EI153" s="1"/>
      <c r="EJ153" s="1"/>
      <c r="EK153" s="1"/>
      <c r="EL153" s="1"/>
      <c r="EM153" s="1"/>
      <c r="EN153" s="1"/>
      <c r="EO153" s="1"/>
      <c r="EP153" s="1"/>
      <c r="EQ153" s="1"/>
      <c r="ER153" s="1"/>
      <c r="ES153" s="1"/>
      <c r="ET153" s="1"/>
      <c r="WZB153" s="1"/>
      <c r="WZC153" s="1"/>
      <c r="WZD153" s="1"/>
      <c r="WZE153" s="1"/>
      <c r="WZF153" s="1"/>
      <c r="WZG153" s="1"/>
      <c r="WZH153" s="1"/>
      <c r="WZI153" s="1"/>
      <c r="WZJ153" s="1"/>
      <c r="WZK153" s="1"/>
      <c r="WZL153" s="1"/>
      <c r="WZM153" s="1"/>
      <c r="WZN153" s="1"/>
      <c r="WZO153" s="1"/>
      <c r="WZP153" s="1"/>
      <c r="WZQ153" s="1"/>
      <c r="WZR153" s="1"/>
      <c r="WZS153" s="1"/>
      <c r="WZT153" s="1"/>
      <c r="WZU153" s="1"/>
      <c r="WZV153" s="1"/>
      <c r="WZW153" s="1"/>
      <c r="WZX153" s="1"/>
      <c r="WZY153" s="1"/>
      <c r="WZZ153" s="1"/>
      <c r="XAA153" s="1"/>
      <c r="XAB153" s="1"/>
      <c r="XAC153" s="1"/>
      <c r="XAD153" s="1"/>
      <c r="XAE153" s="1"/>
      <c r="XAF153" s="1"/>
      <c r="XAG153" s="1"/>
      <c r="XAH153" s="1"/>
      <c r="XAI153" s="1"/>
      <c r="XAJ153" s="1"/>
      <c r="XAK153" s="1"/>
      <c r="XAL153" s="1"/>
      <c r="XAM153" s="1"/>
      <c r="XAN153" s="1"/>
      <c r="XAO153" s="1"/>
      <c r="XAP153" s="1"/>
      <c r="XAQ153" s="1"/>
      <c r="XAR153" s="1"/>
      <c r="XAS153" s="1"/>
      <c r="XAT153" s="1"/>
      <c r="XAU153" s="1"/>
      <c r="XAV153" s="1"/>
      <c r="XAW153" s="1"/>
      <c r="XAX153" s="1"/>
      <c r="XAY153" s="1"/>
      <c r="XAZ153" s="1"/>
      <c r="XBA153" s="1"/>
      <c r="XBB153" s="1"/>
      <c r="XBC153" s="1"/>
      <c r="XBD153" s="1"/>
      <c r="XBE153" s="1"/>
      <c r="XBF153" s="1"/>
      <c r="XBG153" s="1"/>
      <c r="XBH153" s="1"/>
      <c r="XBI153" s="1"/>
      <c r="XBJ153" s="1"/>
      <c r="XBK153" s="1"/>
      <c r="XBL153" s="1"/>
      <c r="XBM153" s="1"/>
      <c r="XBN153" s="1"/>
      <c r="XBO153" s="1"/>
      <c r="XBP153" s="1"/>
      <c r="XBQ153" s="1"/>
      <c r="XBR153" s="1"/>
      <c r="XBS153" s="1"/>
      <c r="XBT153" s="1"/>
      <c r="XBU153" s="1"/>
      <c r="XBV153" s="1"/>
      <c r="XBW153" s="1"/>
      <c r="XBX153" s="1"/>
      <c r="XBY153" s="1"/>
      <c r="XBZ153" s="1"/>
      <c r="XCA153" s="1"/>
      <c r="XCB153" s="1"/>
      <c r="XCC153" s="1"/>
      <c r="XCD153" s="1"/>
      <c r="XCE153" s="1"/>
      <c r="XCF153" s="1"/>
      <c r="XCG153" s="1"/>
      <c r="XCH153" s="1"/>
      <c r="XCI153" s="1"/>
      <c r="XCJ153" s="1"/>
      <c r="XCK153" s="1"/>
      <c r="XCL153" s="1"/>
      <c r="XCM153" s="1"/>
      <c r="XCN153" s="1"/>
      <c r="XCO153" s="1"/>
      <c r="XCP153" s="1"/>
      <c r="XCQ153" s="1"/>
      <c r="XCR153" s="1"/>
      <c r="XCS153" s="1"/>
      <c r="XCT153" s="1"/>
      <c r="XCU153" s="1"/>
      <c r="XCV153" s="1"/>
      <c r="XCW153" s="1"/>
      <c r="XCX153" s="1"/>
      <c r="XCY153" s="1"/>
      <c r="XCZ153" s="1"/>
      <c r="XDA153" s="1"/>
      <c r="XDB153" s="1"/>
      <c r="XDC153" s="1"/>
      <c r="XDD153" s="1"/>
      <c r="XDE153" s="1"/>
      <c r="XDF153" s="1"/>
      <c r="XDG153" s="1"/>
      <c r="XDH153" s="1"/>
      <c r="XDI153" s="1"/>
      <c r="XDJ153" s="1"/>
      <c r="XDK153" s="1"/>
      <c r="XDL153" s="1"/>
      <c r="XDM153" s="1"/>
      <c r="XDN153" s="1"/>
      <c r="XDO153" s="1"/>
      <c r="XDP153" s="1"/>
      <c r="XDQ153" s="1"/>
      <c r="XDR153" s="1"/>
      <c r="XDS153" s="1"/>
      <c r="XDT153" s="1"/>
      <c r="XDU153" s="1"/>
      <c r="XDV153" s="1"/>
      <c r="XDW153" s="1"/>
      <c r="XDX153" s="1"/>
      <c r="XDY153" s="1"/>
      <c r="XDZ153" s="1"/>
      <c r="XEA153" s="1"/>
      <c r="XEB153" s="1"/>
      <c r="XEC153" s="1"/>
      <c r="XED153" s="1"/>
      <c r="XEE153" s="1"/>
      <c r="XEF153" s="1"/>
      <c r="XEG153" s="1"/>
      <c r="XEH153" s="1"/>
      <c r="XEI153" s="1"/>
      <c r="XEJ153" s="1"/>
      <c r="XEK153" s="1"/>
      <c r="XEL153" s="1"/>
      <c r="XEM153" s="1"/>
      <c r="XEN153" s="1"/>
      <c r="XEO153" s="1"/>
      <c r="XEP153" s="1"/>
      <c r="XEQ153" s="1"/>
      <c r="XER153" s="1"/>
      <c r="XES153" s="1"/>
      <c r="XET153" s="1"/>
      <c r="XEU153" s="1"/>
      <c r="XEV153" s="1"/>
      <c r="XEW153" s="1"/>
      <c r="XEX153" s="1"/>
      <c r="XEY153" s="1"/>
      <c r="XEZ153" s="1"/>
      <c r="XFA153" s="1"/>
      <c r="XFB153" s="1"/>
      <c r="XFC153" s="1"/>
    </row>
    <row r="154" spans="1:150 16226:16383" s="2" customFormat="1" ht="20.25" customHeight="1" x14ac:dyDescent="0.3">
      <c r="A154" s="110">
        <f t="shared" si="10"/>
        <v>6</v>
      </c>
      <c r="B154" s="111"/>
      <c r="C154" s="51" t="s">
        <v>365</v>
      </c>
      <c r="D154" s="51" t="s">
        <v>314</v>
      </c>
      <c r="E154" s="73">
        <f>(62.07)*(10.764)</f>
        <v>668.12147999999991</v>
      </c>
      <c r="F154" s="73">
        <f>(3.25)*(10.764)</f>
        <v>34.982999999999997</v>
      </c>
      <c r="G154" s="4">
        <v>0</v>
      </c>
      <c r="H154" s="4">
        <f t="shared" si="11"/>
        <v>703.10447999999985</v>
      </c>
      <c r="I154" s="71"/>
      <c r="J154" s="1">
        <f>2.8*1.375+1.22*0.9</f>
        <v>4.9479999999999995</v>
      </c>
      <c r="K154" s="1"/>
      <c r="L154" s="1"/>
      <c r="M154" s="1"/>
      <c r="N154" s="1"/>
      <c r="O154" s="1"/>
      <c r="P154" s="1"/>
      <c r="Q154" s="1"/>
      <c r="R154" s="1"/>
      <c r="S154" s="1"/>
      <c r="T154" s="1"/>
      <c r="U154" s="1"/>
      <c r="V154" s="1"/>
      <c r="W154" s="1"/>
      <c r="X154" s="1"/>
      <c r="Y154" s="1"/>
      <c r="Z154" s="1"/>
      <c r="AA154" s="1"/>
      <c r="AB154" s="1"/>
      <c r="AC154" s="1"/>
      <c r="AD154" s="1"/>
      <c r="AE154" s="1"/>
      <c r="AF154" s="1"/>
      <c r="AG154" s="1"/>
      <c r="AH154" s="1"/>
      <c r="AI154" s="1"/>
      <c r="AJ154" s="1"/>
      <c r="AK154" s="1"/>
      <c r="AL154" s="1"/>
      <c r="AM154" s="1"/>
      <c r="AN154" s="1"/>
      <c r="AO154" s="1"/>
      <c r="AP154" s="1"/>
      <c r="AQ154" s="1"/>
      <c r="AR154" s="1"/>
      <c r="AS154" s="1"/>
      <c r="AT154" s="1"/>
      <c r="AU154" s="1"/>
      <c r="AV154" s="1"/>
      <c r="AW154" s="1"/>
      <c r="AX154" s="1"/>
      <c r="AY154" s="1"/>
      <c r="AZ154" s="1"/>
      <c r="BA154" s="1"/>
      <c r="BB154" s="1"/>
      <c r="BC154" s="1"/>
      <c r="BD154" s="1"/>
      <c r="BE154" s="1"/>
      <c r="BF154" s="1"/>
      <c r="BG154" s="1"/>
      <c r="BH154" s="1"/>
      <c r="BI154" s="1"/>
      <c r="BJ154" s="1"/>
      <c r="BK154" s="1"/>
      <c r="BL154" s="1"/>
      <c r="BM154" s="1"/>
      <c r="BN154" s="1"/>
      <c r="BO154" s="1"/>
      <c r="BP154" s="1"/>
      <c r="BQ154" s="1"/>
      <c r="BR154" s="1"/>
      <c r="BS154" s="1"/>
      <c r="BT154" s="1"/>
      <c r="BU154" s="1"/>
      <c r="BV154" s="1"/>
      <c r="BW154" s="1"/>
      <c r="BX154" s="1"/>
      <c r="BY154" s="1"/>
      <c r="BZ154" s="1"/>
      <c r="CA154" s="1"/>
      <c r="CB154" s="1"/>
      <c r="CC154" s="1"/>
      <c r="CD154" s="1"/>
      <c r="CE154" s="1"/>
      <c r="CF154" s="1"/>
      <c r="CG154" s="1"/>
      <c r="CH154" s="1"/>
      <c r="CI154" s="1"/>
      <c r="CJ154" s="1"/>
      <c r="CK154" s="1"/>
      <c r="CL154" s="1"/>
      <c r="CM154" s="1"/>
      <c r="CN154" s="1"/>
      <c r="CO154" s="1"/>
      <c r="CP154" s="1"/>
      <c r="CQ154" s="1"/>
      <c r="CR154" s="1"/>
      <c r="CS154" s="1"/>
      <c r="CT154" s="1"/>
      <c r="CU154" s="1"/>
      <c r="CV154" s="1"/>
      <c r="CW154" s="1"/>
      <c r="CX154" s="1"/>
      <c r="CY154" s="1"/>
      <c r="CZ154" s="1"/>
      <c r="DA154" s="1"/>
      <c r="DB154" s="1"/>
      <c r="DC154" s="1"/>
      <c r="DD154" s="1"/>
      <c r="DE154" s="1"/>
      <c r="DF154" s="1"/>
      <c r="DG154" s="1"/>
      <c r="DH154" s="1"/>
      <c r="DI154" s="1"/>
      <c r="DJ154" s="1"/>
      <c r="DK154" s="1"/>
      <c r="DL154" s="1"/>
      <c r="DM154" s="1"/>
      <c r="DN154" s="1"/>
      <c r="DO154" s="1"/>
      <c r="DP154" s="1"/>
      <c r="DQ154" s="1"/>
      <c r="DR154" s="1"/>
      <c r="DS154" s="1"/>
      <c r="DT154" s="1"/>
      <c r="DU154" s="1"/>
      <c r="DV154" s="1"/>
      <c r="DW154" s="1"/>
      <c r="DX154" s="1"/>
      <c r="DY154" s="1"/>
      <c r="DZ154" s="1"/>
      <c r="EA154" s="1"/>
      <c r="EB154" s="1"/>
      <c r="EC154" s="1"/>
      <c r="ED154" s="1"/>
      <c r="EE154" s="1"/>
      <c r="EF154" s="1"/>
      <c r="EG154" s="1"/>
      <c r="EH154" s="1"/>
      <c r="EI154" s="1"/>
      <c r="EJ154" s="1"/>
      <c r="EK154" s="1"/>
      <c r="EL154" s="1"/>
      <c r="EM154" s="1"/>
      <c r="EN154" s="1"/>
      <c r="EO154" s="1"/>
      <c r="EP154" s="1"/>
      <c r="EQ154" s="1"/>
      <c r="ER154" s="1"/>
      <c r="ES154" s="1"/>
      <c r="ET154" s="1"/>
      <c r="WZB154" s="1"/>
      <c r="WZC154" s="1"/>
      <c r="WZD154" s="1"/>
      <c r="WZE154" s="1"/>
      <c r="WZF154" s="1"/>
      <c r="WZG154" s="1"/>
      <c r="WZH154" s="1"/>
      <c r="WZI154" s="1"/>
      <c r="WZJ154" s="1"/>
      <c r="WZK154" s="1"/>
      <c r="WZL154" s="1"/>
      <c r="WZM154" s="1"/>
      <c r="WZN154" s="1"/>
      <c r="WZO154" s="1"/>
      <c r="WZP154" s="1"/>
      <c r="WZQ154" s="1"/>
      <c r="WZR154" s="1"/>
      <c r="WZS154" s="1"/>
      <c r="WZT154" s="1"/>
      <c r="WZU154" s="1"/>
      <c r="WZV154" s="1"/>
      <c r="WZW154" s="1"/>
      <c r="WZX154" s="1"/>
      <c r="WZY154" s="1"/>
      <c r="WZZ154" s="1"/>
      <c r="XAA154" s="1"/>
      <c r="XAB154" s="1"/>
      <c r="XAC154" s="1"/>
      <c r="XAD154" s="1"/>
      <c r="XAE154" s="1"/>
      <c r="XAF154" s="1"/>
      <c r="XAG154" s="1"/>
      <c r="XAH154" s="1"/>
      <c r="XAI154" s="1"/>
      <c r="XAJ154" s="1"/>
      <c r="XAK154" s="1"/>
      <c r="XAL154" s="1"/>
      <c r="XAM154" s="1"/>
      <c r="XAN154" s="1"/>
      <c r="XAO154" s="1"/>
      <c r="XAP154" s="1"/>
      <c r="XAQ154" s="1"/>
      <c r="XAR154" s="1"/>
      <c r="XAS154" s="1"/>
      <c r="XAT154" s="1"/>
      <c r="XAU154" s="1"/>
      <c r="XAV154" s="1"/>
      <c r="XAW154" s="1"/>
      <c r="XAX154" s="1"/>
      <c r="XAY154" s="1"/>
      <c r="XAZ154" s="1"/>
      <c r="XBA154" s="1"/>
      <c r="XBB154" s="1"/>
      <c r="XBC154" s="1"/>
      <c r="XBD154" s="1"/>
      <c r="XBE154" s="1"/>
      <c r="XBF154" s="1"/>
      <c r="XBG154" s="1"/>
      <c r="XBH154" s="1"/>
      <c r="XBI154" s="1"/>
      <c r="XBJ154" s="1"/>
      <c r="XBK154" s="1"/>
      <c r="XBL154" s="1"/>
      <c r="XBM154" s="1"/>
      <c r="XBN154" s="1"/>
      <c r="XBO154" s="1"/>
      <c r="XBP154" s="1"/>
      <c r="XBQ154" s="1"/>
      <c r="XBR154" s="1"/>
      <c r="XBS154" s="1"/>
      <c r="XBT154" s="1"/>
      <c r="XBU154" s="1"/>
      <c r="XBV154" s="1"/>
      <c r="XBW154" s="1"/>
      <c r="XBX154" s="1"/>
      <c r="XBY154" s="1"/>
      <c r="XBZ154" s="1"/>
      <c r="XCA154" s="1"/>
      <c r="XCB154" s="1"/>
      <c r="XCC154" s="1"/>
      <c r="XCD154" s="1"/>
      <c r="XCE154" s="1"/>
      <c r="XCF154" s="1"/>
      <c r="XCG154" s="1"/>
      <c r="XCH154" s="1"/>
      <c r="XCI154" s="1"/>
      <c r="XCJ154" s="1"/>
      <c r="XCK154" s="1"/>
      <c r="XCL154" s="1"/>
      <c r="XCM154" s="1"/>
      <c r="XCN154" s="1"/>
      <c r="XCO154" s="1"/>
      <c r="XCP154" s="1"/>
      <c r="XCQ154" s="1"/>
      <c r="XCR154" s="1"/>
      <c r="XCS154" s="1"/>
      <c r="XCT154" s="1"/>
      <c r="XCU154" s="1"/>
      <c r="XCV154" s="1"/>
      <c r="XCW154" s="1"/>
      <c r="XCX154" s="1"/>
      <c r="XCY154" s="1"/>
      <c r="XCZ154" s="1"/>
      <c r="XDA154" s="1"/>
      <c r="XDB154" s="1"/>
      <c r="XDC154" s="1"/>
      <c r="XDD154" s="1"/>
      <c r="XDE154" s="1"/>
      <c r="XDF154" s="1"/>
      <c r="XDG154" s="1"/>
      <c r="XDH154" s="1"/>
      <c r="XDI154" s="1"/>
      <c r="XDJ154" s="1"/>
      <c r="XDK154" s="1"/>
      <c r="XDL154" s="1"/>
      <c r="XDM154" s="1"/>
      <c r="XDN154" s="1"/>
      <c r="XDO154" s="1"/>
      <c r="XDP154" s="1"/>
      <c r="XDQ154" s="1"/>
      <c r="XDR154" s="1"/>
      <c r="XDS154" s="1"/>
      <c r="XDT154" s="1"/>
      <c r="XDU154" s="1"/>
      <c r="XDV154" s="1"/>
      <c r="XDW154" s="1"/>
      <c r="XDX154" s="1"/>
      <c r="XDY154" s="1"/>
      <c r="XDZ154" s="1"/>
      <c r="XEA154" s="1"/>
      <c r="XEB154" s="1"/>
      <c r="XEC154" s="1"/>
      <c r="XED154" s="1"/>
      <c r="XEE154" s="1"/>
      <c r="XEF154" s="1"/>
      <c r="XEG154" s="1"/>
      <c r="XEH154" s="1"/>
      <c r="XEI154" s="1"/>
      <c r="XEJ154" s="1"/>
      <c r="XEK154" s="1"/>
      <c r="XEL154" s="1"/>
      <c r="XEM154" s="1"/>
      <c r="XEN154" s="1"/>
      <c r="XEO154" s="1"/>
      <c r="XEP154" s="1"/>
      <c r="XEQ154" s="1"/>
      <c r="XER154" s="1"/>
      <c r="XES154" s="1"/>
      <c r="XET154" s="1"/>
      <c r="XEU154" s="1"/>
      <c r="XEV154" s="1"/>
      <c r="XEW154" s="1"/>
      <c r="XEX154" s="1"/>
      <c r="XEY154" s="1"/>
      <c r="XEZ154" s="1"/>
      <c r="XFA154" s="1"/>
      <c r="XFB154" s="1"/>
      <c r="XFC154" s="1"/>
    </row>
    <row r="155" spans="1:150 16226:16383" s="2" customFormat="1" ht="20.25" customHeight="1" x14ac:dyDescent="0.3">
      <c r="A155" s="110">
        <f t="shared" si="10"/>
        <v>7</v>
      </c>
      <c r="B155" s="111"/>
      <c r="C155" s="51" t="s">
        <v>365</v>
      </c>
      <c r="D155" s="51" t="s">
        <v>315</v>
      </c>
      <c r="E155" s="73">
        <f>(84.47)*(10.764)</f>
        <v>909.23507999999993</v>
      </c>
      <c r="F155" s="73">
        <f>(4.74)*(10.764)</f>
        <v>51.021360000000001</v>
      </c>
      <c r="G155" s="4">
        <v>0</v>
      </c>
      <c r="H155" s="4">
        <f t="shared" si="11"/>
        <v>960.25643999999988</v>
      </c>
      <c r="I155" s="78">
        <f>3.05*5.48+3.15*2.53+2.425*3.225+3.05*(3.35+3.65+3.95)+2.275*(1.375+1.5+1.375)+1.225*0.9+2.9*0.9</f>
        <v>79.282875000000004</v>
      </c>
      <c r="J155" s="1">
        <f>2.7*1.375+1.22*0.9</f>
        <v>4.8105000000000002</v>
      </c>
      <c r="K155" s="1"/>
      <c r="L155" s="1"/>
      <c r="M155" s="1"/>
      <c r="N155" s="1"/>
      <c r="O155" s="1"/>
      <c r="P155" s="1"/>
      <c r="Q155" s="1"/>
      <c r="R155" s="1"/>
      <c r="S155" s="1"/>
      <c r="T155" s="1"/>
      <c r="U155" s="1"/>
      <c r="V155" s="1"/>
      <c r="W155" s="1"/>
      <c r="X155" s="1"/>
      <c r="Y155" s="1"/>
      <c r="Z155" s="1"/>
      <c r="AA155" s="1"/>
      <c r="AB155" s="1"/>
      <c r="AC155" s="1"/>
      <c r="AD155" s="1"/>
      <c r="AE155" s="1"/>
      <c r="AF155" s="1"/>
      <c r="AG155" s="1"/>
      <c r="AH155" s="1"/>
      <c r="AI155" s="1"/>
      <c r="AJ155" s="1"/>
      <c r="AK155" s="1"/>
      <c r="AL155" s="1"/>
      <c r="AM155" s="1"/>
      <c r="AN155" s="1"/>
      <c r="AO155" s="1"/>
      <c r="AP155" s="1"/>
      <c r="AQ155" s="1"/>
      <c r="AR155" s="1"/>
      <c r="AS155" s="1"/>
      <c r="AT155" s="1"/>
      <c r="AU155" s="1"/>
      <c r="AV155" s="1"/>
      <c r="AW155" s="1"/>
      <c r="AX155" s="1"/>
      <c r="AY155" s="1"/>
      <c r="AZ155" s="1"/>
      <c r="BA155" s="1"/>
      <c r="BB155" s="1"/>
      <c r="BC155" s="1"/>
      <c r="BD155" s="1"/>
      <c r="BE155" s="1"/>
      <c r="BF155" s="1"/>
      <c r="BG155" s="1"/>
      <c r="BH155" s="1"/>
      <c r="BI155" s="1"/>
      <c r="BJ155" s="1"/>
      <c r="BK155" s="1"/>
      <c r="BL155" s="1"/>
      <c r="BM155" s="1"/>
      <c r="BN155" s="1"/>
      <c r="BO155" s="1"/>
      <c r="BP155" s="1"/>
      <c r="BQ155" s="1"/>
      <c r="BR155" s="1"/>
      <c r="BS155" s="1"/>
      <c r="BT155" s="1"/>
      <c r="BU155" s="1"/>
      <c r="BV155" s="1"/>
      <c r="BW155" s="1"/>
      <c r="BX155" s="1"/>
      <c r="BY155" s="1"/>
      <c r="BZ155" s="1"/>
      <c r="CA155" s="1"/>
      <c r="CB155" s="1"/>
      <c r="CC155" s="1"/>
      <c r="CD155" s="1"/>
      <c r="CE155" s="1"/>
      <c r="CF155" s="1"/>
      <c r="CG155" s="1"/>
      <c r="CH155" s="1"/>
      <c r="CI155" s="1"/>
      <c r="CJ155" s="1"/>
      <c r="CK155" s="1"/>
      <c r="CL155" s="1"/>
      <c r="CM155" s="1"/>
      <c r="CN155" s="1"/>
      <c r="CO155" s="1"/>
      <c r="CP155" s="1"/>
      <c r="CQ155" s="1"/>
      <c r="CR155" s="1"/>
      <c r="CS155" s="1"/>
      <c r="CT155" s="1"/>
      <c r="CU155" s="1"/>
      <c r="CV155" s="1"/>
      <c r="CW155" s="1"/>
      <c r="CX155" s="1"/>
      <c r="CY155" s="1"/>
      <c r="CZ155" s="1"/>
      <c r="DA155" s="1"/>
      <c r="DB155" s="1"/>
      <c r="DC155" s="1"/>
      <c r="DD155" s="1"/>
      <c r="DE155" s="1"/>
      <c r="DF155" s="1"/>
      <c r="DG155" s="1"/>
      <c r="DH155" s="1"/>
      <c r="DI155" s="1"/>
      <c r="DJ155" s="1"/>
      <c r="DK155" s="1"/>
      <c r="DL155" s="1"/>
      <c r="DM155" s="1"/>
      <c r="DN155" s="1"/>
      <c r="DO155" s="1"/>
      <c r="DP155" s="1"/>
      <c r="DQ155" s="1"/>
      <c r="DR155" s="1"/>
      <c r="DS155" s="1"/>
      <c r="DT155" s="1"/>
      <c r="DU155" s="1"/>
      <c r="DV155" s="1"/>
      <c r="DW155" s="1"/>
      <c r="DX155" s="1"/>
      <c r="DY155" s="1"/>
      <c r="DZ155" s="1"/>
      <c r="EA155" s="1"/>
      <c r="EB155" s="1"/>
      <c r="EC155" s="1"/>
      <c r="ED155" s="1"/>
      <c r="EE155" s="1"/>
      <c r="EF155" s="1"/>
      <c r="EG155" s="1"/>
      <c r="EH155" s="1"/>
      <c r="EI155" s="1"/>
      <c r="EJ155" s="1"/>
      <c r="EK155" s="1"/>
      <c r="EL155" s="1"/>
      <c r="EM155" s="1"/>
      <c r="EN155" s="1"/>
      <c r="EO155" s="1"/>
      <c r="EP155" s="1"/>
      <c r="EQ155" s="1"/>
      <c r="ER155" s="1"/>
      <c r="ES155" s="1"/>
      <c r="ET155" s="1"/>
      <c r="WZB155" s="1"/>
      <c r="WZC155" s="1"/>
      <c r="WZD155" s="1"/>
      <c r="WZE155" s="1"/>
      <c r="WZF155" s="1"/>
      <c r="WZG155" s="1"/>
      <c r="WZH155" s="1"/>
      <c r="WZI155" s="1"/>
      <c r="WZJ155" s="1"/>
      <c r="WZK155" s="1"/>
      <c r="WZL155" s="1"/>
      <c r="WZM155" s="1"/>
      <c r="WZN155" s="1"/>
      <c r="WZO155" s="1"/>
      <c r="WZP155" s="1"/>
      <c r="WZQ155" s="1"/>
      <c r="WZR155" s="1"/>
      <c r="WZS155" s="1"/>
      <c r="WZT155" s="1"/>
      <c r="WZU155" s="1"/>
      <c r="WZV155" s="1"/>
      <c r="WZW155" s="1"/>
      <c r="WZX155" s="1"/>
      <c r="WZY155" s="1"/>
      <c r="WZZ155" s="1"/>
      <c r="XAA155" s="1"/>
      <c r="XAB155" s="1"/>
      <c r="XAC155" s="1"/>
      <c r="XAD155" s="1"/>
      <c r="XAE155" s="1"/>
      <c r="XAF155" s="1"/>
      <c r="XAG155" s="1"/>
      <c r="XAH155" s="1"/>
      <c r="XAI155" s="1"/>
      <c r="XAJ155" s="1"/>
      <c r="XAK155" s="1"/>
      <c r="XAL155" s="1"/>
      <c r="XAM155" s="1"/>
      <c r="XAN155" s="1"/>
      <c r="XAO155" s="1"/>
      <c r="XAP155" s="1"/>
      <c r="XAQ155" s="1"/>
      <c r="XAR155" s="1"/>
      <c r="XAS155" s="1"/>
      <c r="XAT155" s="1"/>
      <c r="XAU155" s="1"/>
      <c r="XAV155" s="1"/>
      <c r="XAW155" s="1"/>
      <c r="XAX155" s="1"/>
      <c r="XAY155" s="1"/>
      <c r="XAZ155" s="1"/>
      <c r="XBA155" s="1"/>
      <c r="XBB155" s="1"/>
      <c r="XBC155" s="1"/>
      <c r="XBD155" s="1"/>
      <c r="XBE155" s="1"/>
      <c r="XBF155" s="1"/>
      <c r="XBG155" s="1"/>
      <c r="XBH155" s="1"/>
      <c r="XBI155" s="1"/>
      <c r="XBJ155" s="1"/>
      <c r="XBK155" s="1"/>
      <c r="XBL155" s="1"/>
      <c r="XBM155" s="1"/>
      <c r="XBN155" s="1"/>
      <c r="XBO155" s="1"/>
      <c r="XBP155" s="1"/>
      <c r="XBQ155" s="1"/>
      <c r="XBR155" s="1"/>
      <c r="XBS155" s="1"/>
      <c r="XBT155" s="1"/>
      <c r="XBU155" s="1"/>
      <c r="XBV155" s="1"/>
      <c r="XBW155" s="1"/>
      <c r="XBX155" s="1"/>
      <c r="XBY155" s="1"/>
      <c r="XBZ155" s="1"/>
      <c r="XCA155" s="1"/>
      <c r="XCB155" s="1"/>
      <c r="XCC155" s="1"/>
      <c r="XCD155" s="1"/>
      <c r="XCE155" s="1"/>
      <c r="XCF155" s="1"/>
      <c r="XCG155" s="1"/>
      <c r="XCH155" s="1"/>
      <c r="XCI155" s="1"/>
      <c r="XCJ155" s="1"/>
      <c r="XCK155" s="1"/>
      <c r="XCL155" s="1"/>
      <c r="XCM155" s="1"/>
      <c r="XCN155" s="1"/>
      <c r="XCO155" s="1"/>
      <c r="XCP155" s="1"/>
      <c r="XCQ155" s="1"/>
      <c r="XCR155" s="1"/>
      <c r="XCS155" s="1"/>
      <c r="XCT155" s="1"/>
      <c r="XCU155" s="1"/>
      <c r="XCV155" s="1"/>
      <c r="XCW155" s="1"/>
      <c r="XCX155" s="1"/>
      <c r="XCY155" s="1"/>
      <c r="XCZ155" s="1"/>
      <c r="XDA155" s="1"/>
      <c r="XDB155" s="1"/>
      <c r="XDC155" s="1"/>
      <c r="XDD155" s="1"/>
      <c r="XDE155" s="1"/>
      <c r="XDF155" s="1"/>
      <c r="XDG155" s="1"/>
      <c r="XDH155" s="1"/>
      <c r="XDI155" s="1"/>
      <c r="XDJ155" s="1"/>
      <c r="XDK155" s="1"/>
      <c r="XDL155" s="1"/>
      <c r="XDM155" s="1"/>
      <c r="XDN155" s="1"/>
      <c r="XDO155" s="1"/>
      <c r="XDP155" s="1"/>
      <c r="XDQ155" s="1"/>
      <c r="XDR155" s="1"/>
      <c r="XDS155" s="1"/>
      <c r="XDT155" s="1"/>
      <c r="XDU155" s="1"/>
      <c r="XDV155" s="1"/>
      <c r="XDW155" s="1"/>
      <c r="XDX155" s="1"/>
      <c r="XDY155" s="1"/>
      <c r="XDZ155" s="1"/>
      <c r="XEA155" s="1"/>
      <c r="XEB155" s="1"/>
      <c r="XEC155" s="1"/>
      <c r="XED155" s="1"/>
      <c r="XEE155" s="1"/>
      <c r="XEF155" s="1"/>
      <c r="XEG155" s="1"/>
      <c r="XEH155" s="1"/>
      <c r="XEI155" s="1"/>
      <c r="XEJ155" s="1"/>
      <c r="XEK155" s="1"/>
      <c r="XEL155" s="1"/>
      <c r="XEM155" s="1"/>
      <c r="XEN155" s="1"/>
      <c r="XEO155" s="1"/>
      <c r="XEP155" s="1"/>
      <c r="XEQ155" s="1"/>
      <c r="XER155" s="1"/>
      <c r="XES155" s="1"/>
      <c r="XET155" s="1"/>
      <c r="XEU155" s="1"/>
      <c r="XEV155" s="1"/>
      <c r="XEW155" s="1"/>
      <c r="XEX155" s="1"/>
      <c r="XEY155" s="1"/>
      <c r="XEZ155" s="1"/>
      <c r="XFA155" s="1"/>
      <c r="XFB155" s="1"/>
      <c r="XFC155" s="1"/>
    </row>
    <row r="156" spans="1:150 16226:16383" s="2" customFormat="1" ht="20.25" customHeight="1" x14ac:dyDescent="0.3">
      <c r="A156" s="114" t="s">
        <v>362</v>
      </c>
      <c r="B156" s="115"/>
      <c r="C156" s="115"/>
      <c r="D156" s="115"/>
      <c r="E156" s="115"/>
      <c r="F156" s="115"/>
      <c r="G156" s="115"/>
      <c r="H156" s="116"/>
      <c r="I156" s="1">
        <f>2</f>
        <v>2</v>
      </c>
      <c r="J156" s="1"/>
      <c r="K156" s="1"/>
      <c r="L156" s="1"/>
      <c r="M156" s="1"/>
      <c r="N156" s="1"/>
      <c r="O156" s="1"/>
      <c r="P156" s="1"/>
      <c r="Q156" s="1"/>
      <c r="R156" s="1"/>
      <c r="S156" s="1"/>
      <c r="T156" s="1"/>
      <c r="U156" s="1"/>
      <c r="V156" s="1"/>
      <c r="W156" s="1"/>
      <c r="X156" s="1"/>
      <c r="Y156" s="1"/>
      <c r="Z156" s="1"/>
      <c r="AA156" s="1"/>
      <c r="AB156" s="1"/>
      <c r="AC156" s="1"/>
      <c r="AD156" s="1"/>
      <c r="AE156" s="1"/>
      <c r="AF156" s="1"/>
      <c r="AG156" s="1"/>
      <c r="AH156" s="1"/>
      <c r="AI156" s="1"/>
      <c r="AJ156" s="1"/>
      <c r="AK156" s="1"/>
      <c r="AL156" s="1"/>
      <c r="AM156" s="1"/>
      <c r="AN156" s="1"/>
      <c r="AO156" s="1"/>
      <c r="AP156" s="1"/>
      <c r="AQ156" s="1"/>
      <c r="AR156" s="1"/>
      <c r="AS156" s="1"/>
      <c r="AT156" s="1"/>
      <c r="AU156" s="1"/>
      <c r="AV156" s="1"/>
      <c r="AW156" s="1"/>
      <c r="AX156" s="1"/>
      <c r="AY156" s="1"/>
      <c r="AZ156" s="1"/>
      <c r="BA156" s="1"/>
      <c r="BB156" s="1"/>
      <c r="BC156" s="1"/>
      <c r="BD156" s="1"/>
      <c r="BE156" s="1"/>
      <c r="BF156" s="1"/>
      <c r="BG156" s="1"/>
      <c r="BH156" s="1"/>
      <c r="BI156" s="1"/>
      <c r="BJ156" s="1"/>
      <c r="BK156" s="1"/>
      <c r="BL156" s="1"/>
      <c r="BM156" s="1"/>
      <c r="BN156" s="1"/>
      <c r="BO156" s="1"/>
      <c r="BP156" s="1"/>
      <c r="BQ156" s="1"/>
      <c r="BR156" s="1"/>
      <c r="BS156" s="1"/>
      <c r="BT156" s="1"/>
      <c r="BU156" s="1"/>
      <c r="BV156" s="1"/>
      <c r="BW156" s="1"/>
      <c r="BX156" s="1"/>
      <c r="BY156" s="1"/>
      <c r="BZ156" s="1"/>
      <c r="CA156" s="1"/>
      <c r="CB156" s="1"/>
      <c r="CC156" s="1"/>
      <c r="CD156" s="1"/>
      <c r="CE156" s="1"/>
      <c r="CF156" s="1"/>
      <c r="CG156" s="1"/>
      <c r="CH156" s="1"/>
      <c r="CI156" s="1"/>
      <c r="CJ156" s="1"/>
      <c r="CK156" s="1"/>
      <c r="CL156" s="1"/>
      <c r="CM156" s="1"/>
      <c r="CN156" s="1"/>
      <c r="CO156" s="1"/>
      <c r="CP156" s="1"/>
      <c r="CQ156" s="1"/>
      <c r="CR156" s="1"/>
      <c r="CS156" s="1"/>
      <c r="CT156" s="1"/>
      <c r="CU156" s="1"/>
      <c r="CV156" s="1"/>
      <c r="CW156" s="1"/>
      <c r="CX156" s="1"/>
      <c r="CY156" s="1"/>
      <c r="CZ156" s="1"/>
      <c r="DA156" s="1"/>
      <c r="DB156" s="1"/>
      <c r="DC156" s="1"/>
      <c r="DD156" s="1"/>
      <c r="DE156" s="1"/>
      <c r="DF156" s="1"/>
      <c r="DG156" s="1"/>
      <c r="DH156" s="1"/>
      <c r="DI156" s="1"/>
      <c r="DJ156" s="1"/>
      <c r="DK156" s="1"/>
      <c r="DL156" s="1"/>
      <c r="DM156" s="1"/>
      <c r="DN156" s="1"/>
      <c r="DO156" s="1"/>
      <c r="DP156" s="1"/>
      <c r="DQ156" s="1"/>
      <c r="DR156" s="1"/>
      <c r="DS156" s="1"/>
      <c r="DT156" s="1"/>
      <c r="DU156" s="1"/>
      <c r="DV156" s="1"/>
      <c r="DW156" s="1"/>
      <c r="DX156" s="1"/>
      <c r="DY156" s="1"/>
      <c r="DZ156" s="1"/>
      <c r="EA156" s="1"/>
      <c r="EB156" s="1"/>
      <c r="EC156" s="1"/>
      <c r="ED156" s="1"/>
      <c r="EE156" s="1"/>
      <c r="EF156" s="1"/>
      <c r="EG156" s="1"/>
      <c r="EH156" s="1"/>
      <c r="EI156" s="1"/>
      <c r="EJ156" s="1"/>
      <c r="EK156" s="1"/>
      <c r="EL156" s="1"/>
      <c r="EM156" s="1"/>
      <c r="EN156" s="1"/>
      <c r="EO156" s="1"/>
      <c r="EP156" s="1"/>
      <c r="EQ156" s="1"/>
      <c r="ER156" s="1"/>
      <c r="ES156" s="1"/>
      <c r="ET156" s="1"/>
      <c r="WZB156" s="1"/>
      <c r="WZC156" s="1"/>
      <c r="WZD156" s="1"/>
      <c r="WZE156" s="1"/>
      <c r="WZF156" s="1"/>
      <c r="WZG156" s="1"/>
      <c r="WZH156" s="1"/>
      <c r="WZI156" s="1"/>
      <c r="WZJ156" s="1"/>
      <c r="WZK156" s="1"/>
      <c r="WZL156" s="1"/>
      <c r="WZM156" s="1"/>
      <c r="WZN156" s="1"/>
      <c r="WZO156" s="1"/>
      <c r="WZP156" s="1"/>
      <c r="WZQ156" s="1"/>
      <c r="WZR156" s="1"/>
      <c r="WZS156" s="1"/>
      <c r="WZT156" s="1"/>
      <c r="WZU156" s="1"/>
      <c r="WZV156" s="1"/>
      <c r="WZW156" s="1"/>
      <c r="WZX156" s="1"/>
      <c r="WZY156" s="1"/>
      <c r="WZZ156" s="1"/>
      <c r="XAA156" s="1"/>
      <c r="XAB156" s="1"/>
      <c r="XAC156" s="1"/>
      <c r="XAD156" s="1"/>
      <c r="XAE156" s="1"/>
      <c r="XAF156" s="1"/>
      <c r="XAG156" s="1"/>
      <c r="XAH156" s="1"/>
      <c r="XAI156" s="1"/>
      <c r="XAJ156" s="1"/>
      <c r="XAK156" s="1"/>
      <c r="XAL156" s="1"/>
      <c r="XAM156" s="1"/>
      <c r="XAN156" s="1"/>
      <c r="XAO156" s="1"/>
      <c r="XAP156" s="1"/>
      <c r="XAQ156" s="1"/>
      <c r="XAR156" s="1"/>
      <c r="XAS156" s="1"/>
      <c r="XAT156" s="1"/>
      <c r="XAU156" s="1"/>
      <c r="XAV156" s="1"/>
      <c r="XAW156" s="1"/>
      <c r="XAX156" s="1"/>
      <c r="XAY156" s="1"/>
      <c r="XAZ156" s="1"/>
      <c r="XBA156" s="1"/>
      <c r="XBB156" s="1"/>
      <c r="XBC156" s="1"/>
      <c r="XBD156" s="1"/>
      <c r="XBE156" s="1"/>
      <c r="XBF156" s="1"/>
      <c r="XBG156" s="1"/>
      <c r="XBH156" s="1"/>
      <c r="XBI156" s="1"/>
      <c r="XBJ156" s="1"/>
      <c r="XBK156" s="1"/>
      <c r="XBL156" s="1"/>
      <c r="XBM156" s="1"/>
      <c r="XBN156" s="1"/>
      <c r="XBO156" s="1"/>
      <c r="XBP156" s="1"/>
      <c r="XBQ156" s="1"/>
      <c r="XBR156" s="1"/>
      <c r="XBS156" s="1"/>
      <c r="XBT156" s="1"/>
      <c r="XBU156" s="1"/>
      <c r="XBV156" s="1"/>
      <c r="XBW156" s="1"/>
      <c r="XBX156" s="1"/>
      <c r="XBY156" s="1"/>
      <c r="XBZ156" s="1"/>
      <c r="XCA156" s="1"/>
      <c r="XCB156" s="1"/>
      <c r="XCC156" s="1"/>
      <c r="XCD156" s="1"/>
      <c r="XCE156" s="1"/>
      <c r="XCF156" s="1"/>
      <c r="XCG156" s="1"/>
      <c r="XCH156" s="1"/>
      <c r="XCI156" s="1"/>
      <c r="XCJ156" s="1"/>
      <c r="XCK156" s="1"/>
      <c r="XCL156" s="1"/>
      <c r="XCM156" s="1"/>
      <c r="XCN156" s="1"/>
      <c r="XCO156" s="1"/>
      <c r="XCP156" s="1"/>
      <c r="XCQ156" s="1"/>
      <c r="XCR156" s="1"/>
      <c r="XCS156" s="1"/>
      <c r="XCT156" s="1"/>
      <c r="XCU156" s="1"/>
      <c r="XCV156" s="1"/>
      <c r="XCW156" s="1"/>
      <c r="XCX156" s="1"/>
      <c r="XCY156" s="1"/>
      <c r="XCZ156" s="1"/>
      <c r="XDA156" s="1"/>
      <c r="XDB156" s="1"/>
      <c r="XDC156" s="1"/>
      <c r="XDD156" s="1"/>
      <c r="XDE156" s="1"/>
      <c r="XDF156" s="1"/>
      <c r="XDG156" s="1"/>
      <c r="XDH156" s="1"/>
      <c r="XDI156" s="1"/>
      <c r="XDJ156" s="1"/>
      <c r="XDK156" s="1"/>
      <c r="XDL156" s="1"/>
      <c r="XDM156" s="1"/>
      <c r="XDN156" s="1"/>
      <c r="XDO156" s="1"/>
      <c r="XDP156" s="1"/>
      <c r="XDQ156" s="1"/>
      <c r="XDR156" s="1"/>
      <c r="XDS156" s="1"/>
      <c r="XDT156" s="1"/>
      <c r="XDU156" s="1"/>
      <c r="XDV156" s="1"/>
      <c r="XDW156" s="1"/>
      <c r="XDX156" s="1"/>
      <c r="XDY156" s="1"/>
      <c r="XDZ156" s="1"/>
      <c r="XEA156" s="1"/>
      <c r="XEB156" s="1"/>
      <c r="XEC156" s="1"/>
      <c r="XED156" s="1"/>
      <c r="XEE156" s="1"/>
      <c r="XEF156" s="1"/>
      <c r="XEG156" s="1"/>
      <c r="XEH156" s="1"/>
      <c r="XEI156" s="1"/>
      <c r="XEJ156" s="1"/>
      <c r="XEK156" s="1"/>
      <c r="XEL156" s="1"/>
      <c r="XEM156" s="1"/>
      <c r="XEN156" s="1"/>
      <c r="XEO156" s="1"/>
      <c r="XEP156" s="1"/>
      <c r="XEQ156" s="1"/>
      <c r="XER156" s="1"/>
      <c r="XES156" s="1"/>
      <c r="XET156" s="1"/>
      <c r="XEU156" s="1"/>
      <c r="XEV156" s="1"/>
      <c r="XEW156" s="1"/>
      <c r="XEX156" s="1"/>
      <c r="XEY156" s="1"/>
      <c r="XEZ156" s="1"/>
      <c r="XFA156" s="1"/>
      <c r="XFB156" s="1"/>
      <c r="XFC156" s="1"/>
    </row>
    <row r="157" spans="1:150 16226:16383" s="2" customFormat="1" ht="21" x14ac:dyDescent="0.3">
      <c r="A157" s="109">
        <v>1</v>
      </c>
      <c r="B157" s="109"/>
      <c r="C157" s="79" t="s">
        <v>316</v>
      </c>
      <c r="D157" s="80"/>
      <c r="E157" s="80"/>
      <c r="F157" s="80"/>
      <c r="G157" s="80"/>
      <c r="H157" s="81"/>
      <c r="I157" s="1"/>
      <c r="J157" s="1"/>
      <c r="K157" s="1"/>
      <c r="L157" s="1"/>
      <c r="M157" s="1"/>
      <c r="N157" s="1"/>
      <c r="O157" s="1"/>
      <c r="P157" s="1"/>
      <c r="Q157" s="1"/>
      <c r="R157" s="1"/>
      <c r="S157" s="1"/>
      <c r="T157" s="1"/>
      <c r="U157" s="1"/>
      <c r="V157" s="1"/>
      <c r="W157" s="1"/>
      <c r="X157" s="1"/>
      <c r="Y157" s="1"/>
      <c r="Z157" s="1"/>
      <c r="AA157" s="1"/>
      <c r="AB157" s="1"/>
      <c r="AC157" s="1"/>
      <c r="AD157" s="1"/>
      <c r="AE157" s="1"/>
      <c r="AF157" s="1"/>
      <c r="AG157" s="1"/>
      <c r="AH157" s="1"/>
      <c r="AI157" s="1"/>
      <c r="AJ157" s="1"/>
      <c r="AK157" s="1"/>
      <c r="AL157" s="1"/>
      <c r="AM157" s="1"/>
      <c r="AN157" s="1"/>
      <c r="AO157" s="1"/>
      <c r="AP157" s="1"/>
      <c r="AQ157" s="1"/>
      <c r="AR157" s="1"/>
      <c r="AS157" s="1"/>
      <c r="AT157" s="1"/>
      <c r="AU157" s="1"/>
      <c r="AV157" s="1"/>
      <c r="AW157" s="1"/>
      <c r="AX157" s="1"/>
      <c r="AY157" s="1"/>
      <c r="AZ157" s="1"/>
      <c r="BA157" s="1"/>
      <c r="BB157" s="1"/>
      <c r="BC157" s="1"/>
      <c r="BD157" s="1"/>
      <c r="BE157" s="1"/>
      <c r="BF157" s="1"/>
      <c r="BG157" s="1"/>
      <c r="BH157" s="1"/>
      <c r="BI157" s="1"/>
      <c r="BJ157" s="1"/>
      <c r="BK157" s="1"/>
      <c r="BL157" s="1"/>
      <c r="BM157" s="1"/>
      <c r="BN157" s="1"/>
      <c r="BO157" s="1"/>
      <c r="BP157" s="1"/>
      <c r="BQ157" s="1"/>
      <c r="BR157" s="1"/>
      <c r="BS157" s="1"/>
      <c r="BT157" s="1"/>
      <c r="BU157" s="1"/>
      <c r="BV157" s="1"/>
      <c r="BW157" s="1"/>
      <c r="BX157" s="1"/>
      <c r="BY157" s="1"/>
      <c r="BZ157" s="1"/>
      <c r="CA157" s="1"/>
      <c r="CB157" s="1"/>
      <c r="CC157" s="1"/>
      <c r="CD157" s="1"/>
      <c r="CE157" s="1"/>
      <c r="CF157" s="1"/>
      <c r="CG157" s="1"/>
      <c r="CH157" s="1"/>
      <c r="CI157" s="1"/>
      <c r="CJ157" s="1"/>
      <c r="CK157" s="1"/>
      <c r="CL157" s="1"/>
      <c r="CM157" s="1"/>
      <c r="CN157" s="1"/>
      <c r="CO157" s="1"/>
      <c r="CP157" s="1"/>
      <c r="CQ157" s="1"/>
      <c r="CR157" s="1"/>
      <c r="CS157" s="1"/>
      <c r="CT157" s="1"/>
      <c r="CU157" s="1"/>
      <c r="CV157" s="1"/>
      <c r="CW157" s="1"/>
      <c r="CX157" s="1"/>
      <c r="CY157" s="1"/>
      <c r="CZ157" s="1"/>
      <c r="DA157" s="1"/>
      <c r="DB157" s="1"/>
      <c r="DC157" s="1"/>
      <c r="DD157" s="1"/>
      <c r="DE157" s="1"/>
      <c r="DF157" s="1"/>
      <c r="DG157" s="1"/>
      <c r="DH157" s="1"/>
      <c r="DI157" s="1"/>
      <c r="DJ157" s="1"/>
      <c r="DK157" s="1"/>
      <c r="DL157" s="1"/>
      <c r="DM157" s="1"/>
      <c r="DN157" s="1"/>
      <c r="DO157" s="1"/>
      <c r="DP157" s="1"/>
      <c r="DQ157" s="1"/>
      <c r="DR157" s="1"/>
      <c r="DS157" s="1"/>
      <c r="DT157" s="1"/>
      <c r="DU157" s="1"/>
      <c r="DV157" s="1"/>
      <c r="DW157" s="1"/>
      <c r="DX157" s="1"/>
      <c r="DY157" s="1"/>
      <c r="DZ157" s="1"/>
      <c r="EA157" s="1"/>
      <c r="EB157" s="1"/>
      <c r="EC157" s="1"/>
      <c r="ED157" s="1"/>
      <c r="EE157" s="1"/>
      <c r="EF157" s="1"/>
      <c r="EG157" s="1"/>
      <c r="EH157" s="1"/>
      <c r="EI157" s="1"/>
      <c r="EJ157" s="1"/>
      <c r="EK157" s="1"/>
      <c r="EL157" s="1"/>
      <c r="EM157" s="1"/>
      <c r="EN157" s="1"/>
      <c r="EO157" s="1"/>
      <c r="EP157" s="1"/>
      <c r="EQ157" s="1"/>
      <c r="ER157" s="1"/>
      <c r="ES157" s="1"/>
      <c r="ET157" s="1"/>
      <c r="WZB157" s="1"/>
      <c r="WZC157" s="1"/>
      <c r="WZD157" s="1"/>
      <c r="WZE157" s="1"/>
      <c r="WZF157" s="1"/>
      <c r="WZG157" s="1"/>
      <c r="WZH157" s="1"/>
      <c r="WZI157" s="1"/>
      <c r="WZJ157" s="1"/>
      <c r="WZK157" s="1"/>
      <c r="WZL157" s="1"/>
      <c r="WZM157" s="1"/>
      <c r="WZN157" s="1"/>
      <c r="WZO157" s="1"/>
      <c r="WZP157" s="1"/>
      <c r="WZQ157" s="1"/>
      <c r="WZR157" s="1"/>
      <c r="WZS157" s="1"/>
      <c r="WZT157" s="1"/>
      <c r="WZU157" s="1"/>
      <c r="WZV157" s="1"/>
      <c r="WZW157" s="1"/>
      <c r="WZX157" s="1"/>
      <c r="WZY157" s="1"/>
      <c r="WZZ157" s="1"/>
      <c r="XAA157" s="1"/>
      <c r="XAB157" s="1"/>
      <c r="XAC157" s="1"/>
      <c r="XAD157" s="1"/>
      <c r="XAE157" s="1"/>
      <c r="XAF157" s="1"/>
      <c r="XAG157" s="1"/>
      <c r="XAH157" s="1"/>
      <c r="XAI157" s="1"/>
      <c r="XAJ157" s="1"/>
      <c r="XAK157" s="1"/>
      <c r="XAL157" s="1"/>
      <c r="XAM157" s="1"/>
      <c r="XAN157" s="1"/>
      <c r="XAO157" s="1"/>
      <c r="XAP157" s="1"/>
      <c r="XAQ157" s="1"/>
      <c r="XAR157" s="1"/>
      <c r="XAS157" s="1"/>
      <c r="XAT157" s="1"/>
      <c r="XAU157" s="1"/>
      <c r="XAV157" s="1"/>
      <c r="XAW157" s="1"/>
      <c r="XAX157" s="1"/>
      <c r="XAY157" s="1"/>
      <c r="XAZ157" s="1"/>
      <c r="XBA157" s="1"/>
      <c r="XBB157" s="1"/>
      <c r="XBC157" s="1"/>
      <c r="XBD157" s="1"/>
      <c r="XBE157" s="1"/>
      <c r="XBF157" s="1"/>
      <c r="XBG157" s="1"/>
      <c r="XBH157" s="1"/>
      <c r="XBI157" s="1"/>
      <c r="XBJ157" s="1"/>
      <c r="XBK157" s="1"/>
      <c r="XBL157" s="1"/>
      <c r="XBM157" s="1"/>
      <c r="XBN157" s="1"/>
      <c r="XBO157" s="1"/>
      <c r="XBP157" s="1"/>
      <c r="XBQ157" s="1"/>
      <c r="XBR157" s="1"/>
      <c r="XBS157" s="1"/>
      <c r="XBT157" s="1"/>
      <c r="XBU157" s="1"/>
      <c r="XBV157" s="1"/>
      <c r="XBW157" s="1"/>
      <c r="XBX157" s="1"/>
      <c r="XBY157" s="1"/>
      <c r="XBZ157" s="1"/>
      <c r="XCA157" s="1"/>
      <c r="XCB157" s="1"/>
      <c r="XCC157" s="1"/>
      <c r="XCD157" s="1"/>
      <c r="XCE157" s="1"/>
      <c r="XCF157" s="1"/>
      <c r="XCG157" s="1"/>
      <c r="XCH157" s="1"/>
      <c r="XCI157" s="1"/>
      <c r="XCJ157" s="1"/>
      <c r="XCK157" s="1"/>
      <c r="XCL157" s="1"/>
      <c r="XCM157" s="1"/>
      <c r="XCN157" s="1"/>
      <c r="XCO157" s="1"/>
      <c r="XCP157" s="1"/>
      <c r="XCQ157" s="1"/>
      <c r="XCR157" s="1"/>
      <c r="XCS157" s="1"/>
      <c r="XCT157" s="1"/>
      <c r="XCU157" s="1"/>
      <c r="XCV157" s="1"/>
      <c r="XCW157" s="1"/>
      <c r="XCX157" s="1"/>
      <c r="XCY157" s="1"/>
      <c r="XCZ157" s="1"/>
      <c r="XDA157" s="1"/>
      <c r="XDB157" s="1"/>
      <c r="XDC157" s="1"/>
      <c r="XDD157" s="1"/>
      <c r="XDE157" s="1"/>
      <c r="XDF157" s="1"/>
      <c r="XDG157" s="1"/>
      <c r="XDH157" s="1"/>
      <c r="XDI157" s="1"/>
      <c r="XDJ157" s="1"/>
      <c r="XDK157" s="1"/>
      <c r="XDL157" s="1"/>
      <c r="XDM157" s="1"/>
      <c r="XDN157" s="1"/>
      <c r="XDO157" s="1"/>
      <c r="XDP157" s="1"/>
      <c r="XDQ157" s="1"/>
      <c r="XDR157" s="1"/>
      <c r="XDS157" s="1"/>
      <c r="XDT157" s="1"/>
      <c r="XDU157" s="1"/>
      <c r="XDV157" s="1"/>
      <c r="XDW157" s="1"/>
      <c r="XDX157" s="1"/>
      <c r="XDY157" s="1"/>
      <c r="XDZ157" s="1"/>
      <c r="XEA157" s="1"/>
      <c r="XEB157" s="1"/>
      <c r="XEC157" s="1"/>
      <c r="XED157" s="1"/>
      <c r="XEE157" s="1"/>
      <c r="XEF157" s="1"/>
      <c r="XEG157" s="1"/>
      <c r="XEH157" s="1"/>
      <c r="XEI157" s="1"/>
      <c r="XEJ157" s="1"/>
      <c r="XEK157" s="1"/>
      <c r="XEL157" s="1"/>
      <c r="XEM157" s="1"/>
      <c r="XEN157" s="1"/>
      <c r="XEO157" s="1"/>
      <c r="XEP157" s="1"/>
      <c r="XEQ157" s="1"/>
      <c r="XER157" s="1"/>
      <c r="XES157" s="1"/>
      <c r="XET157" s="1"/>
      <c r="XEU157" s="1"/>
      <c r="XEV157" s="1"/>
      <c r="XEW157" s="1"/>
      <c r="XEX157" s="1"/>
      <c r="XEY157" s="1"/>
      <c r="XEZ157" s="1"/>
      <c r="XFA157" s="1"/>
      <c r="XFB157" s="1"/>
      <c r="XFC157" s="1"/>
    </row>
    <row r="158" spans="1:150 16226:16383" s="2" customFormat="1" ht="21" x14ac:dyDescent="0.3">
      <c r="A158" s="110">
        <f>A157+1</f>
        <v>2</v>
      </c>
      <c r="B158" s="111"/>
      <c r="C158" s="82"/>
      <c r="D158" s="83"/>
      <c r="E158" s="83"/>
      <c r="F158" s="83"/>
      <c r="G158" s="83"/>
      <c r="H158" s="84"/>
      <c r="I158" s="1"/>
      <c r="J158" s="1"/>
      <c r="K158" s="1"/>
      <c r="L158" s="1"/>
      <c r="M158" s="1"/>
      <c r="N158" s="1"/>
      <c r="O158" s="1"/>
      <c r="P158" s="1"/>
      <c r="Q158" s="1"/>
      <c r="R158" s="1"/>
      <c r="S158" s="1"/>
      <c r="T158" s="1"/>
      <c r="U158" s="1"/>
      <c r="V158" s="1"/>
      <c r="W158" s="1"/>
      <c r="X158" s="1"/>
      <c r="Y158" s="1"/>
      <c r="Z158" s="1"/>
      <c r="AA158" s="1"/>
      <c r="AB158" s="1"/>
      <c r="AC158" s="1"/>
      <c r="AD158" s="1"/>
      <c r="AE158" s="1"/>
      <c r="AF158" s="1"/>
      <c r="AG158" s="1"/>
      <c r="AH158" s="1"/>
      <c r="AI158" s="1"/>
      <c r="AJ158" s="1"/>
      <c r="AK158" s="1"/>
      <c r="AL158" s="1"/>
      <c r="AM158" s="1"/>
      <c r="AN158" s="1"/>
      <c r="AO158" s="1"/>
      <c r="AP158" s="1"/>
      <c r="AQ158" s="1"/>
      <c r="AR158" s="1"/>
      <c r="AS158" s="1"/>
      <c r="AT158" s="1"/>
      <c r="AU158" s="1"/>
      <c r="AV158" s="1"/>
      <c r="AW158" s="1"/>
      <c r="AX158" s="1"/>
      <c r="AY158" s="1"/>
      <c r="AZ158" s="1"/>
      <c r="BA158" s="1"/>
      <c r="BB158" s="1"/>
      <c r="BC158" s="1"/>
      <c r="BD158" s="1"/>
      <c r="BE158" s="1"/>
      <c r="BF158" s="1"/>
      <c r="BG158" s="1"/>
      <c r="BH158" s="1"/>
      <c r="BI158" s="1"/>
      <c r="BJ158" s="1"/>
      <c r="BK158" s="1"/>
      <c r="BL158" s="1"/>
      <c r="BM158" s="1"/>
      <c r="BN158" s="1"/>
      <c r="BO158" s="1"/>
      <c r="BP158" s="1"/>
      <c r="BQ158" s="1"/>
      <c r="BR158" s="1"/>
      <c r="BS158" s="1"/>
      <c r="BT158" s="1"/>
      <c r="BU158" s="1"/>
      <c r="BV158" s="1"/>
      <c r="BW158" s="1"/>
      <c r="BX158" s="1"/>
      <c r="BY158" s="1"/>
      <c r="BZ158" s="1"/>
      <c r="CA158" s="1"/>
      <c r="CB158" s="1"/>
      <c r="CC158" s="1"/>
      <c r="CD158" s="1"/>
      <c r="CE158" s="1"/>
      <c r="CF158" s="1"/>
      <c r="CG158" s="1"/>
      <c r="CH158" s="1"/>
      <c r="CI158" s="1"/>
      <c r="CJ158" s="1"/>
      <c r="CK158" s="1"/>
      <c r="CL158" s="1"/>
      <c r="CM158" s="1"/>
      <c r="CN158" s="1"/>
      <c r="CO158" s="1"/>
      <c r="CP158" s="1"/>
      <c r="CQ158" s="1"/>
      <c r="CR158" s="1"/>
      <c r="CS158" s="1"/>
      <c r="CT158" s="1"/>
      <c r="CU158" s="1"/>
      <c r="CV158" s="1"/>
      <c r="CW158" s="1"/>
      <c r="CX158" s="1"/>
      <c r="CY158" s="1"/>
      <c r="CZ158" s="1"/>
      <c r="DA158" s="1"/>
      <c r="DB158" s="1"/>
      <c r="DC158" s="1"/>
      <c r="DD158" s="1"/>
      <c r="DE158" s="1"/>
      <c r="DF158" s="1"/>
      <c r="DG158" s="1"/>
      <c r="DH158" s="1"/>
      <c r="DI158" s="1"/>
      <c r="DJ158" s="1"/>
      <c r="DK158" s="1"/>
      <c r="DL158" s="1"/>
      <c r="DM158" s="1"/>
      <c r="DN158" s="1"/>
      <c r="DO158" s="1"/>
      <c r="DP158" s="1"/>
      <c r="DQ158" s="1"/>
      <c r="DR158" s="1"/>
      <c r="DS158" s="1"/>
      <c r="DT158" s="1"/>
      <c r="DU158" s="1"/>
      <c r="DV158" s="1"/>
      <c r="DW158" s="1"/>
      <c r="DX158" s="1"/>
      <c r="DY158" s="1"/>
      <c r="DZ158" s="1"/>
      <c r="EA158" s="1"/>
      <c r="EB158" s="1"/>
      <c r="EC158" s="1"/>
      <c r="ED158" s="1"/>
      <c r="EE158" s="1"/>
      <c r="EF158" s="1"/>
      <c r="EG158" s="1"/>
      <c r="EH158" s="1"/>
      <c r="EI158" s="1"/>
      <c r="EJ158" s="1"/>
      <c r="EK158" s="1"/>
      <c r="EL158" s="1"/>
      <c r="EM158" s="1"/>
      <c r="EN158" s="1"/>
      <c r="EO158" s="1"/>
      <c r="EP158" s="1"/>
      <c r="EQ158" s="1"/>
      <c r="ER158" s="1"/>
      <c r="ES158" s="1"/>
      <c r="ET158" s="1"/>
      <c r="WZB158" s="1"/>
      <c r="WZC158" s="1"/>
      <c r="WZD158" s="1"/>
      <c r="WZE158" s="1"/>
      <c r="WZF158" s="1"/>
      <c r="WZG158" s="1"/>
      <c r="WZH158" s="1"/>
      <c r="WZI158" s="1"/>
      <c r="WZJ158" s="1"/>
      <c r="WZK158" s="1"/>
      <c r="WZL158" s="1"/>
      <c r="WZM158" s="1"/>
      <c r="WZN158" s="1"/>
      <c r="WZO158" s="1"/>
      <c r="WZP158" s="1"/>
      <c r="WZQ158" s="1"/>
      <c r="WZR158" s="1"/>
      <c r="WZS158" s="1"/>
      <c r="WZT158" s="1"/>
      <c r="WZU158" s="1"/>
      <c r="WZV158" s="1"/>
      <c r="WZW158" s="1"/>
      <c r="WZX158" s="1"/>
      <c r="WZY158" s="1"/>
      <c r="WZZ158" s="1"/>
      <c r="XAA158" s="1"/>
      <c r="XAB158" s="1"/>
      <c r="XAC158" s="1"/>
      <c r="XAD158" s="1"/>
      <c r="XAE158" s="1"/>
      <c r="XAF158" s="1"/>
      <c r="XAG158" s="1"/>
      <c r="XAH158" s="1"/>
      <c r="XAI158" s="1"/>
      <c r="XAJ158" s="1"/>
      <c r="XAK158" s="1"/>
      <c r="XAL158" s="1"/>
      <c r="XAM158" s="1"/>
      <c r="XAN158" s="1"/>
      <c r="XAO158" s="1"/>
      <c r="XAP158" s="1"/>
      <c r="XAQ158" s="1"/>
      <c r="XAR158" s="1"/>
      <c r="XAS158" s="1"/>
      <c r="XAT158" s="1"/>
      <c r="XAU158" s="1"/>
      <c r="XAV158" s="1"/>
      <c r="XAW158" s="1"/>
      <c r="XAX158" s="1"/>
      <c r="XAY158" s="1"/>
      <c r="XAZ158" s="1"/>
      <c r="XBA158" s="1"/>
      <c r="XBB158" s="1"/>
      <c r="XBC158" s="1"/>
      <c r="XBD158" s="1"/>
      <c r="XBE158" s="1"/>
      <c r="XBF158" s="1"/>
      <c r="XBG158" s="1"/>
      <c r="XBH158" s="1"/>
      <c r="XBI158" s="1"/>
      <c r="XBJ158" s="1"/>
      <c r="XBK158" s="1"/>
      <c r="XBL158" s="1"/>
      <c r="XBM158" s="1"/>
      <c r="XBN158" s="1"/>
      <c r="XBO158" s="1"/>
      <c r="XBP158" s="1"/>
      <c r="XBQ158" s="1"/>
      <c r="XBR158" s="1"/>
      <c r="XBS158" s="1"/>
      <c r="XBT158" s="1"/>
      <c r="XBU158" s="1"/>
      <c r="XBV158" s="1"/>
      <c r="XBW158" s="1"/>
      <c r="XBX158" s="1"/>
      <c r="XBY158" s="1"/>
      <c r="XBZ158" s="1"/>
      <c r="XCA158" s="1"/>
      <c r="XCB158" s="1"/>
      <c r="XCC158" s="1"/>
      <c r="XCD158" s="1"/>
      <c r="XCE158" s="1"/>
      <c r="XCF158" s="1"/>
      <c r="XCG158" s="1"/>
      <c r="XCH158" s="1"/>
      <c r="XCI158" s="1"/>
      <c r="XCJ158" s="1"/>
      <c r="XCK158" s="1"/>
      <c r="XCL158" s="1"/>
      <c r="XCM158" s="1"/>
      <c r="XCN158" s="1"/>
      <c r="XCO158" s="1"/>
      <c r="XCP158" s="1"/>
      <c r="XCQ158" s="1"/>
      <c r="XCR158" s="1"/>
      <c r="XCS158" s="1"/>
      <c r="XCT158" s="1"/>
      <c r="XCU158" s="1"/>
      <c r="XCV158" s="1"/>
      <c r="XCW158" s="1"/>
      <c r="XCX158" s="1"/>
      <c r="XCY158" s="1"/>
      <c r="XCZ158" s="1"/>
      <c r="XDA158" s="1"/>
      <c r="XDB158" s="1"/>
      <c r="XDC158" s="1"/>
      <c r="XDD158" s="1"/>
      <c r="XDE158" s="1"/>
      <c r="XDF158" s="1"/>
      <c r="XDG158" s="1"/>
      <c r="XDH158" s="1"/>
      <c r="XDI158" s="1"/>
      <c r="XDJ158" s="1"/>
      <c r="XDK158" s="1"/>
      <c r="XDL158" s="1"/>
      <c r="XDM158" s="1"/>
      <c r="XDN158" s="1"/>
      <c r="XDO158" s="1"/>
      <c r="XDP158" s="1"/>
      <c r="XDQ158" s="1"/>
      <c r="XDR158" s="1"/>
      <c r="XDS158" s="1"/>
      <c r="XDT158" s="1"/>
      <c r="XDU158" s="1"/>
      <c r="XDV158" s="1"/>
      <c r="XDW158" s="1"/>
      <c r="XDX158" s="1"/>
      <c r="XDY158" s="1"/>
      <c r="XDZ158" s="1"/>
      <c r="XEA158" s="1"/>
      <c r="XEB158" s="1"/>
      <c r="XEC158" s="1"/>
      <c r="XED158" s="1"/>
      <c r="XEE158" s="1"/>
      <c r="XEF158" s="1"/>
      <c r="XEG158" s="1"/>
      <c r="XEH158" s="1"/>
      <c r="XEI158" s="1"/>
      <c r="XEJ158" s="1"/>
      <c r="XEK158" s="1"/>
      <c r="XEL158" s="1"/>
      <c r="XEM158" s="1"/>
      <c r="XEN158" s="1"/>
      <c r="XEO158" s="1"/>
      <c r="XEP158" s="1"/>
      <c r="XEQ158" s="1"/>
      <c r="XER158" s="1"/>
      <c r="XES158" s="1"/>
      <c r="XET158" s="1"/>
      <c r="XEU158" s="1"/>
      <c r="XEV158" s="1"/>
      <c r="XEW158" s="1"/>
      <c r="XEX158" s="1"/>
      <c r="XEY158" s="1"/>
      <c r="XEZ158" s="1"/>
      <c r="XFA158" s="1"/>
      <c r="XFB158" s="1"/>
      <c r="XFC158" s="1"/>
    </row>
    <row r="159" spans="1:150 16226:16383" s="2" customFormat="1" ht="21" x14ac:dyDescent="0.3">
      <c r="A159" s="110">
        <f t="shared" ref="A159:A163" si="12">A158+1</f>
        <v>3</v>
      </c>
      <c r="B159" s="111"/>
      <c r="C159" s="82"/>
      <c r="D159" s="83"/>
      <c r="E159" s="83"/>
      <c r="F159" s="83"/>
      <c r="G159" s="83"/>
      <c r="H159" s="84"/>
      <c r="I159" s="1"/>
      <c r="J159" s="1"/>
      <c r="K159" s="1"/>
      <c r="L159" s="1"/>
      <c r="M159" s="1"/>
      <c r="N159" s="1"/>
      <c r="O159" s="1"/>
      <c r="P159" s="1"/>
      <c r="Q159" s="1"/>
      <c r="R159" s="1"/>
      <c r="S159" s="1"/>
      <c r="T159" s="1"/>
      <c r="U159" s="1"/>
      <c r="V159" s="1"/>
      <c r="W159" s="1"/>
      <c r="X159" s="1"/>
      <c r="Y159" s="1"/>
      <c r="Z159" s="1"/>
      <c r="AA159" s="1"/>
      <c r="AB159" s="1"/>
      <c r="AC159" s="1"/>
      <c r="AD159" s="1"/>
      <c r="AE159" s="1"/>
      <c r="AF159" s="1"/>
      <c r="AG159" s="1"/>
      <c r="AH159" s="1"/>
      <c r="AI159" s="1"/>
      <c r="AJ159" s="1"/>
      <c r="AK159" s="1"/>
      <c r="AL159" s="1"/>
      <c r="AM159" s="1"/>
      <c r="AN159" s="1"/>
      <c r="AO159" s="1"/>
      <c r="AP159" s="1"/>
      <c r="AQ159" s="1"/>
      <c r="AR159" s="1"/>
      <c r="AS159" s="1"/>
      <c r="AT159" s="1"/>
      <c r="AU159" s="1"/>
      <c r="AV159" s="1"/>
      <c r="AW159" s="1"/>
      <c r="AX159" s="1"/>
      <c r="AY159" s="1"/>
      <c r="AZ159" s="1"/>
      <c r="BA159" s="1"/>
      <c r="BB159" s="1"/>
      <c r="BC159" s="1"/>
      <c r="BD159" s="1"/>
      <c r="BE159" s="1"/>
      <c r="BF159" s="1"/>
      <c r="BG159" s="1"/>
      <c r="BH159" s="1"/>
      <c r="BI159" s="1"/>
      <c r="BJ159" s="1"/>
      <c r="BK159" s="1"/>
      <c r="BL159" s="1"/>
      <c r="BM159" s="1"/>
      <c r="BN159" s="1"/>
      <c r="BO159" s="1"/>
      <c r="BP159" s="1"/>
      <c r="BQ159" s="1"/>
      <c r="BR159" s="1"/>
      <c r="BS159" s="1"/>
      <c r="BT159" s="1"/>
      <c r="BU159" s="1"/>
      <c r="BV159" s="1"/>
      <c r="BW159" s="1"/>
      <c r="BX159" s="1"/>
      <c r="BY159" s="1"/>
      <c r="BZ159" s="1"/>
      <c r="CA159" s="1"/>
      <c r="CB159" s="1"/>
      <c r="CC159" s="1"/>
      <c r="CD159" s="1"/>
      <c r="CE159" s="1"/>
      <c r="CF159" s="1"/>
      <c r="CG159" s="1"/>
      <c r="CH159" s="1"/>
      <c r="CI159" s="1"/>
      <c r="CJ159" s="1"/>
      <c r="CK159" s="1"/>
      <c r="CL159" s="1"/>
      <c r="CM159" s="1"/>
      <c r="CN159" s="1"/>
      <c r="CO159" s="1"/>
      <c r="CP159" s="1"/>
      <c r="CQ159" s="1"/>
      <c r="CR159" s="1"/>
      <c r="CS159" s="1"/>
      <c r="CT159" s="1"/>
      <c r="CU159" s="1"/>
      <c r="CV159" s="1"/>
      <c r="CW159" s="1"/>
      <c r="CX159" s="1"/>
      <c r="CY159" s="1"/>
      <c r="CZ159" s="1"/>
      <c r="DA159" s="1"/>
      <c r="DB159" s="1"/>
      <c r="DC159" s="1"/>
      <c r="DD159" s="1"/>
      <c r="DE159" s="1"/>
      <c r="DF159" s="1"/>
      <c r="DG159" s="1"/>
      <c r="DH159" s="1"/>
      <c r="DI159" s="1"/>
      <c r="DJ159" s="1"/>
      <c r="DK159" s="1"/>
      <c r="DL159" s="1"/>
      <c r="DM159" s="1"/>
      <c r="DN159" s="1"/>
      <c r="DO159" s="1"/>
      <c r="DP159" s="1"/>
      <c r="DQ159" s="1"/>
      <c r="DR159" s="1"/>
      <c r="DS159" s="1"/>
      <c r="DT159" s="1"/>
      <c r="DU159" s="1"/>
      <c r="DV159" s="1"/>
      <c r="DW159" s="1"/>
      <c r="DX159" s="1"/>
      <c r="DY159" s="1"/>
      <c r="DZ159" s="1"/>
      <c r="EA159" s="1"/>
      <c r="EB159" s="1"/>
      <c r="EC159" s="1"/>
      <c r="ED159" s="1"/>
      <c r="EE159" s="1"/>
      <c r="EF159" s="1"/>
      <c r="EG159" s="1"/>
      <c r="EH159" s="1"/>
      <c r="EI159" s="1"/>
      <c r="EJ159" s="1"/>
      <c r="EK159" s="1"/>
      <c r="EL159" s="1"/>
      <c r="EM159" s="1"/>
      <c r="EN159" s="1"/>
      <c r="EO159" s="1"/>
      <c r="EP159" s="1"/>
      <c r="EQ159" s="1"/>
      <c r="ER159" s="1"/>
      <c r="ES159" s="1"/>
      <c r="ET159" s="1"/>
      <c r="WZB159" s="1"/>
      <c r="WZC159" s="1"/>
      <c r="WZD159" s="1"/>
      <c r="WZE159" s="1"/>
      <c r="WZF159" s="1"/>
      <c r="WZG159" s="1"/>
      <c r="WZH159" s="1"/>
      <c r="WZI159" s="1"/>
      <c r="WZJ159" s="1"/>
      <c r="WZK159" s="1"/>
      <c r="WZL159" s="1"/>
      <c r="WZM159" s="1"/>
      <c r="WZN159" s="1"/>
      <c r="WZO159" s="1"/>
      <c r="WZP159" s="1"/>
      <c r="WZQ159" s="1"/>
      <c r="WZR159" s="1"/>
      <c r="WZS159" s="1"/>
      <c r="WZT159" s="1"/>
      <c r="WZU159" s="1"/>
      <c r="WZV159" s="1"/>
      <c r="WZW159" s="1"/>
      <c r="WZX159" s="1"/>
      <c r="WZY159" s="1"/>
      <c r="WZZ159" s="1"/>
      <c r="XAA159" s="1"/>
      <c r="XAB159" s="1"/>
      <c r="XAC159" s="1"/>
      <c r="XAD159" s="1"/>
      <c r="XAE159" s="1"/>
      <c r="XAF159" s="1"/>
      <c r="XAG159" s="1"/>
      <c r="XAH159" s="1"/>
      <c r="XAI159" s="1"/>
      <c r="XAJ159" s="1"/>
      <c r="XAK159" s="1"/>
      <c r="XAL159" s="1"/>
      <c r="XAM159" s="1"/>
      <c r="XAN159" s="1"/>
      <c r="XAO159" s="1"/>
      <c r="XAP159" s="1"/>
      <c r="XAQ159" s="1"/>
      <c r="XAR159" s="1"/>
      <c r="XAS159" s="1"/>
      <c r="XAT159" s="1"/>
      <c r="XAU159" s="1"/>
      <c r="XAV159" s="1"/>
      <c r="XAW159" s="1"/>
      <c r="XAX159" s="1"/>
      <c r="XAY159" s="1"/>
      <c r="XAZ159" s="1"/>
      <c r="XBA159" s="1"/>
      <c r="XBB159" s="1"/>
      <c r="XBC159" s="1"/>
      <c r="XBD159" s="1"/>
      <c r="XBE159" s="1"/>
      <c r="XBF159" s="1"/>
      <c r="XBG159" s="1"/>
      <c r="XBH159" s="1"/>
      <c r="XBI159" s="1"/>
      <c r="XBJ159" s="1"/>
      <c r="XBK159" s="1"/>
      <c r="XBL159" s="1"/>
      <c r="XBM159" s="1"/>
      <c r="XBN159" s="1"/>
      <c r="XBO159" s="1"/>
      <c r="XBP159" s="1"/>
      <c r="XBQ159" s="1"/>
      <c r="XBR159" s="1"/>
      <c r="XBS159" s="1"/>
      <c r="XBT159" s="1"/>
      <c r="XBU159" s="1"/>
      <c r="XBV159" s="1"/>
      <c r="XBW159" s="1"/>
      <c r="XBX159" s="1"/>
      <c r="XBY159" s="1"/>
      <c r="XBZ159" s="1"/>
      <c r="XCA159" s="1"/>
      <c r="XCB159" s="1"/>
      <c r="XCC159" s="1"/>
      <c r="XCD159" s="1"/>
      <c r="XCE159" s="1"/>
      <c r="XCF159" s="1"/>
      <c r="XCG159" s="1"/>
      <c r="XCH159" s="1"/>
      <c r="XCI159" s="1"/>
      <c r="XCJ159" s="1"/>
      <c r="XCK159" s="1"/>
      <c r="XCL159" s="1"/>
      <c r="XCM159" s="1"/>
      <c r="XCN159" s="1"/>
      <c r="XCO159" s="1"/>
      <c r="XCP159" s="1"/>
      <c r="XCQ159" s="1"/>
      <c r="XCR159" s="1"/>
      <c r="XCS159" s="1"/>
      <c r="XCT159" s="1"/>
      <c r="XCU159" s="1"/>
      <c r="XCV159" s="1"/>
      <c r="XCW159" s="1"/>
      <c r="XCX159" s="1"/>
      <c r="XCY159" s="1"/>
      <c r="XCZ159" s="1"/>
      <c r="XDA159" s="1"/>
      <c r="XDB159" s="1"/>
      <c r="XDC159" s="1"/>
      <c r="XDD159" s="1"/>
      <c r="XDE159" s="1"/>
      <c r="XDF159" s="1"/>
      <c r="XDG159" s="1"/>
      <c r="XDH159" s="1"/>
      <c r="XDI159" s="1"/>
      <c r="XDJ159" s="1"/>
      <c r="XDK159" s="1"/>
      <c r="XDL159" s="1"/>
      <c r="XDM159" s="1"/>
      <c r="XDN159" s="1"/>
      <c r="XDO159" s="1"/>
      <c r="XDP159" s="1"/>
      <c r="XDQ159" s="1"/>
      <c r="XDR159" s="1"/>
      <c r="XDS159" s="1"/>
      <c r="XDT159" s="1"/>
      <c r="XDU159" s="1"/>
      <c r="XDV159" s="1"/>
      <c r="XDW159" s="1"/>
      <c r="XDX159" s="1"/>
      <c r="XDY159" s="1"/>
      <c r="XDZ159" s="1"/>
      <c r="XEA159" s="1"/>
      <c r="XEB159" s="1"/>
      <c r="XEC159" s="1"/>
      <c r="XED159" s="1"/>
      <c r="XEE159" s="1"/>
      <c r="XEF159" s="1"/>
      <c r="XEG159" s="1"/>
      <c r="XEH159" s="1"/>
      <c r="XEI159" s="1"/>
      <c r="XEJ159" s="1"/>
      <c r="XEK159" s="1"/>
      <c r="XEL159" s="1"/>
      <c r="XEM159" s="1"/>
      <c r="XEN159" s="1"/>
      <c r="XEO159" s="1"/>
      <c r="XEP159" s="1"/>
      <c r="XEQ159" s="1"/>
      <c r="XER159" s="1"/>
      <c r="XES159" s="1"/>
      <c r="XET159" s="1"/>
      <c r="XEU159" s="1"/>
      <c r="XEV159" s="1"/>
      <c r="XEW159" s="1"/>
      <c r="XEX159" s="1"/>
      <c r="XEY159" s="1"/>
      <c r="XEZ159" s="1"/>
      <c r="XFA159" s="1"/>
      <c r="XFB159" s="1"/>
      <c r="XFC159" s="1"/>
    </row>
    <row r="160" spans="1:150 16226:16383" s="2" customFormat="1" ht="20.25" customHeight="1" x14ac:dyDescent="0.3">
      <c r="A160" s="110">
        <f t="shared" si="12"/>
        <v>4</v>
      </c>
      <c r="B160" s="111"/>
      <c r="C160" s="85"/>
      <c r="D160" s="86"/>
      <c r="E160" s="86"/>
      <c r="F160" s="86"/>
      <c r="G160" s="86"/>
      <c r="H160" s="87"/>
      <c r="I160" s="1"/>
      <c r="J160" s="1"/>
      <c r="K160" s="1"/>
      <c r="L160" s="1"/>
      <c r="M160" s="1"/>
      <c r="N160" s="1"/>
      <c r="O160" s="1"/>
      <c r="P160" s="1"/>
      <c r="Q160" s="1"/>
      <c r="R160" s="1"/>
      <c r="S160" s="1"/>
      <c r="T160" s="1"/>
      <c r="U160" s="1"/>
      <c r="V160" s="1"/>
      <c r="W160" s="1"/>
      <c r="X160" s="1"/>
      <c r="Y160" s="1"/>
      <c r="Z160" s="1"/>
      <c r="AA160" s="1"/>
      <c r="AB160" s="1"/>
      <c r="AC160" s="1"/>
      <c r="AD160" s="1"/>
      <c r="AE160" s="1"/>
      <c r="AF160" s="1"/>
      <c r="AG160" s="1"/>
      <c r="AH160" s="1"/>
      <c r="AI160" s="1"/>
      <c r="AJ160" s="1"/>
      <c r="AK160" s="1"/>
      <c r="AL160" s="1"/>
      <c r="AM160" s="1"/>
      <c r="AN160" s="1"/>
      <c r="AO160" s="1"/>
      <c r="AP160" s="1"/>
      <c r="AQ160" s="1"/>
      <c r="AR160" s="1"/>
      <c r="AS160" s="1"/>
      <c r="AT160" s="1"/>
      <c r="AU160" s="1"/>
      <c r="AV160" s="1"/>
      <c r="AW160" s="1"/>
      <c r="AX160" s="1"/>
      <c r="AY160" s="1"/>
      <c r="AZ160" s="1"/>
      <c r="BA160" s="1"/>
      <c r="BB160" s="1"/>
      <c r="BC160" s="1"/>
      <c r="BD160" s="1"/>
      <c r="BE160" s="1"/>
      <c r="BF160" s="1"/>
      <c r="BG160" s="1"/>
      <c r="BH160" s="1"/>
      <c r="BI160" s="1"/>
      <c r="BJ160" s="1"/>
      <c r="BK160" s="1"/>
      <c r="BL160" s="1"/>
      <c r="BM160" s="1"/>
      <c r="BN160" s="1"/>
      <c r="BO160" s="1"/>
      <c r="BP160" s="1"/>
      <c r="BQ160" s="1"/>
      <c r="BR160" s="1"/>
      <c r="BS160" s="1"/>
      <c r="BT160" s="1"/>
      <c r="BU160" s="1"/>
      <c r="BV160" s="1"/>
      <c r="BW160" s="1"/>
      <c r="BX160" s="1"/>
      <c r="BY160" s="1"/>
      <c r="BZ160" s="1"/>
      <c r="CA160" s="1"/>
      <c r="CB160" s="1"/>
      <c r="CC160" s="1"/>
      <c r="CD160" s="1"/>
      <c r="CE160" s="1"/>
      <c r="CF160" s="1"/>
      <c r="CG160" s="1"/>
      <c r="CH160" s="1"/>
      <c r="CI160" s="1"/>
      <c r="CJ160" s="1"/>
      <c r="CK160" s="1"/>
      <c r="CL160" s="1"/>
      <c r="CM160" s="1"/>
      <c r="CN160" s="1"/>
      <c r="CO160" s="1"/>
      <c r="CP160" s="1"/>
      <c r="CQ160" s="1"/>
      <c r="CR160" s="1"/>
      <c r="CS160" s="1"/>
      <c r="CT160" s="1"/>
      <c r="CU160" s="1"/>
      <c r="CV160" s="1"/>
      <c r="CW160" s="1"/>
      <c r="CX160" s="1"/>
      <c r="CY160" s="1"/>
      <c r="CZ160" s="1"/>
      <c r="DA160" s="1"/>
      <c r="DB160" s="1"/>
      <c r="DC160" s="1"/>
      <c r="DD160" s="1"/>
      <c r="DE160" s="1"/>
      <c r="DF160" s="1"/>
      <c r="DG160" s="1"/>
      <c r="DH160" s="1"/>
      <c r="DI160" s="1"/>
      <c r="DJ160" s="1"/>
      <c r="DK160" s="1"/>
      <c r="DL160" s="1"/>
      <c r="DM160" s="1"/>
      <c r="DN160" s="1"/>
      <c r="DO160" s="1"/>
      <c r="DP160" s="1"/>
      <c r="DQ160" s="1"/>
      <c r="DR160" s="1"/>
      <c r="DS160" s="1"/>
      <c r="DT160" s="1"/>
      <c r="DU160" s="1"/>
      <c r="DV160" s="1"/>
      <c r="DW160" s="1"/>
      <c r="DX160" s="1"/>
      <c r="DY160" s="1"/>
      <c r="DZ160" s="1"/>
      <c r="EA160" s="1"/>
      <c r="EB160" s="1"/>
      <c r="EC160" s="1"/>
      <c r="ED160" s="1"/>
      <c r="EE160" s="1"/>
      <c r="EF160" s="1"/>
      <c r="EG160" s="1"/>
      <c r="EH160" s="1"/>
      <c r="EI160" s="1"/>
      <c r="EJ160" s="1"/>
      <c r="EK160" s="1"/>
      <c r="EL160" s="1"/>
      <c r="EM160" s="1"/>
      <c r="EN160" s="1"/>
      <c r="EO160" s="1"/>
      <c r="EP160" s="1"/>
      <c r="EQ160" s="1"/>
      <c r="ER160" s="1"/>
      <c r="ES160" s="1"/>
      <c r="ET160" s="1"/>
      <c r="WZB160" s="1"/>
      <c r="WZC160" s="1"/>
      <c r="WZD160" s="1"/>
      <c r="WZE160" s="1"/>
      <c r="WZF160" s="1"/>
      <c r="WZG160" s="1"/>
      <c r="WZH160" s="1"/>
      <c r="WZI160" s="1"/>
      <c r="WZJ160" s="1"/>
      <c r="WZK160" s="1"/>
      <c r="WZL160" s="1"/>
      <c r="WZM160" s="1"/>
      <c r="WZN160" s="1"/>
      <c r="WZO160" s="1"/>
      <c r="WZP160" s="1"/>
      <c r="WZQ160" s="1"/>
      <c r="WZR160" s="1"/>
      <c r="WZS160" s="1"/>
      <c r="WZT160" s="1"/>
      <c r="WZU160" s="1"/>
      <c r="WZV160" s="1"/>
      <c r="WZW160" s="1"/>
      <c r="WZX160" s="1"/>
      <c r="WZY160" s="1"/>
      <c r="WZZ160" s="1"/>
      <c r="XAA160" s="1"/>
      <c r="XAB160" s="1"/>
      <c r="XAC160" s="1"/>
      <c r="XAD160" s="1"/>
      <c r="XAE160" s="1"/>
      <c r="XAF160" s="1"/>
      <c r="XAG160" s="1"/>
      <c r="XAH160" s="1"/>
      <c r="XAI160" s="1"/>
      <c r="XAJ160" s="1"/>
      <c r="XAK160" s="1"/>
      <c r="XAL160" s="1"/>
      <c r="XAM160" s="1"/>
      <c r="XAN160" s="1"/>
      <c r="XAO160" s="1"/>
      <c r="XAP160" s="1"/>
      <c r="XAQ160" s="1"/>
      <c r="XAR160" s="1"/>
      <c r="XAS160" s="1"/>
      <c r="XAT160" s="1"/>
      <c r="XAU160" s="1"/>
      <c r="XAV160" s="1"/>
      <c r="XAW160" s="1"/>
      <c r="XAX160" s="1"/>
      <c r="XAY160" s="1"/>
      <c r="XAZ160" s="1"/>
      <c r="XBA160" s="1"/>
      <c r="XBB160" s="1"/>
      <c r="XBC160" s="1"/>
      <c r="XBD160" s="1"/>
      <c r="XBE160" s="1"/>
      <c r="XBF160" s="1"/>
      <c r="XBG160" s="1"/>
      <c r="XBH160" s="1"/>
      <c r="XBI160" s="1"/>
      <c r="XBJ160" s="1"/>
      <c r="XBK160" s="1"/>
      <c r="XBL160" s="1"/>
      <c r="XBM160" s="1"/>
      <c r="XBN160" s="1"/>
      <c r="XBO160" s="1"/>
      <c r="XBP160" s="1"/>
      <c r="XBQ160" s="1"/>
      <c r="XBR160" s="1"/>
      <c r="XBS160" s="1"/>
      <c r="XBT160" s="1"/>
      <c r="XBU160" s="1"/>
      <c r="XBV160" s="1"/>
      <c r="XBW160" s="1"/>
      <c r="XBX160" s="1"/>
      <c r="XBY160" s="1"/>
      <c r="XBZ160" s="1"/>
      <c r="XCA160" s="1"/>
      <c r="XCB160" s="1"/>
      <c r="XCC160" s="1"/>
      <c r="XCD160" s="1"/>
      <c r="XCE160" s="1"/>
      <c r="XCF160" s="1"/>
      <c r="XCG160" s="1"/>
      <c r="XCH160" s="1"/>
      <c r="XCI160" s="1"/>
      <c r="XCJ160" s="1"/>
      <c r="XCK160" s="1"/>
      <c r="XCL160" s="1"/>
      <c r="XCM160" s="1"/>
      <c r="XCN160" s="1"/>
      <c r="XCO160" s="1"/>
      <c r="XCP160" s="1"/>
      <c r="XCQ160" s="1"/>
      <c r="XCR160" s="1"/>
      <c r="XCS160" s="1"/>
      <c r="XCT160" s="1"/>
      <c r="XCU160" s="1"/>
      <c r="XCV160" s="1"/>
      <c r="XCW160" s="1"/>
      <c r="XCX160" s="1"/>
      <c r="XCY160" s="1"/>
      <c r="XCZ160" s="1"/>
      <c r="XDA160" s="1"/>
      <c r="XDB160" s="1"/>
      <c r="XDC160" s="1"/>
      <c r="XDD160" s="1"/>
      <c r="XDE160" s="1"/>
      <c r="XDF160" s="1"/>
      <c r="XDG160" s="1"/>
      <c r="XDH160" s="1"/>
      <c r="XDI160" s="1"/>
      <c r="XDJ160" s="1"/>
      <c r="XDK160" s="1"/>
      <c r="XDL160" s="1"/>
      <c r="XDM160" s="1"/>
      <c r="XDN160" s="1"/>
      <c r="XDO160" s="1"/>
      <c r="XDP160" s="1"/>
      <c r="XDQ160" s="1"/>
      <c r="XDR160" s="1"/>
      <c r="XDS160" s="1"/>
      <c r="XDT160" s="1"/>
      <c r="XDU160" s="1"/>
      <c r="XDV160" s="1"/>
      <c r="XDW160" s="1"/>
      <c r="XDX160" s="1"/>
      <c r="XDY160" s="1"/>
      <c r="XDZ160" s="1"/>
      <c r="XEA160" s="1"/>
      <c r="XEB160" s="1"/>
      <c r="XEC160" s="1"/>
      <c r="XED160" s="1"/>
      <c r="XEE160" s="1"/>
      <c r="XEF160" s="1"/>
      <c r="XEG160" s="1"/>
      <c r="XEH160" s="1"/>
      <c r="XEI160" s="1"/>
      <c r="XEJ160" s="1"/>
      <c r="XEK160" s="1"/>
      <c r="XEL160" s="1"/>
      <c r="XEM160" s="1"/>
      <c r="XEN160" s="1"/>
      <c r="XEO160" s="1"/>
      <c r="XEP160" s="1"/>
      <c r="XEQ160" s="1"/>
      <c r="XER160" s="1"/>
      <c r="XES160" s="1"/>
      <c r="XET160" s="1"/>
      <c r="XEU160" s="1"/>
      <c r="XEV160" s="1"/>
      <c r="XEW160" s="1"/>
      <c r="XEX160" s="1"/>
      <c r="XEY160" s="1"/>
      <c r="XEZ160" s="1"/>
      <c r="XFA160" s="1"/>
      <c r="XFB160" s="1"/>
      <c r="XFC160" s="1"/>
    </row>
    <row r="161" spans="1:150 16226:16383" s="2" customFormat="1" ht="20.25" customHeight="1" x14ac:dyDescent="0.3">
      <c r="A161" s="110">
        <f t="shared" si="12"/>
        <v>5</v>
      </c>
      <c r="B161" s="111"/>
      <c r="C161" s="51" t="s">
        <v>365</v>
      </c>
      <c r="D161" s="51" t="s">
        <v>314</v>
      </c>
      <c r="E161" s="73">
        <f>(62.07)*(10.764)</f>
        <v>668.12147999999991</v>
      </c>
      <c r="F161" s="73">
        <f>(3.25)*(10.764)</f>
        <v>34.982999999999997</v>
      </c>
      <c r="G161" s="4">
        <v>0</v>
      </c>
      <c r="H161" s="4">
        <f t="shared" ref="H161:H163" si="13">E161+F161+(IF(G161&lt;101,G161,IF(G161&lt;201,G161/2,IF(G161&lt;=301,G161/3,G161/4))))</f>
        <v>703.10447999999985</v>
      </c>
      <c r="I161" s="1"/>
      <c r="J161" s="1"/>
      <c r="K161" s="1"/>
      <c r="L161" s="70"/>
      <c r="M161" s="1"/>
      <c r="N161" s="1"/>
      <c r="O161" s="1"/>
      <c r="P161" s="1"/>
      <c r="Q161" s="1"/>
      <c r="R161" s="1"/>
      <c r="S161" s="1"/>
      <c r="T161" s="1"/>
      <c r="U161" s="1"/>
      <c r="V161" s="1"/>
      <c r="W161" s="1"/>
      <c r="X161" s="1"/>
      <c r="Y161" s="1"/>
      <c r="Z161" s="1"/>
      <c r="AA161" s="1"/>
      <c r="AB161" s="1"/>
      <c r="AC161" s="1"/>
      <c r="AD161" s="1"/>
      <c r="AE161" s="1"/>
      <c r="AF161" s="1"/>
      <c r="AG161" s="1"/>
      <c r="AH161" s="1"/>
      <c r="AI161" s="1"/>
      <c r="AJ161" s="1"/>
      <c r="AK161" s="1"/>
      <c r="AL161" s="1"/>
      <c r="AM161" s="1"/>
      <c r="AN161" s="1"/>
      <c r="AO161" s="1"/>
      <c r="AP161" s="1"/>
      <c r="AQ161" s="1"/>
      <c r="AR161" s="1"/>
      <c r="AS161" s="1"/>
      <c r="AT161" s="1"/>
      <c r="AU161" s="1"/>
      <c r="AV161" s="1"/>
      <c r="AW161" s="1"/>
      <c r="AX161" s="1"/>
      <c r="AY161" s="1"/>
      <c r="AZ161" s="1"/>
      <c r="BA161" s="1"/>
      <c r="BB161" s="1"/>
      <c r="BC161" s="1"/>
      <c r="BD161" s="1"/>
      <c r="BE161" s="1"/>
      <c r="BF161" s="1"/>
      <c r="BG161" s="1"/>
      <c r="BH161" s="1"/>
      <c r="BI161" s="1"/>
      <c r="BJ161" s="1"/>
      <c r="BK161" s="1"/>
      <c r="BL161" s="1"/>
      <c r="BM161" s="1"/>
      <c r="BN161" s="1"/>
      <c r="BO161" s="1"/>
      <c r="BP161" s="1"/>
      <c r="BQ161" s="1"/>
      <c r="BR161" s="1"/>
      <c r="BS161" s="1"/>
      <c r="BT161" s="1"/>
      <c r="BU161" s="1"/>
      <c r="BV161" s="1"/>
      <c r="BW161" s="1"/>
      <c r="BX161" s="1"/>
      <c r="BY161" s="1"/>
      <c r="BZ161" s="1"/>
      <c r="CA161" s="1"/>
      <c r="CB161" s="1"/>
      <c r="CC161" s="1"/>
      <c r="CD161" s="1"/>
      <c r="CE161" s="1"/>
      <c r="CF161" s="1"/>
      <c r="CG161" s="1"/>
      <c r="CH161" s="1"/>
      <c r="CI161" s="1"/>
      <c r="CJ161" s="1"/>
      <c r="CK161" s="1"/>
      <c r="CL161" s="1"/>
      <c r="CM161" s="1"/>
      <c r="CN161" s="1"/>
      <c r="CO161" s="1"/>
      <c r="CP161" s="1"/>
      <c r="CQ161" s="1"/>
      <c r="CR161" s="1"/>
      <c r="CS161" s="1"/>
      <c r="CT161" s="1"/>
      <c r="CU161" s="1"/>
      <c r="CV161" s="1"/>
      <c r="CW161" s="1"/>
      <c r="CX161" s="1"/>
      <c r="CY161" s="1"/>
      <c r="CZ161" s="1"/>
      <c r="DA161" s="1"/>
      <c r="DB161" s="1"/>
      <c r="DC161" s="1"/>
      <c r="DD161" s="1"/>
      <c r="DE161" s="1"/>
      <c r="DF161" s="1"/>
      <c r="DG161" s="1"/>
      <c r="DH161" s="1"/>
      <c r="DI161" s="1"/>
      <c r="DJ161" s="1"/>
      <c r="DK161" s="1"/>
      <c r="DL161" s="1"/>
      <c r="DM161" s="1"/>
      <c r="DN161" s="1"/>
      <c r="DO161" s="1"/>
      <c r="DP161" s="1"/>
      <c r="DQ161" s="1"/>
      <c r="DR161" s="1"/>
      <c r="DS161" s="1"/>
      <c r="DT161" s="1"/>
      <c r="DU161" s="1"/>
      <c r="DV161" s="1"/>
      <c r="DW161" s="1"/>
      <c r="DX161" s="1"/>
      <c r="DY161" s="1"/>
      <c r="DZ161" s="1"/>
      <c r="EA161" s="1"/>
      <c r="EB161" s="1"/>
      <c r="EC161" s="1"/>
      <c r="ED161" s="1"/>
      <c r="EE161" s="1"/>
      <c r="EF161" s="1"/>
      <c r="EG161" s="1"/>
      <c r="EH161" s="1"/>
      <c r="EI161" s="1"/>
      <c r="EJ161" s="1"/>
      <c r="EK161" s="1"/>
      <c r="EL161" s="1"/>
      <c r="EM161" s="1"/>
      <c r="EN161" s="1"/>
      <c r="EO161" s="1"/>
      <c r="EP161" s="1"/>
      <c r="EQ161" s="1"/>
      <c r="ER161" s="1"/>
      <c r="ES161" s="1"/>
      <c r="ET161" s="1"/>
      <c r="WZB161" s="1"/>
      <c r="WZC161" s="1"/>
      <c r="WZD161" s="1"/>
      <c r="WZE161" s="1"/>
      <c r="WZF161" s="1"/>
      <c r="WZG161" s="1"/>
      <c r="WZH161" s="1"/>
      <c r="WZI161" s="1"/>
      <c r="WZJ161" s="1"/>
      <c r="WZK161" s="1"/>
      <c r="WZL161" s="1"/>
      <c r="WZM161" s="1"/>
      <c r="WZN161" s="1"/>
      <c r="WZO161" s="1"/>
      <c r="WZP161" s="1"/>
      <c r="WZQ161" s="1"/>
      <c r="WZR161" s="1"/>
      <c r="WZS161" s="1"/>
      <c r="WZT161" s="1"/>
      <c r="WZU161" s="1"/>
      <c r="WZV161" s="1"/>
      <c r="WZW161" s="1"/>
      <c r="WZX161" s="1"/>
      <c r="WZY161" s="1"/>
      <c r="WZZ161" s="1"/>
      <c r="XAA161" s="1"/>
      <c r="XAB161" s="1"/>
      <c r="XAC161" s="1"/>
      <c r="XAD161" s="1"/>
      <c r="XAE161" s="1"/>
      <c r="XAF161" s="1"/>
      <c r="XAG161" s="1"/>
      <c r="XAH161" s="1"/>
      <c r="XAI161" s="1"/>
      <c r="XAJ161" s="1"/>
      <c r="XAK161" s="1"/>
      <c r="XAL161" s="1"/>
      <c r="XAM161" s="1"/>
      <c r="XAN161" s="1"/>
      <c r="XAO161" s="1"/>
      <c r="XAP161" s="1"/>
      <c r="XAQ161" s="1"/>
      <c r="XAR161" s="1"/>
      <c r="XAS161" s="1"/>
      <c r="XAT161" s="1"/>
      <c r="XAU161" s="1"/>
      <c r="XAV161" s="1"/>
      <c r="XAW161" s="1"/>
      <c r="XAX161" s="1"/>
      <c r="XAY161" s="1"/>
      <c r="XAZ161" s="1"/>
      <c r="XBA161" s="1"/>
      <c r="XBB161" s="1"/>
      <c r="XBC161" s="1"/>
      <c r="XBD161" s="1"/>
      <c r="XBE161" s="1"/>
      <c r="XBF161" s="1"/>
      <c r="XBG161" s="1"/>
      <c r="XBH161" s="1"/>
      <c r="XBI161" s="1"/>
      <c r="XBJ161" s="1"/>
      <c r="XBK161" s="1"/>
      <c r="XBL161" s="1"/>
      <c r="XBM161" s="1"/>
      <c r="XBN161" s="1"/>
      <c r="XBO161" s="1"/>
      <c r="XBP161" s="1"/>
      <c r="XBQ161" s="1"/>
      <c r="XBR161" s="1"/>
      <c r="XBS161" s="1"/>
      <c r="XBT161" s="1"/>
      <c r="XBU161" s="1"/>
      <c r="XBV161" s="1"/>
      <c r="XBW161" s="1"/>
      <c r="XBX161" s="1"/>
      <c r="XBY161" s="1"/>
      <c r="XBZ161" s="1"/>
      <c r="XCA161" s="1"/>
      <c r="XCB161" s="1"/>
      <c r="XCC161" s="1"/>
      <c r="XCD161" s="1"/>
      <c r="XCE161" s="1"/>
      <c r="XCF161" s="1"/>
      <c r="XCG161" s="1"/>
      <c r="XCH161" s="1"/>
      <c r="XCI161" s="1"/>
      <c r="XCJ161" s="1"/>
      <c r="XCK161" s="1"/>
      <c r="XCL161" s="1"/>
      <c r="XCM161" s="1"/>
      <c r="XCN161" s="1"/>
      <c r="XCO161" s="1"/>
      <c r="XCP161" s="1"/>
      <c r="XCQ161" s="1"/>
      <c r="XCR161" s="1"/>
      <c r="XCS161" s="1"/>
      <c r="XCT161" s="1"/>
      <c r="XCU161" s="1"/>
      <c r="XCV161" s="1"/>
      <c r="XCW161" s="1"/>
      <c r="XCX161" s="1"/>
      <c r="XCY161" s="1"/>
      <c r="XCZ161" s="1"/>
      <c r="XDA161" s="1"/>
      <c r="XDB161" s="1"/>
      <c r="XDC161" s="1"/>
      <c r="XDD161" s="1"/>
      <c r="XDE161" s="1"/>
      <c r="XDF161" s="1"/>
      <c r="XDG161" s="1"/>
      <c r="XDH161" s="1"/>
      <c r="XDI161" s="1"/>
      <c r="XDJ161" s="1"/>
      <c r="XDK161" s="1"/>
      <c r="XDL161" s="1"/>
      <c r="XDM161" s="1"/>
      <c r="XDN161" s="1"/>
      <c r="XDO161" s="1"/>
      <c r="XDP161" s="1"/>
      <c r="XDQ161" s="1"/>
      <c r="XDR161" s="1"/>
      <c r="XDS161" s="1"/>
      <c r="XDT161" s="1"/>
      <c r="XDU161" s="1"/>
      <c r="XDV161" s="1"/>
      <c r="XDW161" s="1"/>
      <c r="XDX161" s="1"/>
      <c r="XDY161" s="1"/>
      <c r="XDZ161" s="1"/>
      <c r="XEA161" s="1"/>
      <c r="XEB161" s="1"/>
      <c r="XEC161" s="1"/>
      <c r="XED161" s="1"/>
      <c r="XEE161" s="1"/>
      <c r="XEF161" s="1"/>
      <c r="XEG161" s="1"/>
      <c r="XEH161" s="1"/>
      <c r="XEI161" s="1"/>
      <c r="XEJ161" s="1"/>
      <c r="XEK161" s="1"/>
      <c r="XEL161" s="1"/>
      <c r="XEM161" s="1"/>
      <c r="XEN161" s="1"/>
      <c r="XEO161" s="1"/>
      <c r="XEP161" s="1"/>
      <c r="XEQ161" s="1"/>
      <c r="XER161" s="1"/>
      <c r="XES161" s="1"/>
      <c r="XET161" s="1"/>
      <c r="XEU161" s="1"/>
      <c r="XEV161" s="1"/>
      <c r="XEW161" s="1"/>
      <c r="XEX161" s="1"/>
      <c r="XEY161" s="1"/>
      <c r="XEZ161" s="1"/>
      <c r="XFA161" s="1"/>
      <c r="XFB161" s="1"/>
      <c r="XFC161" s="1"/>
    </row>
    <row r="162" spans="1:150 16226:16383" s="2" customFormat="1" ht="20.25" customHeight="1" x14ac:dyDescent="0.3">
      <c r="A162" s="110">
        <f t="shared" si="12"/>
        <v>6</v>
      </c>
      <c r="B162" s="111"/>
      <c r="C162" s="51" t="s">
        <v>365</v>
      </c>
      <c r="D162" s="51" t="s">
        <v>314</v>
      </c>
      <c r="E162" s="73">
        <f>(62.07)*(10.764)</f>
        <v>668.12147999999991</v>
      </c>
      <c r="F162" s="73">
        <f>(3.25)*(10.764)</f>
        <v>34.982999999999997</v>
      </c>
      <c r="G162" s="4">
        <v>0</v>
      </c>
      <c r="H162" s="4">
        <f t="shared" si="13"/>
        <v>703.10447999999985</v>
      </c>
      <c r="I162" s="1"/>
      <c r="J162" s="1"/>
      <c r="K162" s="1"/>
      <c r="L162" s="1"/>
      <c r="M162" s="1"/>
      <c r="N162" s="1"/>
      <c r="O162" s="1"/>
      <c r="P162" s="1"/>
      <c r="Q162" s="1"/>
      <c r="R162" s="1"/>
      <c r="S162" s="1"/>
      <c r="T162" s="1"/>
      <c r="U162" s="1"/>
      <c r="V162" s="1"/>
      <c r="W162" s="1"/>
      <c r="X162" s="1"/>
      <c r="Y162" s="1"/>
      <c r="Z162" s="1"/>
      <c r="AA162" s="1"/>
      <c r="AB162" s="1"/>
      <c r="AC162" s="1"/>
      <c r="AD162" s="1"/>
      <c r="AE162" s="1"/>
      <c r="AF162" s="1"/>
      <c r="AG162" s="1"/>
      <c r="AH162" s="1"/>
      <c r="AI162" s="1"/>
      <c r="AJ162" s="1"/>
      <c r="AK162" s="1"/>
      <c r="AL162" s="1"/>
      <c r="AM162" s="1"/>
      <c r="AN162" s="1"/>
      <c r="AO162" s="1"/>
      <c r="AP162" s="1"/>
      <c r="AQ162" s="1"/>
      <c r="AR162" s="1"/>
      <c r="AS162" s="1"/>
      <c r="AT162" s="1"/>
      <c r="AU162" s="1"/>
      <c r="AV162" s="1"/>
      <c r="AW162" s="1"/>
      <c r="AX162" s="1"/>
      <c r="AY162" s="1"/>
      <c r="AZ162" s="1"/>
      <c r="BA162" s="1"/>
      <c r="BB162" s="1"/>
      <c r="BC162" s="1"/>
      <c r="BD162" s="1"/>
      <c r="BE162" s="1"/>
      <c r="BF162" s="1"/>
      <c r="BG162" s="1"/>
      <c r="BH162" s="1"/>
      <c r="BI162" s="1"/>
      <c r="BJ162" s="1"/>
      <c r="BK162" s="1"/>
      <c r="BL162" s="1"/>
      <c r="BM162" s="1"/>
      <c r="BN162" s="1"/>
      <c r="BO162" s="1"/>
      <c r="BP162" s="1"/>
      <c r="BQ162" s="1"/>
      <c r="BR162" s="1"/>
      <c r="BS162" s="1"/>
      <c r="BT162" s="1"/>
      <c r="BU162" s="1"/>
      <c r="BV162" s="1"/>
      <c r="BW162" s="1"/>
      <c r="BX162" s="1"/>
      <c r="BY162" s="1"/>
      <c r="BZ162" s="1"/>
      <c r="CA162" s="1"/>
      <c r="CB162" s="1"/>
      <c r="CC162" s="1"/>
      <c r="CD162" s="1"/>
      <c r="CE162" s="1"/>
      <c r="CF162" s="1"/>
      <c r="CG162" s="1"/>
      <c r="CH162" s="1"/>
      <c r="CI162" s="1"/>
      <c r="CJ162" s="1"/>
      <c r="CK162" s="1"/>
      <c r="CL162" s="1"/>
      <c r="CM162" s="1"/>
      <c r="CN162" s="1"/>
      <c r="CO162" s="1"/>
      <c r="CP162" s="1"/>
      <c r="CQ162" s="1"/>
      <c r="CR162" s="1"/>
      <c r="CS162" s="1"/>
      <c r="CT162" s="1"/>
      <c r="CU162" s="1"/>
      <c r="CV162" s="1"/>
      <c r="CW162" s="1"/>
      <c r="CX162" s="1"/>
      <c r="CY162" s="1"/>
      <c r="CZ162" s="1"/>
      <c r="DA162" s="1"/>
      <c r="DB162" s="1"/>
      <c r="DC162" s="1"/>
      <c r="DD162" s="1"/>
      <c r="DE162" s="1"/>
      <c r="DF162" s="1"/>
      <c r="DG162" s="1"/>
      <c r="DH162" s="1"/>
      <c r="DI162" s="1"/>
      <c r="DJ162" s="1"/>
      <c r="DK162" s="1"/>
      <c r="DL162" s="1"/>
      <c r="DM162" s="1"/>
      <c r="DN162" s="1"/>
      <c r="DO162" s="1"/>
      <c r="DP162" s="1"/>
      <c r="DQ162" s="1"/>
      <c r="DR162" s="1"/>
      <c r="DS162" s="1"/>
      <c r="DT162" s="1"/>
      <c r="DU162" s="1"/>
      <c r="DV162" s="1"/>
      <c r="DW162" s="1"/>
      <c r="DX162" s="1"/>
      <c r="DY162" s="1"/>
      <c r="DZ162" s="1"/>
      <c r="EA162" s="1"/>
      <c r="EB162" s="1"/>
      <c r="EC162" s="1"/>
      <c r="ED162" s="1"/>
      <c r="EE162" s="1"/>
      <c r="EF162" s="1"/>
      <c r="EG162" s="1"/>
      <c r="EH162" s="1"/>
      <c r="EI162" s="1"/>
      <c r="EJ162" s="1"/>
      <c r="EK162" s="1"/>
      <c r="EL162" s="1"/>
      <c r="EM162" s="1"/>
      <c r="EN162" s="1"/>
      <c r="EO162" s="1"/>
      <c r="EP162" s="1"/>
      <c r="EQ162" s="1"/>
      <c r="ER162" s="1"/>
      <c r="ES162" s="1"/>
      <c r="ET162" s="1"/>
      <c r="WZB162" s="1"/>
      <c r="WZC162" s="1"/>
      <c r="WZD162" s="1"/>
      <c r="WZE162" s="1"/>
      <c r="WZF162" s="1"/>
      <c r="WZG162" s="1"/>
      <c r="WZH162" s="1"/>
      <c r="WZI162" s="1"/>
      <c r="WZJ162" s="1"/>
      <c r="WZK162" s="1"/>
      <c r="WZL162" s="1"/>
      <c r="WZM162" s="1"/>
      <c r="WZN162" s="1"/>
      <c r="WZO162" s="1"/>
      <c r="WZP162" s="1"/>
      <c r="WZQ162" s="1"/>
      <c r="WZR162" s="1"/>
      <c r="WZS162" s="1"/>
      <c r="WZT162" s="1"/>
      <c r="WZU162" s="1"/>
      <c r="WZV162" s="1"/>
      <c r="WZW162" s="1"/>
      <c r="WZX162" s="1"/>
      <c r="WZY162" s="1"/>
      <c r="WZZ162" s="1"/>
      <c r="XAA162" s="1"/>
      <c r="XAB162" s="1"/>
      <c r="XAC162" s="1"/>
      <c r="XAD162" s="1"/>
      <c r="XAE162" s="1"/>
      <c r="XAF162" s="1"/>
      <c r="XAG162" s="1"/>
      <c r="XAH162" s="1"/>
      <c r="XAI162" s="1"/>
      <c r="XAJ162" s="1"/>
      <c r="XAK162" s="1"/>
      <c r="XAL162" s="1"/>
      <c r="XAM162" s="1"/>
      <c r="XAN162" s="1"/>
      <c r="XAO162" s="1"/>
      <c r="XAP162" s="1"/>
      <c r="XAQ162" s="1"/>
      <c r="XAR162" s="1"/>
      <c r="XAS162" s="1"/>
      <c r="XAT162" s="1"/>
      <c r="XAU162" s="1"/>
      <c r="XAV162" s="1"/>
      <c r="XAW162" s="1"/>
      <c r="XAX162" s="1"/>
      <c r="XAY162" s="1"/>
      <c r="XAZ162" s="1"/>
      <c r="XBA162" s="1"/>
      <c r="XBB162" s="1"/>
      <c r="XBC162" s="1"/>
      <c r="XBD162" s="1"/>
      <c r="XBE162" s="1"/>
      <c r="XBF162" s="1"/>
      <c r="XBG162" s="1"/>
      <c r="XBH162" s="1"/>
      <c r="XBI162" s="1"/>
      <c r="XBJ162" s="1"/>
      <c r="XBK162" s="1"/>
      <c r="XBL162" s="1"/>
      <c r="XBM162" s="1"/>
      <c r="XBN162" s="1"/>
      <c r="XBO162" s="1"/>
      <c r="XBP162" s="1"/>
      <c r="XBQ162" s="1"/>
      <c r="XBR162" s="1"/>
      <c r="XBS162" s="1"/>
      <c r="XBT162" s="1"/>
      <c r="XBU162" s="1"/>
      <c r="XBV162" s="1"/>
      <c r="XBW162" s="1"/>
      <c r="XBX162" s="1"/>
      <c r="XBY162" s="1"/>
      <c r="XBZ162" s="1"/>
      <c r="XCA162" s="1"/>
      <c r="XCB162" s="1"/>
      <c r="XCC162" s="1"/>
      <c r="XCD162" s="1"/>
      <c r="XCE162" s="1"/>
      <c r="XCF162" s="1"/>
      <c r="XCG162" s="1"/>
      <c r="XCH162" s="1"/>
      <c r="XCI162" s="1"/>
      <c r="XCJ162" s="1"/>
      <c r="XCK162" s="1"/>
      <c r="XCL162" s="1"/>
      <c r="XCM162" s="1"/>
      <c r="XCN162" s="1"/>
      <c r="XCO162" s="1"/>
      <c r="XCP162" s="1"/>
      <c r="XCQ162" s="1"/>
      <c r="XCR162" s="1"/>
      <c r="XCS162" s="1"/>
      <c r="XCT162" s="1"/>
      <c r="XCU162" s="1"/>
      <c r="XCV162" s="1"/>
      <c r="XCW162" s="1"/>
      <c r="XCX162" s="1"/>
      <c r="XCY162" s="1"/>
      <c r="XCZ162" s="1"/>
      <c r="XDA162" s="1"/>
      <c r="XDB162" s="1"/>
      <c r="XDC162" s="1"/>
      <c r="XDD162" s="1"/>
      <c r="XDE162" s="1"/>
      <c r="XDF162" s="1"/>
      <c r="XDG162" s="1"/>
      <c r="XDH162" s="1"/>
      <c r="XDI162" s="1"/>
      <c r="XDJ162" s="1"/>
      <c r="XDK162" s="1"/>
      <c r="XDL162" s="1"/>
      <c r="XDM162" s="1"/>
      <c r="XDN162" s="1"/>
      <c r="XDO162" s="1"/>
      <c r="XDP162" s="1"/>
      <c r="XDQ162" s="1"/>
      <c r="XDR162" s="1"/>
      <c r="XDS162" s="1"/>
      <c r="XDT162" s="1"/>
      <c r="XDU162" s="1"/>
      <c r="XDV162" s="1"/>
      <c r="XDW162" s="1"/>
      <c r="XDX162" s="1"/>
      <c r="XDY162" s="1"/>
      <c r="XDZ162" s="1"/>
      <c r="XEA162" s="1"/>
      <c r="XEB162" s="1"/>
      <c r="XEC162" s="1"/>
      <c r="XED162" s="1"/>
      <c r="XEE162" s="1"/>
      <c r="XEF162" s="1"/>
      <c r="XEG162" s="1"/>
      <c r="XEH162" s="1"/>
      <c r="XEI162" s="1"/>
      <c r="XEJ162" s="1"/>
      <c r="XEK162" s="1"/>
      <c r="XEL162" s="1"/>
      <c r="XEM162" s="1"/>
      <c r="XEN162" s="1"/>
      <c r="XEO162" s="1"/>
      <c r="XEP162" s="1"/>
      <c r="XEQ162" s="1"/>
      <c r="XER162" s="1"/>
      <c r="XES162" s="1"/>
      <c r="XET162" s="1"/>
      <c r="XEU162" s="1"/>
      <c r="XEV162" s="1"/>
      <c r="XEW162" s="1"/>
      <c r="XEX162" s="1"/>
      <c r="XEY162" s="1"/>
      <c r="XEZ162" s="1"/>
      <c r="XFA162" s="1"/>
      <c r="XFB162" s="1"/>
      <c r="XFC162" s="1"/>
    </row>
    <row r="163" spans="1:150 16226:16383" s="2" customFormat="1" ht="20.25" customHeight="1" x14ac:dyDescent="0.3">
      <c r="A163" s="110">
        <f t="shared" si="12"/>
        <v>7</v>
      </c>
      <c r="B163" s="111"/>
      <c r="C163" s="51" t="s">
        <v>365</v>
      </c>
      <c r="D163" s="51" t="s">
        <v>315</v>
      </c>
      <c r="E163" s="73">
        <f>(84.47)*(10.764)</f>
        <v>909.23507999999993</v>
      </c>
      <c r="F163" s="73">
        <f>(4.74)*(10.764)</f>
        <v>51.021360000000001</v>
      </c>
      <c r="G163" s="4">
        <v>0</v>
      </c>
      <c r="H163" s="4">
        <f t="shared" si="13"/>
        <v>960.25643999999988</v>
      </c>
      <c r="I163" s="70"/>
      <c r="J163" s="1"/>
      <c r="K163" s="1"/>
      <c r="L163" s="1"/>
      <c r="M163" s="1"/>
      <c r="N163" s="1"/>
      <c r="O163" s="1"/>
      <c r="P163" s="1"/>
      <c r="Q163" s="1"/>
      <c r="R163" s="1"/>
      <c r="S163" s="1"/>
      <c r="T163" s="1"/>
      <c r="U163" s="1"/>
      <c r="V163" s="1"/>
      <c r="W163" s="1"/>
      <c r="X163" s="1"/>
      <c r="Y163" s="1"/>
      <c r="Z163" s="1"/>
      <c r="AA163" s="1"/>
      <c r="AB163" s="1"/>
      <c r="AC163" s="1"/>
      <c r="AD163" s="1"/>
      <c r="AE163" s="1"/>
      <c r="AF163" s="1"/>
      <c r="AG163" s="1"/>
      <c r="AH163" s="1"/>
      <c r="AI163" s="1"/>
      <c r="AJ163" s="1"/>
      <c r="AK163" s="1"/>
      <c r="AL163" s="1"/>
      <c r="AM163" s="1"/>
      <c r="AN163" s="1"/>
      <c r="AO163" s="1"/>
      <c r="AP163" s="1"/>
      <c r="AQ163" s="1"/>
      <c r="AR163" s="1"/>
      <c r="AS163" s="1"/>
      <c r="AT163" s="1"/>
      <c r="AU163" s="1"/>
      <c r="AV163" s="1"/>
      <c r="AW163" s="1"/>
      <c r="AX163" s="1"/>
      <c r="AY163" s="1"/>
      <c r="AZ163" s="1"/>
      <c r="BA163" s="1"/>
      <c r="BB163" s="1"/>
      <c r="BC163" s="1"/>
      <c r="BD163" s="1"/>
      <c r="BE163" s="1"/>
      <c r="BF163" s="1"/>
      <c r="BG163" s="1"/>
      <c r="BH163" s="1"/>
      <c r="BI163" s="1"/>
      <c r="BJ163" s="1"/>
      <c r="BK163" s="1"/>
      <c r="BL163" s="1"/>
      <c r="BM163" s="1"/>
      <c r="BN163" s="1"/>
      <c r="BO163" s="1"/>
      <c r="BP163" s="1"/>
      <c r="BQ163" s="1"/>
      <c r="BR163" s="1"/>
      <c r="BS163" s="1"/>
      <c r="BT163" s="1"/>
      <c r="BU163" s="1"/>
      <c r="BV163" s="1"/>
      <c r="BW163" s="1"/>
      <c r="BX163" s="1"/>
      <c r="BY163" s="1"/>
      <c r="BZ163" s="1"/>
      <c r="CA163" s="1"/>
      <c r="CB163" s="1"/>
      <c r="CC163" s="1"/>
      <c r="CD163" s="1"/>
      <c r="CE163" s="1"/>
      <c r="CF163" s="1"/>
      <c r="CG163" s="1"/>
      <c r="CH163" s="1"/>
      <c r="CI163" s="1"/>
      <c r="CJ163" s="1"/>
      <c r="CK163" s="1"/>
      <c r="CL163" s="1"/>
      <c r="CM163" s="1"/>
      <c r="CN163" s="1"/>
      <c r="CO163" s="1"/>
      <c r="CP163" s="1"/>
      <c r="CQ163" s="1"/>
      <c r="CR163" s="1"/>
      <c r="CS163" s="1"/>
      <c r="CT163" s="1"/>
      <c r="CU163" s="1"/>
      <c r="CV163" s="1"/>
      <c r="CW163" s="1"/>
      <c r="CX163" s="1"/>
      <c r="CY163" s="1"/>
      <c r="CZ163" s="1"/>
      <c r="DA163" s="1"/>
      <c r="DB163" s="1"/>
      <c r="DC163" s="1"/>
      <c r="DD163" s="1"/>
      <c r="DE163" s="1"/>
      <c r="DF163" s="1"/>
      <c r="DG163" s="1"/>
      <c r="DH163" s="1"/>
      <c r="DI163" s="1"/>
      <c r="DJ163" s="1"/>
      <c r="DK163" s="1"/>
      <c r="DL163" s="1"/>
      <c r="DM163" s="1"/>
      <c r="DN163" s="1"/>
      <c r="DO163" s="1"/>
      <c r="DP163" s="1"/>
      <c r="DQ163" s="1"/>
      <c r="DR163" s="1"/>
      <c r="DS163" s="1"/>
      <c r="DT163" s="1"/>
      <c r="DU163" s="1"/>
      <c r="DV163" s="1"/>
      <c r="DW163" s="1"/>
      <c r="DX163" s="1"/>
      <c r="DY163" s="1"/>
      <c r="DZ163" s="1"/>
      <c r="EA163" s="1"/>
      <c r="EB163" s="1"/>
      <c r="EC163" s="1"/>
      <c r="ED163" s="1"/>
      <c r="EE163" s="1"/>
      <c r="EF163" s="1"/>
      <c r="EG163" s="1"/>
      <c r="EH163" s="1"/>
      <c r="EI163" s="1"/>
      <c r="EJ163" s="1"/>
      <c r="EK163" s="1"/>
      <c r="EL163" s="1"/>
      <c r="EM163" s="1"/>
      <c r="EN163" s="1"/>
      <c r="EO163" s="1"/>
      <c r="EP163" s="1"/>
      <c r="EQ163" s="1"/>
      <c r="ER163" s="1"/>
      <c r="ES163" s="1"/>
      <c r="ET163" s="1"/>
      <c r="WZB163" s="1"/>
      <c r="WZC163" s="1"/>
      <c r="WZD163" s="1"/>
      <c r="WZE163" s="1"/>
      <c r="WZF163" s="1"/>
      <c r="WZG163" s="1"/>
      <c r="WZH163" s="1"/>
      <c r="WZI163" s="1"/>
      <c r="WZJ163" s="1"/>
      <c r="WZK163" s="1"/>
      <c r="WZL163" s="1"/>
      <c r="WZM163" s="1"/>
      <c r="WZN163" s="1"/>
      <c r="WZO163" s="1"/>
      <c r="WZP163" s="1"/>
      <c r="WZQ163" s="1"/>
      <c r="WZR163" s="1"/>
      <c r="WZS163" s="1"/>
      <c r="WZT163" s="1"/>
      <c r="WZU163" s="1"/>
      <c r="WZV163" s="1"/>
      <c r="WZW163" s="1"/>
      <c r="WZX163" s="1"/>
      <c r="WZY163" s="1"/>
      <c r="WZZ163" s="1"/>
      <c r="XAA163" s="1"/>
      <c r="XAB163" s="1"/>
      <c r="XAC163" s="1"/>
      <c r="XAD163" s="1"/>
      <c r="XAE163" s="1"/>
      <c r="XAF163" s="1"/>
      <c r="XAG163" s="1"/>
      <c r="XAH163" s="1"/>
      <c r="XAI163" s="1"/>
      <c r="XAJ163" s="1"/>
      <c r="XAK163" s="1"/>
      <c r="XAL163" s="1"/>
      <c r="XAM163" s="1"/>
      <c r="XAN163" s="1"/>
      <c r="XAO163" s="1"/>
      <c r="XAP163" s="1"/>
      <c r="XAQ163" s="1"/>
      <c r="XAR163" s="1"/>
      <c r="XAS163" s="1"/>
      <c r="XAT163" s="1"/>
      <c r="XAU163" s="1"/>
      <c r="XAV163" s="1"/>
      <c r="XAW163" s="1"/>
      <c r="XAX163" s="1"/>
      <c r="XAY163" s="1"/>
      <c r="XAZ163" s="1"/>
      <c r="XBA163" s="1"/>
      <c r="XBB163" s="1"/>
      <c r="XBC163" s="1"/>
      <c r="XBD163" s="1"/>
      <c r="XBE163" s="1"/>
      <c r="XBF163" s="1"/>
      <c r="XBG163" s="1"/>
      <c r="XBH163" s="1"/>
      <c r="XBI163" s="1"/>
      <c r="XBJ163" s="1"/>
      <c r="XBK163" s="1"/>
      <c r="XBL163" s="1"/>
      <c r="XBM163" s="1"/>
      <c r="XBN163" s="1"/>
      <c r="XBO163" s="1"/>
      <c r="XBP163" s="1"/>
      <c r="XBQ163" s="1"/>
      <c r="XBR163" s="1"/>
      <c r="XBS163" s="1"/>
      <c r="XBT163" s="1"/>
      <c r="XBU163" s="1"/>
      <c r="XBV163" s="1"/>
      <c r="XBW163" s="1"/>
      <c r="XBX163" s="1"/>
      <c r="XBY163" s="1"/>
      <c r="XBZ163" s="1"/>
      <c r="XCA163" s="1"/>
      <c r="XCB163" s="1"/>
      <c r="XCC163" s="1"/>
      <c r="XCD163" s="1"/>
      <c r="XCE163" s="1"/>
      <c r="XCF163" s="1"/>
      <c r="XCG163" s="1"/>
      <c r="XCH163" s="1"/>
      <c r="XCI163" s="1"/>
      <c r="XCJ163" s="1"/>
      <c r="XCK163" s="1"/>
      <c r="XCL163" s="1"/>
      <c r="XCM163" s="1"/>
      <c r="XCN163" s="1"/>
      <c r="XCO163" s="1"/>
      <c r="XCP163" s="1"/>
      <c r="XCQ163" s="1"/>
      <c r="XCR163" s="1"/>
      <c r="XCS163" s="1"/>
      <c r="XCT163" s="1"/>
      <c r="XCU163" s="1"/>
      <c r="XCV163" s="1"/>
      <c r="XCW163" s="1"/>
      <c r="XCX163" s="1"/>
      <c r="XCY163" s="1"/>
      <c r="XCZ163" s="1"/>
      <c r="XDA163" s="1"/>
      <c r="XDB163" s="1"/>
      <c r="XDC163" s="1"/>
      <c r="XDD163" s="1"/>
      <c r="XDE163" s="1"/>
      <c r="XDF163" s="1"/>
      <c r="XDG163" s="1"/>
      <c r="XDH163" s="1"/>
      <c r="XDI163" s="1"/>
      <c r="XDJ163" s="1"/>
      <c r="XDK163" s="1"/>
      <c r="XDL163" s="1"/>
      <c r="XDM163" s="1"/>
      <c r="XDN163" s="1"/>
      <c r="XDO163" s="1"/>
      <c r="XDP163" s="1"/>
      <c r="XDQ163" s="1"/>
      <c r="XDR163" s="1"/>
      <c r="XDS163" s="1"/>
      <c r="XDT163" s="1"/>
      <c r="XDU163" s="1"/>
      <c r="XDV163" s="1"/>
      <c r="XDW163" s="1"/>
      <c r="XDX163" s="1"/>
      <c r="XDY163" s="1"/>
      <c r="XDZ163" s="1"/>
      <c r="XEA163" s="1"/>
      <c r="XEB163" s="1"/>
      <c r="XEC163" s="1"/>
      <c r="XED163" s="1"/>
      <c r="XEE163" s="1"/>
      <c r="XEF163" s="1"/>
      <c r="XEG163" s="1"/>
      <c r="XEH163" s="1"/>
      <c r="XEI163" s="1"/>
      <c r="XEJ163" s="1"/>
      <c r="XEK163" s="1"/>
      <c r="XEL163" s="1"/>
      <c r="XEM163" s="1"/>
      <c r="XEN163" s="1"/>
      <c r="XEO163" s="1"/>
      <c r="XEP163" s="1"/>
      <c r="XEQ163" s="1"/>
      <c r="XER163" s="1"/>
      <c r="XES163" s="1"/>
      <c r="XET163" s="1"/>
      <c r="XEU163" s="1"/>
      <c r="XEV163" s="1"/>
      <c r="XEW163" s="1"/>
      <c r="XEX163" s="1"/>
      <c r="XEY163" s="1"/>
      <c r="XEZ163" s="1"/>
      <c r="XFA163" s="1"/>
      <c r="XFB163" s="1"/>
      <c r="XFC163" s="1"/>
    </row>
    <row r="164" spans="1:150 16226:16383" s="2" customFormat="1" ht="20.25" customHeight="1" x14ac:dyDescent="0.3">
      <c r="A164" s="114" t="s">
        <v>366</v>
      </c>
      <c r="B164" s="115"/>
      <c r="C164" s="115"/>
      <c r="D164" s="115"/>
      <c r="E164" s="115"/>
      <c r="F164" s="115"/>
      <c r="G164" s="115"/>
      <c r="H164" s="116"/>
      <c r="I164" s="1">
        <f>1</f>
        <v>1</v>
      </c>
      <c r="J164" s="1"/>
      <c r="K164" s="1"/>
      <c r="L164" s="1"/>
      <c r="M164" s="1"/>
      <c r="N164" s="1"/>
      <c r="O164" s="1"/>
      <c r="P164" s="1"/>
      <c r="Q164" s="1"/>
      <c r="R164" s="1"/>
      <c r="S164" s="1"/>
      <c r="T164" s="1"/>
      <c r="U164" s="1"/>
      <c r="V164" s="1"/>
      <c r="W164" s="1"/>
      <c r="X164" s="1"/>
      <c r="Y164" s="1"/>
      <c r="Z164" s="1"/>
      <c r="AA164" s="1"/>
      <c r="AB164" s="1"/>
      <c r="AC164" s="1"/>
      <c r="AD164" s="1"/>
      <c r="AE164" s="1"/>
      <c r="AF164" s="1"/>
      <c r="AG164" s="1"/>
      <c r="AH164" s="1"/>
      <c r="AI164" s="1"/>
      <c r="AJ164" s="1"/>
      <c r="AK164" s="1"/>
      <c r="AL164" s="1"/>
      <c r="AM164" s="1"/>
      <c r="AN164" s="1"/>
      <c r="AO164" s="1"/>
      <c r="AP164" s="1"/>
      <c r="AQ164" s="1"/>
      <c r="AR164" s="1"/>
      <c r="AS164" s="1"/>
      <c r="AT164" s="1"/>
      <c r="AU164" s="1"/>
      <c r="AV164" s="1"/>
      <c r="AW164" s="1"/>
      <c r="AX164" s="1"/>
      <c r="AY164" s="1"/>
      <c r="AZ164" s="1"/>
      <c r="BA164" s="1"/>
      <c r="BB164" s="1"/>
      <c r="BC164" s="1"/>
      <c r="BD164" s="1"/>
      <c r="BE164" s="1"/>
      <c r="BF164" s="1"/>
      <c r="BG164" s="1"/>
      <c r="BH164" s="1"/>
      <c r="BI164" s="1"/>
      <c r="BJ164" s="1"/>
      <c r="BK164" s="1"/>
      <c r="BL164" s="1"/>
      <c r="BM164" s="1"/>
      <c r="BN164" s="1"/>
      <c r="BO164" s="1"/>
      <c r="BP164" s="1"/>
      <c r="BQ164" s="1"/>
      <c r="BR164" s="1"/>
      <c r="BS164" s="1"/>
      <c r="BT164" s="1"/>
      <c r="BU164" s="1"/>
      <c r="BV164" s="1"/>
      <c r="BW164" s="1"/>
      <c r="BX164" s="1"/>
      <c r="BY164" s="1"/>
      <c r="BZ164" s="1"/>
      <c r="CA164" s="1"/>
      <c r="CB164" s="1"/>
      <c r="CC164" s="1"/>
      <c r="CD164" s="1"/>
      <c r="CE164" s="1"/>
      <c r="CF164" s="1"/>
      <c r="CG164" s="1"/>
      <c r="CH164" s="1"/>
      <c r="CI164" s="1"/>
      <c r="CJ164" s="1"/>
      <c r="CK164" s="1"/>
      <c r="CL164" s="1"/>
      <c r="CM164" s="1"/>
      <c r="CN164" s="1"/>
      <c r="CO164" s="1"/>
      <c r="CP164" s="1"/>
      <c r="CQ164" s="1"/>
      <c r="CR164" s="1"/>
      <c r="CS164" s="1"/>
      <c r="CT164" s="1"/>
      <c r="CU164" s="1"/>
      <c r="CV164" s="1"/>
      <c r="CW164" s="1"/>
      <c r="CX164" s="1"/>
      <c r="CY164" s="1"/>
      <c r="CZ164" s="1"/>
      <c r="DA164" s="1"/>
      <c r="DB164" s="1"/>
      <c r="DC164" s="1"/>
      <c r="DD164" s="1"/>
      <c r="DE164" s="1"/>
      <c r="DF164" s="1"/>
      <c r="DG164" s="1"/>
      <c r="DH164" s="1"/>
      <c r="DI164" s="1"/>
      <c r="DJ164" s="1"/>
      <c r="DK164" s="1"/>
      <c r="DL164" s="1"/>
      <c r="DM164" s="1"/>
      <c r="DN164" s="1"/>
      <c r="DO164" s="1"/>
      <c r="DP164" s="1"/>
      <c r="DQ164" s="1"/>
      <c r="DR164" s="1"/>
      <c r="DS164" s="1"/>
      <c r="DT164" s="1"/>
      <c r="DU164" s="1"/>
      <c r="DV164" s="1"/>
      <c r="DW164" s="1"/>
      <c r="DX164" s="1"/>
      <c r="DY164" s="1"/>
      <c r="DZ164" s="1"/>
      <c r="EA164" s="1"/>
      <c r="EB164" s="1"/>
      <c r="EC164" s="1"/>
      <c r="ED164" s="1"/>
      <c r="EE164" s="1"/>
      <c r="EF164" s="1"/>
      <c r="EG164" s="1"/>
      <c r="EH164" s="1"/>
      <c r="EI164" s="1"/>
      <c r="EJ164" s="1"/>
      <c r="EK164" s="1"/>
      <c r="EL164" s="1"/>
      <c r="EM164" s="1"/>
      <c r="EN164" s="1"/>
      <c r="EO164" s="1"/>
      <c r="EP164" s="1"/>
      <c r="EQ164" s="1"/>
      <c r="ER164" s="1"/>
      <c r="ES164" s="1"/>
      <c r="ET164" s="1"/>
      <c r="WZB164" s="1"/>
      <c r="WZC164" s="1"/>
      <c r="WZD164" s="1"/>
      <c r="WZE164" s="1"/>
      <c r="WZF164" s="1"/>
      <c r="WZG164" s="1"/>
      <c r="WZH164" s="1"/>
      <c r="WZI164" s="1"/>
      <c r="WZJ164" s="1"/>
      <c r="WZK164" s="1"/>
      <c r="WZL164" s="1"/>
      <c r="WZM164" s="1"/>
      <c r="WZN164" s="1"/>
      <c r="WZO164" s="1"/>
      <c r="WZP164" s="1"/>
      <c r="WZQ164" s="1"/>
      <c r="WZR164" s="1"/>
      <c r="WZS164" s="1"/>
      <c r="WZT164" s="1"/>
      <c r="WZU164" s="1"/>
      <c r="WZV164" s="1"/>
      <c r="WZW164" s="1"/>
      <c r="WZX164" s="1"/>
      <c r="WZY164" s="1"/>
      <c r="WZZ164" s="1"/>
      <c r="XAA164" s="1"/>
      <c r="XAB164" s="1"/>
      <c r="XAC164" s="1"/>
      <c r="XAD164" s="1"/>
      <c r="XAE164" s="1"/>
      <c r="XAF164" s="1"/>
      <c r="XAG164" s="1"/>
      <c r="XAH164" s="1"/>
      <c r="XAI164" s="1"/>
      <c r="XAJ164" s="1"/>
      <c r="XAK164" s="1"/>
      <c r="XAL164" s="1"/>
      <c r="XAM164" s="1"/>
      <c r="XAN164" s="1"/>
      <c r="XAO164" s="1"/>
      <c r="XAP164" s="1"/>
      <c r="XAQ164" s="1"/>
      <c r="XAR164" s="1"/>
      <c r="XAS164" s="1"/>
      <c r="XAT164" s="1"/>
      <c r="XAU164" s="1"/>
      <c r="XAV164" s="1"/>
      <c r="XAW164" s="1"/>
      <c r="XAX164" s="1"/>
      <c r="XAY164" s="1"/>
      <c r="XAZ164" s="1"/>
      <c r="XBA164" s="1"/>
      <c r="XBB164" s="1"/>
      <c r="XBC164" s="1"/>
      <c r="XBD164" s="1"/>
      <c r="XBE164" s="1"/>
      <c r="XBF164" s="1"/>
      <c r="XBG164" s="1"/>
      <c r="XBH164" s="1"/>
      <c r="XBI164" s="1"/>
      <c r="XBJ164" s="1"/>
      <c r="XBK164" s="1"/>
      <c r="XBL164" s="1"/>
      <c r="XBM164" s="1"/>
      <c r="XBN164" s="1"/>
      <c r="XBO164" s="1"/>
      <c r="XBP164" s="1"/>
      <c r="XBQ164" s="1"/>
      <c r="XBR164" s="1"/>
      <c r="XBS164" s="1"/>
      <c r="XBT164" s="1"/>
      <c r="XBU164" s="1"/>
      <c r="XBV164" s="1"/>
      <c r="XBW164" s="1"/>
      <c r="XBX164" s="1"/>
      <c r="XBY164" s="1"/>
      <c r="XBZ164" s="1"/>
      <c r="XCA164" s="1"/>
      <c r="XCB164" s="1"/>
      <c r="XCC164" s="1"/>
      <c r="XCD164" s="1"/>
      <c r="XCE164" s="1"/>
      <c r="XCF164" s="1"/>
      <c r="XCG164" s="1"/>
      <c r="XCH164" s="1"/>
      <c r="XCI164" s="1"/>
      <c r="XCJ164" s="1"/>
      <c r="XCK164" s="1"/>
      <c r="XCL164" s="1"/>
      <c r="XCM164" s="1"/>
      <c r="XCN164" s="1"/>
      <c r="XCO164" s="1"/>
      <c r="XCP164" s="1"/>
      <c r="XCQ164" s="1"/>
      <c r="XCR164" s="1"/>
      <c r="XCS164" s="1"/>
      <c r="XCT164" s="1"/>
      <c r="XCU164" s="1"/>
      <c r="XCV164" s="1"/>
      <c r="XCW164" s="1"/>
      <c r="XCX164" s="1"/>
      <c r="XCY164" s="1"/>
      <c r="XCZ164" s="1"/>
      <c r="XDA164" s="1"/>
      <c r="XDB164" s="1"/>
      <c r="XDC164" s="1"/>
      <c r="XDD164" s="1"/>
      <c r="XDE164" s="1"/>
      <c r="XDF164" s="1"/>
      <c r="XDG164" s="1"/>
      <c r="XDH164" s="1"/>
      <c r="XDI164" s="1"/>
      <c r="XDJ164" s="1"/>
      <c r="XDK164" s="1"/>
      <c r="XDL164" s="1"/>
      <c r="XDM164" s="1"/>
      <c r="XDN164" s="1"/>
      <c r="XDO164" s="1"/>
      <c r="XDP164" s="1"/>
      <c r="XDQ164" s="1"/>
      <c r="XDR164" s="1"/>
      <c r="XDS164" s="1"/>
      <c r="XDT164" s="1"/>
      <c r="XDU164" s="1"/>
      <c r="XDV164" s="1"/>
      <c r="XDW164" s="1"/>
      <c r="XDX164" s="1"/>
      <c r="XDY164" s="1"/>
      <c r="XDZ164" s="1"/>
      <c r="XEA164" s="1"/>
      <c r="XEB164" s="1"/>
      <c r="XEC164" s="1"/>
      <c r="XED164" s="1"/>
      <c r="XEE164" s="1"/>
      <c r="XEF164" s="1"/>
      <c r="XEG164" s="1"/>
      <c r="XEH164" s="1"/>
      <c r="XEI164" s="1"/>
      <c r="XEJ164" s="1"/>
      <c r="XEK164" s="1"/>
      <c r="XEL164" s="1"/>
      <c r="XEM164" s="1"/>
      <c r="XEN164" s="1"/>
      <c r="XEO164" s="1"/>
      <c r="XEP164" s="1"/>
      <c r="XEQ164" s="1"/>
      <c r="XER164" s="1"/>
      <c r="XES164" s="1"/>
      <c r="XET164" s="1"/>
      <c r="XEU164" s="1"/>
      <c r="XEV164" s="1"/>
      <c r="XEW164" s="1"/>
      <c r="XEX164" s="1"/>
      <c r="XEY164" s="1"/>
      <c r="XEZ164" s="1"/>
      <c r="XFA164" s="1"/>
      <c r="XFB164" s="1"/>
      <c r="XFC164" s="1"/>
    </row>
    <row r="165" spans="1:150 16226:16383" s="2" customFormat="1" ht="21" x14ac:dyDescent="0.3">
      <c r="A165" s="109">
        <v>1</v>
      </c>
      <c r="B165" s="109"/>
      <c r="C165" s="79" t="s">
        <v>316</v>
      </c>
      <c r="D165" s="80"/>
      <c r="E165" s="80"/>
      <c r="F165" s="80"/>
      <c r="G165" s="80"/>
      <c r="H165" s="81"/>
      <c r="I165" s="1"/>
      <c r="J165" s="1"/>
      <c r="K165" s="1"/>
      <c r="L165" s="1"/>
      <c r="M165" s="1"/>
      <c r="N165" s="1"/>
      <c r="O165" s="1"/>
      <c r="P165" s="1"/>
      <c r="Q165" s="1"/>
      <c r="R165" s="1"/>
      <c r="S165" s="1"/>
      <c r="T165" s="1"/>
      <c r="U165" s="1"/>
      <c r="V165" s="1"/>
      <c r="W165" s="1"/>
      <c r="X165" s="1"/>
      <c r="Y165" s="1"/>
      <c r="Z165" s="1"/>
      <c r="AA165" s="1"/>
      <c r="AB165" s="1"/>
      <c r="AC165" s="1"/>
      <c r="AD165" s="1"/>
      <c r="AE165" s="1"/>
      <c r="AF165" s="1"/>
      <c r="AG165" s="1"/>
      <c r="AH165" s="1"/>
      <c r="AI165" s="1"/>
      <c r="AJ165" s="1"/>
      <c r="AK165" s="1"/>
      <c r="AL165" s="1"/>
      <c r="AM165" s="1"/>
      <c r="AN165" s="1"/>
      <c r="AO165" s="1"/>
      <c r="AP165" s="1"/>
      <c r="AQ165" s="1"/>
      <c r="AR165" s="1"/>
      <c r="AS165" s="1"/>
      <c r="AT165" s="1"/>
      <c r="AU165" s="1"/>
      <c r="AV165" s="1"/>
      <c r="AW165" s="1"/>
      <c r="AX165" s="1"/>
      <c r="AY165" s="1"/>
      <c r="AZ165" s="1"/>
      <c r="BA165" s="1"/>
      <c r="BB165" s="1"/>
      <c r="BC165" s="1"/>
      <c r="BD165" s="1"/>
      <c r="BE165" s="1"/>
      <c r="BF165" s="1"/>
      <c r="BG165" s="1"/>
      <c r="BH165" s="1"/>
      <c r="BI165" s="1"/>
      <c r="BJ165" s="1"/>
      <c r="BK165" s="1"/>
      <c r="BL165" s="1"/>
      <c r="BM165" s="1"/>
      <c r="BN165" s="1"/>
      <c r="BO165" s="1"/>
      <c r="BP165" s="1"/>
      <c r="BQ165" s="1"/>
      <c r="BR165" s="1"/>
      <c r="BS165" s="1"/>
      <c r="BT165" s="1"/>
      <c r="BU165" s="1"/>
      <c r="BV165" s="1"/>
      <c r="BW165" s="1"/>
      <c r="BX165" s="1"/>
      <c r="BY165" s="1"/>
      <c r="BZ165" s="1"/>
      <c r="CA165" s="1"/>
      <c r="CB165" s="1"/>
      <c r="CC165" s="1"/>
      <c r="CD165" s="1"/>
      <c r="CE165" s="1"/>
      <c r="CF165" s="1"/>
      <c r="CG165" s="1"/>
      <c r="CH165" s="1"/>
      <c r="CI165" s="1"/>
      <c r="CJ165" s="1"/>
      <c r="CK165" s="1"/>
      <c r="CL165" s="1"/>
      <c r="CM165" s="1"/>
      <c r="CN165" s="1"/>
      <c r="CO165" s="1"/>
      <c r="CP165" s="1"/>
      <c r="CQ165" s="1"/>
      <c r="CR165" s="1"/>
      <c r="CS165" s="1"/>
      <c r="CT165" s="1"/>
      <c r="CU165" s="1"/>
      <c r="CV165" s="1"/>
      <c r="CW165" s="1"/>
      <c r="CX165" s="1"/>
      <c r="CY165" s="1"/>
      <c r="CZ165" s="1"/>
      <c r="DA165" s="1"/>
      <c r="DB165" s="1"/>
      <c r="DC165" s="1"/>
      <c r="DD165" s="1"/>
      <c r="DE165" s="1"/>
      <c r="DF165" s="1"/>
      <c r="DG165" s="1"/>
      <c r="DH165" s="1"/>
      <c r="DI165" s="1"/>
      <c r="DJ165" s="1"/>
      <c r="DK165" s="1"/>
      <c r="DL165" s="1"/>
      <c r="DM165" s="1"/>
      <c r="DN165" s="1"/>
      <c r="DO165" s="1"/>
      <c r="DP165" s="1"/>
      <c r="DQ165" s="1"/>
      <c r="DR165" s="1"/>
      <c r="DS165" s="1"/>
      <c r="DT165" s="1"/>
      <c r="DU165" s="1"/>
      <c r="DV165" s="1"/>
      <c r="DW165" s="1"/>
      <c r="DX165" s="1"/>
      <c r="DY165" s="1"/>
      <c r="DZ165" s="1"/>
      <c r="EA165" s="1"/>
      <c r="EB165" s="1"/>
      <c r="EC165" s="1"/>
      <c r="ED165" s="1"/>
      <c r="EE165" s="1"/>
      <c r="EF165" s="1"/>
      <c r="EG165" s="1"/>
      <c r="EH165" s="1"/>
      <c r="EI165" s="1"/>
      <c r="EJ165" s="1"/>
      <c r="EK165" s="1"/>
      <c r="EL165" s="1"/>
      <c r="EM165" s="1"/>
      <c r="EN165" s="1"/>
      <c r="EO165" s="1"/>
      <c r="EP165" s="1"/>
      <c r="EQ165" s="1"/>
      <c r="ER165" s="1"/>
      <c r="ES165" s="1"/>
      <c r="ET165" s="1"/>
      <c r="WZB165" s="1"/>
      <c r="WZC165" s="1"/>
      <c r="WZD165" s="1"/>
      <c r="WZE165" s="1"/>
      <c r="WZF165" s="1"/>
      <c r="WZG165" s="1"/>
      <c r="WZH165" s="1"/>
      <c r="WZI165" s="1"/>
      <c r="WZJ165" s="1"/>
      <c r="WZK165" s="1"/>
      <c r="WZL165" s="1"/>
      <c r="WZM165" s="1"/>
      <c r="WZN165" s="1"/>
      <c r="WZO165" s="1"/>
      <c r="WZP165" s="1"/>
      <c r="WZQ165" s="1"/>
      <c r="WZR165" s="1"/>
      <c r="WZS165" s="1"/>
      <c r="WZT165" s="1"/>
      <c r="WZU165" s="1"/>
      <c r="WZV165" s="1"/>
      <c r="WZW165" s="1"/>
      <c r="WZX165" s="1"/>
      <c r="WZY165" s="1"/>
      <c r="WZZ165" s="1"/>
      <c r="XAA165" s="1"/>
      <c r="XAB165" s="1"/>
      <c r="XAC165" s="1"/>
      <c r="XAD165" s="1"/>
      <c r="XAE165" s="1"/>
      <c r="XAF165" s="1"/>
      <c r="XAG165" s="1"/>
      <c r="XAH165" s="1"/>
      <c r="XAI165" s="1"/>
      <c r="XAJ165" s="1"/>
      <c r="XAK165" s="1"/>
      <c r="XAL165" s="1"/>
      <c r="XAM165" s="1"/>
      <c r="XAN165" s="1"/>
      <c r="XAO165" s="1"/>
      <c r="XAP165" s="1"/>
      <c r="XAQ165" s="1"/>
      <c r="XAR165" s="1"/>
      <c r="XAS165" s="1"/>
      <c r="XAT165" s="1"/>
      <c r="XAU165" s="1"/>
      <c r="XAV165" s="1"/>
      <c r="XAW165" s="1"/>
      <c r="XAX165" s="1"/>
      <c r="XAY165" s="1"/>
      <c r="XAZ165" s="1"/>
      <c r="XBA165" s="1"/>
      <c r="XBB165" s="1"/>
      <c r="XBC165" s="1"/>
      <c r="XBD165" s="1"/>
      <c r="XBE165" s="1"/>
      <c r="XBF165" s="1"/>
      <c r="XBG165" s="1"/>
      <c r="XBH165" s="1"/>
      <c r="XBI165" s="1"/>
      <c r="XBJ165" s="1"/>
      <c r="XBK165" s="1"/>
      <c r="XBL165" s="1"/>
      <c r="XBM165" s="1"/>
      <c r="XBN165" s="1"/>
      <c r="XBO165" s="1"/>
      <c r="XBP165" s="1"/>
      <c r="XBQ165" s="1"/>
      <c r="XBR165" s="1"/>
      <c r="XBS165" s="1"/>
      <c r="XBT165" s="1"/>
      <c r="XBU165" s="1"/>
      <c r="XBV165" s="1"/>
      <c r="XBW165" s="1"/>
      <c r="XBX165" s="1"/>
      <c r="XBY165" s="1"/>
      <c r="XBZ165" s="1"/>
      <c r="XCA165" s="1"/>
      <c r="XCB165" s="1"/>
      <c r="XCC165" s="1"/>
      <c r="XCD165" s="1"/>
      <c r="XCE165" s="1"/>
      <c r="XCF165" s="1"/>
      <c r="XCG165" s="1"/>
      <c r="XCH165" s="1"/>
      <c r="XCI165" s="1"/>
      <c r="XCJ165" s="1"/>
      <c r="XCK165" s="1"/>
      <c r="XCL165" s="1"/>
      <c r="XCM165" s="1"/>
      <c r="XCN165" s="1"/>
      <c r="XCO165" s="1"/>
      <c r="XCP165" s="1"/>
      <c r="XCQ165" s="1"/>
      <c r="XCR165" s="1"/>
      <c r="XCS165" s="1"/>
      <c r="XCT165" s="1"/>
      <c r="XCU165" s="1"/>
      <c r="XCV165" s="1"/>
      <c r="XCW165" s="1"/>
      <c r="XCX165" s="1"/>
      <c r="XCY165" s="1"/>
      <c r="XCZ165" s="1"/>
      <c r="XDA165" s="1"/>
      <c r="XDB165" s="1"/>
      <c r="XDC165" s="1"/>
      <c r="XDD165" s="1"/>
      <c r="XDE165" s="1"/>
      <c r="XDF165" s="1"/>
      <c r="XDG165" s="1"/>
      <c r="XDH165" s="1"/>
      <c r="XDI165" s="1"/>
      <c r="XDJ165" s="1"/>
      <c r="XDK165" s="1"/>
      <c r="XDL165" s="1"/>
      <c r="XDM165" s="1"/>
      <c r="XDN165" s="1"/>
      <c r="XDO165" s="1"/>
      <c r="XDP165" s="1"/>
      <c r="XDQ165" s="1"/>
      <c r="XDR165" s="1"/>
      <c r="XDS165" s="1"/>
      <c r="XDT165" s="1"/>
      <c r="XDU165" s="1"/>
      <c r="XDV165" s="1"/>
      <c r="XDW165" s="1"/>
      <c r="XDX165" s="1"/>
      <c r="XDY165" s="1"/>
      <c r="XDZ165" s="1"/>
      <c r="XEA165" s="1"/>
      <c r="XEB165" s="1"/>
      <c r="XEC165" s="1"/>
      <c r="XED165" s="1"/>
      <c r="XEE165" s="1"/>
      <c r="XEF165" s="1"/>
      <c r="XEG165" s="1"/>
      <c r="XEH165" s="1"/>
      <c r="XEI165" s="1"/>
      <c r="XEJ165" s="1"/>
      <c r="XEK165" s="1"/>
      <c r="XEL165" s="1"/>
      <c r="XEM165" s="1"/>
      <c r="XEN165" s="1"/>
      <c r="XEO165" s="1"/>
      <c r="XEP165" s="1"/>
      <c r="XEQ165" s="1"/>
      <c r="XER165" s="1"/>
      <c r="XES165" s="1"/>
      <c r="XET165" s="1"/>
      <c r="XEU165" s="1"/>
      <c r="XEV165" s="1"/>
      <c r="XEW165" s="1"/>
      <c r="XEX165" s="1"/>
      <c r="XEY165" s="1"/>
      <c r="XEZ165" s="1"/>
      <c r="XFA165" s="1"/>
      <c r="XFB165" s="1"/>
      <c r="XFC165" s="1"/>
    </row>
    <row r="166" spans="1:150 16226:16383" s="2" customFormat="1" ht="21" x14ac:dyDescent="0.3">
      <c r="A166" s="110">
        <f>A165+1</f>
        <v>2</v>
      </c>
      <c r="B166" s="111"/>
      <c r="C166" s="82"/>
      <c r="D166" s="83"/>
      <c r="E166" s="83"/>
      <c r="F166" s="83"/>
      <c r="G166" s="83"/>
      <c r="H166" s="84"/>
      <c r="I166" s="1"/>
      <c r="J166" s="1"/>
      <c r="K166" s="1"/>
      <c r="L166" s="1"/>
      <c r="M166" s="1"/>
      <c r="N166" s="1"/>
      <c r="O166" s="1"/>
      <c r="P166" s="1"/>
      <c r="Q166" s="1"/>
      <c r="R166" s="1"/>
      <c r="S166" s="1"/>
      <c r="T166" s="1"/>
      <c r="U166" s="1"/>
      <c r="V166" s="1"/>
      <c r="W166" s="1"/>
      <c r="X166" s="1"/>
      <c r="Y166" s="1"/>
      <c r="Z166" s="1"/>
      <c r="AA166" s="1"/>
      <c r="AB166" s="1"/>
      <c r="AC166" s="1"/>
      <c r="AD166" s="1"/>
      <c r="AE166" s="1"/>
      <c r="AF166" s="1"/>
      <c r="AG166" s="1"/>
      <c r="AH166" s="1"/>
      <c r="AI166" s="1"/>
      <c r="AJ166" s="1"/>
      <c r="AK166" s="1"/>
      <c r="AL166" s="1"/>
      <c r="AM166" s="1"/>
      <c r="AN166" s="1"/>
      <c r="AO166" s="1"/>
      <c r="AP166" s="1"/>
      <c r="AQ166" s="1"/>
      <c r="AR166" s="1"/>
      <c r="AS166" s="1"/>
      <c r="AT166" s="1"/>
      <c r="AU166" s="1"/>
      <c r="AV166" s="1"/>
      <c r="AW166" s="1"/>
      <c r="AX166" s="1"/>
      <c r="AY166" s="1"/>
      <c r="AZ166" s="1"/>
      <c r="BA166" s="1"/>
      <c r="BB166" s="1"/>
      <c r="BC166" s="1"/>
      <c r="BD166" s="1"/>
      <c r="BE166" s="1"/>
      <c r="BF166" s="1"/>
      <c r="BG166" s="1"/>
      <c r="BH166" s="1"/>
      <c r="BI166" s="1"/>
      <c r="BJ166" s="1"/>
      <c r="BK166" s="1"/>
      <c r="BL166" s="1"/>
      <c r="BM166" s="1"/>
      <c r="BN166" s="1"/>
      <c r="BO166" s="1"/>
      <c r="BP166" s="1"/>
      <c r="BQ166" s="1"/>
      <c r="BR166" s="1"/>
      <c r="BS166" s="1"/>
      <c r="BT166" s="1"/>
      <c r="BU166" s="1"/>
      <c r="BV166" s="1"/>
      <c r="BW166" s="1"/>
      <c r="BX166" s="1"/>
      <c r="BY166" s="1"/>
      <c r="BZ166" s="1"/>
      <c r="CA166" s="1"/>
      <c r="CB166" s="1"/>
      <c r="CC166" s="1"/>
      <c r="CD166" s="1"/>
      <c r="CE166" s="1"/>
      <c r="CF166" s="1"/>
      <c r="CG166" s="1"/>
      <c r="CH166" s="1"/>
      <c r="CI166" s="1"/>
      <c r="CJ166" s="1"/>
      <c r="CK166" s="1"/>
      <c r="CL166" s="1"/>
      <c r="CM166" s="1"/>
      <c r="CN166" s="1"/>
      <c r="CO166" s="1"/>
      <c r="CP166" s="1"/>
      <c r="CQ166" s="1"/>
      <c r="CR166" s="1"/>
      <c r="CS166" s="1"/>
      <c r="CT166" s="1"/>
      <c r="CU166" s="1"/>
      <c r="CV166" s="1"/>
      <c r="CW166" s="1"/>
      <c r="CX166" s="1"/>
      <c r="CY166" s="1"/>
      <c r="CZ166" s="1"/>
      <c r="DA166" s="1"/>
      <c r="DB166" s="1"/>
      <c r="DC166" s="1"/>
      <c r="DD166" s="1"/>
      <c r="DE166" s="1"/>
      <c r="DF166" s="1"/>
      <c r="DG166" s="1"/>
      <c r="DH166" s="1"/>
      <c r="DI166" s="1"/>
      <c r="DJ166" s="1"/>
      <c r="DK166" s="1"/>
      <c r="DL166" s="1"/>
      <c r="DM166" s="1"/>
      <c r="DN166" s="1"/>
      <c r="DO166" s="1"/>
      <c r="DP166" s="1"/>
      <c r="DQ166" s="1"/>
      <c r="DR166" s="1"/>
      <c r="DS166" s="1"/>
      <c r="DT166" s="1"/>
      <c r="DU166" s="1"/>
      <c r="DV166" s="1"/>
      <c r="DW166" s="1"/>
      <c r="DX166" s="1"/>
      <c r="DY166" s="1"/>
      <c r="DZ166" s="1"/>
      <c r="EA166" s="1"/>
      <c r="EB166" s="1"/>
      <c r="EC166" s="1"/>
      <c r="ED166" s="1"/>
      <c r="EE166" s="1"/>
      <c r="EF166" s="1"/>
      <c r="EG166" s="1"/>
      <c r="EH166" s="1"/>
      <c r="EI166" s="1"/>
      <c r="EJ166" s="1"/>
      <c r="EK166" s="1"/>
      <c r="EL166" s="1"/>
      <c r="EM166" s="1"/>
      <c r="EN166" s="1"/>
      <c r="EO166" s="1"/>
      <c r="EP166" s="1"/>
      <c r="EQ166" s="1"/>
      <c r="ER166" s="1"/>
      <c r="ES166" s="1"/>
      <c r="ET166" s="1"/>
      <c r="WZB166" s="1"/>
      <c r="WZC166" s="1"/>
      <c r="WZD166" s="1"/>
      <c r="WZE166" s="1"/>
      <c r="WZF166" s="1"/>
      <c r="WZG166" s="1"/>
      <c r="WZH166" s="1"/>
      <c r="WZI166" s="1"/>
      <c r="WZJ166" s="1"/>
      <c r="WZK166" s="1"/>
      <c r="WZL166" s="1"/>
      <c r="WZM166" s="1"/>
      <c r="WZN166" s="1"/>
      <c r="WZO166" s="1"/>
      <c r="WZP166" s="1"/>
      <c r="WZQ166" s="1"/>
      <c r="WZR166" s="1"/>
      <c r="WZS166" s="1"/>
      <c r="WZT166" s="1"/>
      <c r="WZU166" s="1"/>
      <c r="WZV166" s="1"/>
      <c r="WZW166" s="1"/>
      <c r="WZX166" s="1"/>
      <c r="WZY166" s="1"/>
      <c r="WZZ166" s="1"/>
      <c r="XAA166" s="1"/>
      <c r="XAB166" s="1"/>
      <c r="XAC166" s="1"/>
      <c r="XAD166" s="1"/>
      <c r="XAE166" s="1"/>
      <c r="XAF166" s="1"/>
      <c r="XAG166" s="1"/>
      <c r="XAH166" s="1"/>
      <c r="XAI166" s="1"/>
      <c r="XAJ166" s="1"/>
      <c r="XAK166" s="1"/>
      <c r="XAL166" s="1"/>
      <c r="XAM166" s="1"/>
      <c r="XAN166" s="1"/>
      <c r="XAO166" s="1"/>
      <c r="XAP166" s="1"/>
      <c r="XAQ166" s="1"/>
      <c r="XAR166" s="1"/>
      <c r="XAS166" s="1"/>
      <c r="XAT166" s="1"/>
      <c r="XAU166" s="1"/>
      <c r="XAV166" s="1"/>
      <c r="XAW166" s="1"/>
      <c r="XAX166" s="1"/>
      <c r="XAY166" s="1"/>
      <c r="XAZ166" s="1"/>
      <c r="XBA166" s="1"/>
      <c r="XBB166" s="1"/>
      <c r="XBC166" s="1"/>
      <c r="XBD166" s="1"/>
      <c r="XBE166" s="1"/>
      <c r="XBF166" s="1"/>
      <c r="XBG166" s="1"/>
      <c r="XBH166" s="1"/>
      <c r="XBI166" s="1"/>
      <c r="XBJ166" s="1"/>
      <c r="XBK166" s="1"/>
      <c r="XBL166" s="1"/>
      <c r="XBM166" s="1"/>
      <c r="XBN166" s="1"/>
      <c r="XBO166" s="1"/>
      <c r="XBP166" s="1"/>
      <c r="XBQ166" s="1"/>
      <c r="XBR166" s="1"/>
      <c r="XBS166" s="1"/>
      <c r="XBT166" s="1"/>
      <c r="XBU166" s="1"/>
      <c r="XBV166" s="1"/>
      <c r="XBW166" s="1"/>
      <c r="XBX166" s="1"/>
      <c r="XBY166" s="1"/>
      <c r="XBZ166" s="1"/>
      <c r="XCA166" s="1"/>
      <c r="XCB166" s="1"/>
      <c r="XCC166" s="1"/>
      <c r="XCD166" s="1"/>
      <c r="XCE166" s="1"/>
      <c r="XCF166" s="1"/>
      <c r="XCG166" s="1"/>
      <c r="XCH166" s="1"/>
      <c r="XCI166" s="1"/>
      <c r="XCJ166" s="1"/>
      <c r="XCK166" s="1"/>
      <c r="XCL166" s="1"/>
      <c r="XCM166" s="1"/>
      <c r="XCN166" s="1"/>
      <c r="XCO166" s="1"/>
      <c r="XCP166" s="1"/>
      <c r="XCQ166" s="1"/>
      <c r="XCR166" s="1"/>
      <c r="XCS166" s="1"/>
      <c r="XCT166" s="1"/>
      <c r="XCU166" s="1"/>
      <c r="XCV166" s="1"/>
      <c r="XCW166" s="1"/>
      <c r="XCX166" s="1"/>
      <c r="XCY166" s="1"/>
      <c r="XCZ166" s="1"/>
      <c r="XDA166" s="1"/>
      <c r="XDB166" s="1"/>
      <c r="XDC166" s="1"/>
      <c r="XDD166" s="1"/>
      <c r="XDE166" s="1"/>
      <c r="XDF166" s="1"/>
      <c r="XDG166" s="1"/>
      <c r="XDH166" s="1"/>
      <c r="XDI166" s="1"/>
      <c r="XDJ166" s="1"/>
      <c r="XDK166" s="1"/>
      <c r="XDL166" s="1"/>
      <c r="XDM166" s="1"/>
      <c r="XDN166" s="1"/>
      <c r="XDO166" s="1"/>
      <c r="XDP166" s="1"/>
      <c r="XDQ166" s="1"/>
      <c r="XDR166" s="1"/>
      <c r="XDS166" s="1"/>
      <c r="XDT166" s="1"/>
      <c r="XDU166" s="1"/>
      <c r="XDV166" s="1"/>
      <c r="XDW166" s="1"/>
      <c r="XDX166" s="1"/>
      <c r="XDY166" s="1"/>
      <c r="XDZ166" s="1"/>
      <c r="XEA166" s="1"/>
      <c r="XEB166" s="1"/>
      <c r="XEC166" s="1"/>
      <c r="XED166" s="1"/>
      <c r="XEE166" s="1"/>
      <c r="XEF166" s="1"/>
      <c r="XEG166" s="1"/>
      <c r="XEH166" s="1"/>
      <c r="XEI166" s="1"/>
      <c r="XEJ166" s="1"/>
      <c r="XEK166" s="1"/>
      <c r="XEL166" s="1"/>
      <c r="XEM166" s="1"/>
      <c r="XEN166" s="1"/>
      <c r="XEO166" s="1"/>
      <c r="XEP166" s="1"/>
      <c r="XEQ166" s="1"/>
      <c r="XER166" s="1"/>
      <c r="XES166" s="1"/>
      <c r="XET166" s="1"/>
      <c r="XEU166" s="1"/>
      <c r="XEV166" s="1"/>
      <c r="XEW166" s="1"/>
      <c r="XEX166" s="1"/>
      <c r="XEY166" s="1"/>
      <c r="XEZ166" s="1"/>
      <c r="XFA166" s="1"/>
      <c r="XFB166" s="1"/>
      <c r="XFC166" s="1"/>
    </row>
    <row r="167" spans="1:150 16226:16383" s="2" customFormat="1" ht="21" x14ac:dyDescent="0.3">
      <c r="A167" s="110">
        <f t="shared" ref="A167:A171" si="14">A166+1</f>
        <v>3</v>
      </c>
      <c r="B167" s="111"/>
      <c r="C167" s="82"/>
      <c r="D167" s="83"/>
      <c r="E167" s="83"/>
      <c r="F167" s="83"/>
      <c r="G167" s="83"/>
      <c r="H167" s="84"/>
      <c r="I167" s="1"/>
      <c r="J167" s="1"/>
      <c r="K167" s="1"/>
      <c r="L167" s="1"/>
      <c r="M167" s="1"/>
      <c r="N167" s="1"/>
      <c r="O167" s="1"/>
      <c r="P167" s="1"/>
      <c r="Q167" s="1"/>
      <c r="R167" s="1"/>
      <c r="S167" s="1"/>
      <c r="T167" s="1"/>
      <c r="U167" s="1"/>
      <c r="V167" s="1"/>
      <c r="W167" s="1"/>
      <c r="X167" s="1"/>
      <c r="Y167" s="1"/>
      <c r="Z167" s="1"/>
      <c r="AA167" s="1"/>
      <c r="AB167" s="1"/>
      <c r="AC167" s="1"/>
      <c r="AD167" s="1"/>
      <c r="AE167" s="1"/>
      <c r="AF167" s="1"/>
      <c r="AG167" s="1"/>
      <c r="AH167" s="1"/>
      <c r="AI167" s="1"/>
      <c r="AJ167" s="1"/>
      <c r="AK167" s="1"/>
      <c r="AL167" s="1"/>
      <c r="AM167" s="1"/>
      <c r="AN167" s="1"/>
      <c r="AO167" s="1"/>
      <c r="AP167" s="1"/>
      <c r="AQ167" s="1"/>
      <c r="AR167" s="1"/>
      <c r="AS167" s="1"/>
      <c r="AT167" s="1"/>
      <c r="AU167" s="1"/>
      <c r="AV167" s="1"/>
      <c r="AW167" s="1"/>
      <c r="AX167" s="1"/>
      <c r="AY167" s="1"/>
      <c r="AZ167" s="1"/>
      <c r="BA167" s="1"/>
      <c r="BB167" s="1"/>
      <c r="BC167" s="1"/>
      <c r="BD167" s="1"/>
      <c r="BE167" s="1"/>
      <c r="BF167" s="1"/>
      <c r="BG167" s="1"/>
      <c r="BH167" s="1"/>
      <c r="BI167" s="1"/>
      <c r="BJ167" s="1"/>
      <c r="BK167" s="1"/>
      <c r="BL167" s="1"/>
      <c r="BM167" s="1"/>
      <c r="BN167" s="1"/>
      <c r="BO167" s="1"/>
      <c r="BP167" s="1"/>
      <c r="BQ167" s="1"/>
      <c r="BR167" s="1"/>
      <c r="BS167" s="1"/>
      <c r="BT167" s="1"/>
      <c r="BU167" s="1"/>
      <c r="BV167" s="1"/>
      <c r="BW167" s="1"/>
      <c r="BX167" s="1"/>
      <c r="BY167" s="1"/>
      <c r="BZ167" s="1"/>
      <c r="CA167" s="1"/>
      <c r="CB167" s="1"/>
      <c r="CC167" s="1"/>
      <c r="CD167" s="1"/>
      <c r="CE167" s="1"/>
      <c r="CF167" s="1"/>
      <c r="CG167" s="1"/>
      <c r="CH167" s="1"/>
      <c r="CI167" s="1"/>
      <c r="CJ167" s="1"/>
      <c r="CK167" s="1"/>
      <c r="CL167" s="1"/>
      <c r="CM167" s="1"/>
      <c r="CN167" s="1"/>
      <c r="CO167" s="1"/>
      <c r="CP167" s="1"/>
      <c r="CQ167" s="1"/>
      <c r="CR167" s="1"/>
      <c r="CS167" s="1"/>
      <c r="CT167" s="1"/>
      <c r="CU167" s="1"/>
      <c r="CV167" s="1"/>
      <c r="CW167" s="1"/>
      <c r="CX167" s="1"/>
      <c r="CY167" s="1"/>
      <c r="CZ167" s="1"/>
      <c r="DA167" s="1"/>
      <c r="DB167" s="1"/>
      <c r="DC167" s="1"/>
      <c r="DD167" s="1"/>
      <c r="DE167" s="1"/>
      <c r="DF167" s="1"/>
      <c r="DG167" s="1"/>
      <c r="DH167" s="1"/>
      <c r="DI167" s="1"/>
      <c r="DJ167" s="1"/>
      <c r="DK167" s="1"/>
      <c r="DL167" s="1"/>
      <c r="DM167" s="1"/>
      <c r="DN167" s="1"/>
      <c r="DO167" s="1"/>
      <c r="DP167" s="1"/>
      <c r="DQ167" s="1"/>
      <c r="DR167" s="1"/>
      <c r="DS167" s="1"/>
      <c r="DT167" s="1"/>
      <c r="DU167" s="1"/>
      <c r="DV167" s="1"/>
      <c r="DW167" s="1"/>
      <c r="DX167" s="1"/>
      <c r="DY167" s="1"/>
      <c r="DZ167" s="1"/>
      <c r="EA167" s="1"/>
      <c r="EB167" s="1"/>
      <c r="EC167" s="1"/>
      <c r="ED167" s="1"/>
      <c r="EE167" s="1"/>
      <c r="EF167" s="1"/>
      <c r="EG167" s="1"/>
      <c r="EH167" s="1"/>
      <c r="EI167" s="1"/>
      <c r="EJ167" s="1"/>
      <c r="EK167" s="1"/>
      <c r="EL167" s="1"/>
      <c r="EM167" s="1"/>
      <c r="EN167" s="1"/>
      <c r="EO167" s="1"/>
      <c r="EP167" s="1"/>
      <c r="EQ167" s="1"/>
      <c r="ER167" s="1"/>
      <c r="ES167" s="1"/>
      <c r="ET167" s="1"/>
      <c r="WZB167" s="1"/>
      <c r="WZC167" s="1"/>
      <c r="WZD167" s="1"/>
      <c r="WZE167" s="1"/>
      <c r="WZF167" s="1"/>
      <c r="WZG167" s="1"/>
      <c r="WZH167" s="1"/>
      <c r="WZI167" s="1"/>
      <c r="WZJ167" s="1"/>
      <c r="WZK167" s="1"/>
      <c r="WZL167" s="1"/>
      <c r="WZM167" s="1"/>
      <c r="WZN167" s="1"/>
      <c r="WZO167" s="1"/>
      <c r="WZP167" s="1"/>
      <c r="WZQ167" s="1"/>
      <c r="WZR167" s="1"/>
      <c r="WZS167" s="1"/>
      <c r="WZT167" s="1"/>
      <c r="WZU167" s="1"/>
      <c r="WZV167" s="1"/>
      <c r="WZW167" s="1"/>
      <c r="WZX167" s="1"/>
      <c r="WZY167" s="1"/>
      <c r="WZZ167" s="1"/>
      <c r="XAA167" s="1"/>
      <c r="XAB167" s="1"/>
      <c r="XAC167" s="1"/>
      <c r="XAD167" s="1"/>
      <c r="XAE167" s="1"/>
      <c r="XAF167" s="1"/>
      <c r="XAG167" s="1"/>
      <c r="XAH167" s="1"/>
      <c r="XAI167" s="1"/>
      <c r="XAJ167" s="1"/>
      <c r="XAK167" s="1"/>
      <c r="XAL167" s="1"/>
      <c r="XAM167" s="1"/>
      <c r="XAN167" s="1"/>
      <c r="XAO167" s="1"/>
      <c r="XAP167" s="1"/>
      <c r="XAQ167" s="1"/>
      <c r="XAR167" s="1"/>
      <c r="XAS167" s="1"/>
      <c r="XAT167" s="1"/>
      <c r="XAU167" s="1"/>
      <c r="XAV167" s="1"/>
      <c r="XAW167" s="1"/>
      <c r="XAX167" s="1"/>
      <c r="XAY167" s="1"/>
      <c r="XAZ167" s="1"/>
      <c r="XBA167" s="1"/>
      <c r="XBB167" s="1"/>
      <c r="XBC167" s="1"/>
      <c r="XBD167" s="1"/>
      <c r="XBE167" s="1"/>
      <c r="XBF167" s="1"/>
      <c r="XBG167" s="1"/>
      <c r="XBH167" s="1"/>
      <c r="XBI167" s="1"/>
      <c r="XBJ167" s="1"/>
      <c r="XBK167" s="1"/>
      <c r="XBL167" s="1"/>
      <c r="XBM167" s="1"/>
      <c r="XBN167" s="1"/>
      <c r="XBO167" s="1"/>
      <c r="XBP167" s="1"/>
      <c r="XBQ167" s="1"/>
      <c r="XBR167" s="1"/>
      <c r="XBS167" s="1"/>
      <c r="XBT167" s="1"/>
      <c r="XBU167" s="1"/>
      <c r="XBV167" s="1"/>
      <c r="XBW167" s="1"/>
      <c r="XBX167" s="1"/>
      <c r="XBY167" s="1"/>
      <c r="XBZ167" s="1"/>
      <c r="XCA167" s="1"/>
      <c r="XCB167" s="1"/>
      <c r="XCC167" s="1"/>
      <c r="XCD167" s="1"/>
      <c r="XCE167" s="1"/>
      <c r="XCF167" s="1"/>
      <c r="XCG167" s="1"/>
      <c r="XCH167" s="1"/>
      <c r="XCI167" s="1"/>
      <c r="XCJ167" s="1"/>
      <c r="XCK167" s="1"/>
      <c r="XCL167" s="1"/>
      <c r="XCM167" s="1"/>
      <c r="XCN167" s="1"/>
      <c r="XCO167" s="1"/>
      <c r="XCP167" s="1"/>
      <c r="XCQ167" s="1"/>
      <c r="XCR167" s="1"/>
      <c r="XCS167" s="1"/>
      <c r="XCT167" s="1"/>
      <c r="XCU167" s="1"/>
      <c r="XCV167" s="1"/>
      <c r="XCW167" s="1"/>
      <c r="XCX167" s="1"/>
      <c r="XCY167" s="1"/>
      <c r="XCZ167" s="1"/>
      <c r="XDA167" s="1"/>
      <c r="XDB167" s="1"/>
      <c r="XDC167" s="1"/>
      <c r="XDD167" s="1"/>
      <c r="XDE167" s="1"/>
      <c r="XDF167" s="1"/>
      <c r="XDG167" s="1"/>
      <c r="XDH167" s="1"/>
      <c r="XDI167" s="1"/>
      <c r="XDJ167" s="1"/>
      <c r="XDK167" s="1"/>
      <c r="XDL167" s="1"/>
      <c r="XDM167" s="1"/>
      <c r="XDN167" s="1"/>
      <c r="XDO167" s="1"/>
      <c r="XDP167" s="1"/>
      <c r="XDQ167" s="1"/>
      <c r="XDR167" s="1"/>
      <c r="XDS167" s="1"/>
      <c r="XDT167" s="1"/>
      <c r="XDU167" s="1"/>
      <c r="XDV167" s="1"/>
      <c r="XDW167" s="1"/>
      <c r="XDX167" s="1"/>
      <c r="XDY167" s="1"/>
      <c r="XDZ167" s="1"/>
      <c r="XEA167" s="1"/>
      <c r="XEB167" s="1"/>
      <c r="XEC167" s="1"/>
      <c r="XED167" s="1"/>
      <c r="XEE167" s="1"/>
      <c r="XEF167" s="1"/>
      <c r="XEG167" s="1"/>
      <c r="XEH167" s="1"/>
      <c r="XEI167" s="1"/>
      <c r="XEJ167" s="1"/>
      <c r="XEK167" s="1"/>
      <c r="XEL167" s="1"/>
      <c r="XEM167" s="1"/>
      <c r="XEN167" s="1"/>
      <c r="XEO167" s="1"/>
      <c r="XEP167" s="1"/>
      <c r="XEQ167" s="1"/>
      <c r="XER167" s="1"/>
      <c r="XES167" s="1"/>
      <c r="XET167" s="1"/>
      <c r="XEU167" s="1"/>
      <c r="XEV167" s="1"/>
      <c r="XEW167" s="1"/>
      <c r="XEX167" s="1"/>
      <c r="XEY167" s="1"/>
      <c r="XEZ167" s="1"/>
      <c r="XFA167" s="1"/>
      <c r="XFB167" s="1"/>
      <c r="XFC167" s="1"/>
    </row>
    <row r="168" spans="1:150 16226:16383" s="2" customFormat="1" ht="20.25" customHeight="1" x14ac:dyDescent="0.3">
      <c r="A168" s="110">
        <f t="shared" si="14"/>
        <v>4</v>
      </c>
      <c r="B168" s="111"/>
      <c r="C168" s="85"/>
      <c r="D168" s="86"/>
      <c r="E168" s="86"/>
      <c r="F168" s="86"/>
      <c r="G168" s="86"/>
      <c r="H168" s="87"/>
      <c r="I168" s="1"/>
      <c r="J168" s="1"/>
      <c r="K168" s="1"/>
      <c r="L168" s="1"/>
      <c r="M168" s="1"/>
      <c r="N168" s="1"/>
      <c r="O168" s="1"/>
      <c r="P168" s="1"/>
      <c r="Q168" s="1"/>
      <c r="R168" s="1"/>
      <c r="S168" s="1"/>
      <c r="T168" s="1"/>
      <c r="U168" s="1"/>
      <c r="V168" s="1"/>
      <c r="W168" s="1"/>
      <c r="X168" s="1"/>
      <c r="Y168" s="1"/>
      <c r="Z168" s="1"/>
      <c r="AA168" s="1"/>
      <c r="AB168" s="1"/>
      <c r="AC168" s="1"/>
      <c r="AD168" s="1"/>
      <c r="AE168" s="1"/>
      <c r="AF168" s="1"/>
      <c r="AG168" s="1"/>
      <c r="AH168" s="1"/>
      <c r="AI168" s="1"/>
      <c r="AJ168" s="1"/>
      <c r="AK168" s="1"/>
      <c r="AL168" s="1"/>
      <c r="AM168" s="1"/>
      <c r="AN168" s="1"/>
      <c r="AO168" s="1"/>
      <c r="AP168" s="1"/>
      <c r="AQ168" s="1"/>
      <c r="AR168" s="1"/>
      <c r="AS168" s="1"/>
      <c r="AT168" s="1"/>
      <c r="AU168" s="1"/>
      <c r="AV168" s="1"/>
      <c r="AW168" s="1"/>
      <c r="AX168" s="1"/>
      <c r="AY168" s="1"/>
      <c r="AZ168" s="1"/>
      <c r="BA168" s="1"/>
      <c r="BB168" s="1"/>
      <c r="BC168" s="1"/>
      <c r="BD168" s="1"/>
      <c r="BE168" s="1"/>
      <c r="BF168" s="1"/>
      <c r="BG168" s="1"/>
      <c r="BH168" s="1"/>
      <c r="BI168" s="1"/>
      <c r="BJ168" s="1"/>
      <c r="BK168" s="1"/>
      <c r="BL168" s="1"/>
      <c r="BM168" s="1"/>
      <c r="BN168" s="1"/>
      <c r="BO168" s="1"/>
      <c r="BP168" s="1"/>
      <c r="BQ168" s="1"/>
      <c r="BR168" s="1"/>
      <c r="BS168" s="1"/>
      <c r="BT168" s="1"/>
      <c r="BU168" s="1"/>
      <c r="BV168" s="1"/>
      <c r="BW168" s="1"/>
      <c r="BX168" s="1"/>
      <c r="BY168" s="1"/>
      <c r="BZ168" s="1"/>
      <c r="CA168" s="1"/>
      <c r="CB168" s="1"/>
      <c r="CC168" s="1"/>
      <c r="CD168" s="1"/>
      <c r="CE168" s="1"/>
      <c r="CF168" s="1"/>
      <c r="CG168" s="1"/>
      <c r="CH168" s="1"/>
      <c r="CI168" s="1"/>
      <c r="CJ168" s="1"/>
      <c r="CK168" s="1"/>
      <c r="CL168" s="1"/>
      <c r="CM168" s="1"/>
      <c r="CN168" s="1"/>
      <c r="CO168" s="1"/>
      <c r="CP168" s="1"/>
      <c r="CQ168" s="1"/>
      <c r="CR168" s="1"/>
      <c r="CS168" s="1"/>
      <c r="CT168" s="1"/>
      <c r="CU168" s="1"/>
      <c r="CV168" s="1"/>
      <c r="CW168" s="1"/>
      <c r="CX168" s="1"/>
      <c r="CY168" s="1"/>
      <c r="CZ168" s="1"/>
      <c r="DA168" s="1"/>
      <c r="DB168" s="1"/>
      <c r="DC168" s="1"/>
      <c r="DD168" s="1"/>
      <c r="DE168" s="1"/>
      <c r="DF168" s="1"/>
      <c r="DG168" s="1"/>
      <c r="DH168" s="1"/>
      <c r="DI168" s="1"/>
      <c r="DJ168" s="1"/>
      <c r="DK168" s="1"/>
      <c r="DL168" s="1"/>
      <c r="DM168" s="1"/>
      <c r="DN168" s="1"/>
      <c r="DO168" s="1"/>
      <c r="DP168" s="1"/>
      <c r="DQ168" s="1"/>
      <c r="DR168" s="1"/>
      <c r="DS168" s="1"/>
      <c r="DT168" s="1"/>
      <c r="DU168" s="1"/>
      <c r="DV168" s="1"/>
      <c r="DW168" s="1"/>
      <c r="DX168" s="1"/>
      <c r="DY168" s="1"/>
      <c r="DZ168" s="1"/>
      <c r="EA168" s="1"/>
      <c r="EB168" s="1"/>
      <c r="EC168" s="1"/>
      <c r="ED168" s="1"/>
      <c r="EE168" s="1"/>
      <c r="EF168" s="1"/>
      <c r="EG168" s="1"/>
      <c r="EH168" s="1"/>
      <c r="EI168" s="1"/>
      <c r="EJ168" s="1"/>
      <c r="EK168" s="1"/>
      <c r="EL168" s="1"/>
      <c r="EM168" s="1"/>
      <c r="EN168" s="1"/>
      <c r="EO168" s="1"/>
      <c r="EP168" s="1"/>
      <c r="EQ168" s="1"/>
      <c r="ER168" s="1"/>
      <c r="ES168" s="1"/>
      <c r="ET168" s="1"/>
      <c r="WZB168" s="1"/>
      <c r="WZC168" s="1"/>
      <c r="WZD168" s="1"/>
      <c r="WZE168" s="1"/>
      <c r="WZF168" s="1"/>
      <c r="WZG168" s="1"/>
      <c r="WZH168" s="1"/>
      <c r="WZI168" s="1"/>
      <c r="WZJ168" s="1"/>
      <c r="WZK168" s="1"/>
      <c r="WZL168" s="1"/>
      <c r="WZM168" s="1"/>
      <c r="WZN168" s="1"/>
      <c r="WZO168" s="1"/>
      <c r="WZP168" s="1"/>
      <c r="WZQ168" s="1"/>
      <c r="WZR168" s="1"/>
      <c r="WZS168" s="1"/>
      <c r="WZT168" s="1"/>
      <c r="WZU168" s="1"/>
      <c r="WZV168" s="1"/>
      <c r="WZW168" s="1"/>
      <c r="WZX168" s="1"/>
      <c r="WZY168" s="1"/>
      <c r="WZZ168" s="1"/>
      <c r="XAA168" s="1"/>
      <c r="XAB168" s="1"/>
      <c r="XAC168" s="1"/>
      <c r="XAD168" s="1"/>
      <c r="XAE168" s="1"/>
      <c r="XAF168" s="1"/>
      <c r="XAG168" s="1"/>
      <c r="XAH168" s="1"/>
      <c r="XAI168" s="1"/>
      <c r="XAJ168" s="1"/>
      <c r="XAK168" s="1"/>
      <c r="XAL168" s="1"/>
      <c r="XAM168" s="1"/>
      <c r="XAN168" s="1"/>
      <c r="XAO168" s="1"/>
      <c r="XAP168" s="1"/>
      <c r="XAQ168" s="1"/>
      <c r="XAR168" s="1"/>
      <c r="XAS168" s="1"/>
      <c r="XAT168" s="1"/>
      <c r="XAU168" s="1"/>
      <c r="XAV168" s="1"/>
      <c r="XAW168" s="1"/>
      <c r="XAX168" s="1"/>
      <c r="XAY168" s="1"/>
      <c r="XAZ168" s="1"/>
      <c r="XBA168" s="1"/>
      <c r="XBB168" s="1"/>
      <c r="XBC168" s="1"/>
      <c r="XBD168" s="1"/>
      <c r="XBE168" s="1"/>
      <c r="XBF168" s="1"/>
      <c r="XBG168" s="1"/>
      <c r="XBH168" s="1"/>
      <c r="XBI168" s="1"/>
      <c r="XBJ168" s="1"/>
      <c r="XBK168" s="1"/>
      <c r="XBL168" s="1"/>
      <c r="XBM168" s="1"/>
      <c r="XBN168" s="1"/>
      <c r="XBO168" s="1"/>
      <c r="XBP168" s="1"/>
      <c r="XBQ168" s="1"/>
      <c r="XBR168" s="1"/>
      <c r="XBS168" s="1"/>
      <c r="XBT168" s="1"/>
      <c r="XBU168" s="1"/>
      <c r="XBV168" s="1"/>
      <c r="XBW168" s="1"/>
      <c r="XBX168" s="1"/>
      <c r="XBY168" s="1"/>
      <c r="XBZ168" s="1"/>
      <c r="XCA168" s="1"/>
      <c r="XCB168" s="1"/>
      <c r="XCC168" s="1"/>
      <c r="XCD168" s="1"/>
      <c r="XCE168" s="1"/>
      <c r="XCF168" s="1"/>
      <c r="XCG168" s="1"/>
      <c r="XCH168" s="1"/>
      <c r="XCI168" s="1"/>
      <c r="XCJ168" s="1"/>
      <c r="XCK168" s="1"/>
      <c r="XCL168" s="1"/>
      <c r="XCM168" s="1"/>
      <c r="XCN168" s="1"/>
      <c r="XCO168" s="1"/>
      <c r="XCP168" s="1"/>
      <c r="XCQ168" s="1"/>
      <c r="XCR168" s="1"/>
      <c r="XCS168" s="1"/>
      <c r="XCT168" s="1"/>
      <c r="XCU168" s="1"/>
      <c r="XCV168" s="1"/>
      <c r="XCW168" s="1"/>
      <c r="XCX168" s="1"/>
      <c r="XCY168" s="1"/>
      <c r="XCZ168" s="1"/>
      <c r="XDA168" s="1"/>
      <c r="XDB168" s="1"/>
      <c r="XDC168" s="1"/>
      <c r="XDD168" s="1"/>
      <c r="XDE168" s="1"/>
      <c r="XDF168" s="1"/>
      <c r="XDG168" s="1"/>
      <c r="XDH168" s="1"/>
      <c r="XDI168" s="1"/>
      <c r="XDJ168" s="1"/>
      <c r="XDK168" s="1"/>
      <c r="XDL168" s="1"/>
      <c r="XDM168" s="1"/>
      <c r="XDN168" s="1"/>
      <c r="XDO168" s="1"/>
      <c r="XDP168" s="1"/>
      <c r="XDQ168" s="1"/>
      <c r="XDR168" s="1"/>
      <c r="XDS168" s="1"/>
      <c r="XDT168" s="1"/>
      <c r="XDU168" s="1"/>
      <c r="XDV168" s="1"/>
      <c r="XDW168" s="1"/>
      <c r="XDX168" s="1"/>
      <c r="XDY168" s="1"/>
      <c r="XDZ168" s="1"/>
      <c r="XEA168" s="1"/>
      <c r="XEB168" s="1"/>
      <c r="XEC168" s="1"/>
      <c r="XED168" s="1"/>
      <c r="XEE168" s="1"/>
      <c r="XEF168" s="1"/>
      <c r="XEG168" s="1"/>
      <c r="XEH168" s="1"/>
      <c r="XEI168" s="1"/>
      <c r="XEJ168" s="1"/>
      <c r="XEK168" s="1"/>
      <c r="XEL168" s="1"/>
      <c r="XEM168" s="1"/>
      <c r="XEN168" s="1"/>
      <c r="XEO168" s="1"/>
      <c r="XEP168" s="1"/>
      <c r="XEQ168" s="1"/>
      <c r="XER168" s="1"/>
      <c r="XES168" s="1"/>
      <c r="XET168" s="1"/>
      <c r="XEU168" s="1"/>
      <c r="XEV168" s="1"/>
      <c r="XEW168" s="1"/>
      <c r="XEX168" s="1"/>
      <c r="XEY168" s="1"/>
      <c r="XEZ168" s="1"/>
      <c r="XFA168" s="1"/>
      <c r="XFB168" s="1"/>
      <c r="XFC168" s="1"/>
    </row>
    <row r="169" spans="1:150 16226:16383" s="2" customFormat="1" ht="20.25" customHeight="1" x14ac:dyDescent="0.3">
      <c r="A169" s="110">
        <f t="shared" si="14"/>
        <v>5</v>
      </c>
      <c r="B169" s="111"/>
      <c r="C169" s="51" t="s">
        <v>365</v>
      </c>
      <c r="D169" s="51" t="s">
        <v>314</v>
      </c>
      <c r="E169" s="73">
        <f>(62.07)*(10.764)</f>
        <v>668.12147999999991</v>
      </c>
      <c r="F169" s="73">
        <f>(3.25)*(10.764)</f>
        <v>34.982999999999997</v>
      </c>
      <c r="G169" s="4">
        <v>0</v>
      </c>
      <c r="H169" s="4">
        <f t="shared" ref="H169:H171" si="15">E169+F169+(IF(G169&lt;101,G169,IF(G169&lt;201,G169/2,IF(G169&lt;=301,G169/3,G169/4))))</f>
        <v>703.10447999999985</v>
      </c>
      <c r="I169" s="1"/>
      <c r="J169" s="1"/>
      <c r="K169" s="1"/>
      <c r="L169" s="1"/>
      <c r="M169" s="1"/>
      <c r="N169" s="1"/>
      <c r="O169" s="1"/>
      <c r="P169" s="1"/>
      <c r="Q169" s="1"/>
      <c r="R169" s="1"/>
      <c r="S169" s="1"/>
      <c r="T169" s="1"/>
      <c r="U169" s="1"/>
      <c r="V169" s="1"/>
      <c r="W169" s="1"/>
      <c r="X169" s="1"/>
      <c r="Y169" s="1"/>
      <c r="Z169" s="1"/>
      <c r="AA169" s="1"/>
      <c r="AB169" s="1"/>
      <c r="AC169" s="1"/>
      <c r="AD169" s="1"/>
      <c r="AE169" s="1"/>
      <c r="AF169" s="1"/>
      <c r="AG169" s="1"/>
      <c r="AH169" s="1"/>
      <c r="AI169" s="1"/>
      <c r="AJ169" s="1"/>
      <c r="AK169" s="1"/>
      <c r="AL169" s="1"/>
      <c r="AM169" s="1"/>
      <c r="AN169" s="1"/>
      <c r="AO169" s="1"/>
      <c r="AP169" s="1"/>
      <c r="AQ169" s="1"/>
      <c r="AR169" s="1"/>
      <c r="AS169" s="1"/>
      <c r="AT169" s="1"/>
      <c r="AU169" s="1"/>
      <c r="AV169" s="1"/>
      <c r="AW169" s="1"/>
      <c r="AX169" s="1"/>
      <c r="AY169" s="1"/>
      <c r="AZ169" s="1"/>
      <c r="BA169" s="1"/>
      <c r="BB169" s="1"/>
      <c r="BC169" s="1"/>
      <c r="BD169" s="1"/>
      <c r="BE169" s="1"/>
      <c r="BF169" s="1"/>
      <c r="BG169" s="1"/>
      <c r="BH169" s="1"/>
      <c r="BI169" s="1"/>
      <c r="BJ169" s="1"/>
      <c r="BK169" s="1"/>
      <c r="BL169" s="1"/>
      <c r="BM169" s="1"/>
      <c r="BN169" s="1"/>
      <c r="BO169" s="1"/>
      <c r="BP169" s="1"/>
      <c r="BQ169" s="1"/>
      <c r="BR169" s="1"/>
      <c r="BS169" s="1"/>
      <c r="BT169" s="1"/>
      <c r="BU169" s="1"/>
      <c r="BV169" s="1"/>
      <c r="BW169" s="1"/>
      <c r="BX169" s="1"/>
      <c r="BY169" s="1"/>
      <c r="BZ169" s="1"/>
      <c r="CA169" s="1"/>
      <c r="CB169" s="1"/>
      <c r="CC169" s="1"/>
      <c r="CD169" s="1"/>
      <c r="CE169" s="1"/>
      <c r="CF169" s="1"/>
      <c r="CG169" s="1"/>
      <c r="CH169" s="1"/>
      <c r="CI169" s="1"/>
      <c r="CJ169" s="1"/>
      <c r="CK169" s="1"/>
      <c r="CL169" s="1"/>
      <c r="CM169" s="1"/>
      <c r="CN169" s="1"/>
      <c r="CO169" s="1"/>
      <c r="CP169" s="1"/>
      <c r="CQ169" s="1"/>
      <c r="CR169" s="1"/>
      <c r="CS169" s="1"/>
      <c r="CT169" s="1"/>
      <c r="CU169" s="1"/>
      <c r="CV169" s="1"/>
      <c r="CW169" s="1"/>
      <c r="CX169" s="1"/>
      <c r="CY169" s="1"/>
      <c r="CZ169" s="1"/>
      <c r="DA169" s="1"/>
      <c r="DB169" s="1"/>
      <c r="DC169" s="1"/>
      <c r="DD169" s="1"/>
      <c r="DE169" s="1"/>
      <c r="DF169" s="1"/>
      <c r="DG169" s="1"/>
      <c r="DH169" s="1"/>
      <c r="DI169" s="1"/>
      <c r="DJ169" s="1"/>
      <c r="DK169" s="1"/>
      <c r="DL169" s="1"/>
      <c r="DM169" s="1"/>
      <c r="DN169" s="1"/>
      <c r="DO169" s="1"/>
      <c r="DP169" s="1"/>
      <c r="DQ169" s="1"/>
      <c r="DR169" s="1"/>
      <c r="DS169" s="1"/>
      <c r="DT169" s="1"/>
      <c r="DU169" s="1"/>
      <c r="DV169" s="1"/>
      <c r="DW169" s="1"/>
      <c r="DX169" s="1"/>
      <c r="DY169" s="1"/>
      <c r="DZ169" s="1"/>
      <c r="EA169" s="1"/>
      <c r="EB169" s="1"/>
      <c r="EC169" s="1"/>
      <c r="ED169" s="1"/>
      <c r="EE169" s="1"/>
      <c r="EF169" s="1"/>
      <c r="EG169" s="1"/>
      <c r="EH169" s="1"/>
      <c r="EI169" s="1"/>
      <c r="EJ169" s="1"/>
      <c r="EK169" s="1"/>
      <c r="EL169" s="1"/>
      <c r="EM169" s="1"/>
      <c r="EN169" s="1"/>
      <c r="EO169" s="1"/>
      <c r="EP169" s="1"/>
      <c r="EQ169" s="1"/>
      <c r="ER169" s="1"/>
      <c r="ES169" s="1"/>
      <c r="ET169" s="1"/>
      <c r="WZB169" s="1"/>
      <c r="WZC169" s="1"/>
      <c r="WZD169" s="1"/>
      <c r="WZE169" s="1"/>
      <c r="WZF169" s="1"/>
      <c r="WZG169" s="1"/>
      <c r="WZH169" s="1"/>
      <c r="WZI169" s="1"/>
      <c r="WZJ169" s="1"/>
      <c r="WZK169" s="1"/>
      <c r="WZL169" s="1"/>
      <c r="WZM169" s="1"/>
      <c r="WZN169" s="1"/>
      <c r="WZO169" s="1"/>
      <c r="WZP169" s="1"/>
      <c r="WZQ169" s="1"/>
      <c r="WZR169" s="1"/>
      <c r="WZS169" s="1"/>
      <c r="WZT169" s="1"/>
      <c r="WZU169" s="1"/>
      <c r="WZV169" s="1"/>
      <c r="WZW169" s="1"/>
      <c r="WZX169" s="1"/>
      <c r="WZY169" s="1"/>
      <c r="WZZ169" s="1"/>
      <c r="XAA169" s="1"/>
      <c r="XAB169" s="1"/>
      <c r="XAC169" s="1"/>
      <c r="XAD169" s="1"/>
      <c r="XAE169" s="1"/>
      <c r="XAF169" s="1"/>
      <c r="XAG169" s="1"/>
      <c r="XAH169" s="1"/>
      <c r="XAI169" s="1"/>
      <c r="XAJ169" s="1"/>
      <c r="XAK169" s="1"/>
      <c r="XAL169" s="1"/>
      <c r="XAM169" s="1"/>
      <c r="XAN169" s="1"/>
      <c r="XAO169" s="1"/>
      <c r="XAP169" s="1"/>
      <c r="XAQ169" s="1"/>
      <c r="XAR169" s="1"/>
      <c r="XAS169" s="1"/>
      <c r="XAT169" s="1"/>
      <c r="XAU169" s="1"/>
      <c r="XAV169" s="1"/>
      <c r="XAW169" s="1"/>
      <c r="XAX169" s="1"/>
      <c r="XAY169" s="1"/>
      <c r="XAZ169" s="1"/>
      <c r="XBA169" s="1"/>
      <c r="XBB169" s="1"/>
      <c r="XBC169" s="1"/>
      <c r="XBD169" s="1"/>
      <c r="XBE169" s="1"/>
      <c r="XBF169" s="1"/>
      <c r="XBG169" s="1"/>
      <c r="XBH169" s="1"/>
      <c r="XBI169" s="1"/>
      <c r="XBJ169" s="1"/>
      <c r="XBK169" s="1"/>
      <c r="XBL169" s="1"/>
      <c r="XBM169" s="1"/>
      <c r="XBN169" s="1"/>
      <c r="XBO169" s="1"/>
      <c r="XBP169" s="1"/>
      <c r="XBQ169" s="1"/>
      <c r="XBR169" s="1"/>
      <c r="XBS169" s="1"/>
      <c r="XBT169" s="1"/>
      <c r="XBU169" s="1"/>
      <c r="XBV169" s="1"/>
      <c r="XBW169" s="1"/>
      <c r="XBX169" s="1"/>
      <c r="XBY169" s="1"/>
      <c r="XBZ169" s="1"/>
      <c r="XCA169" s="1"/>
      <c r="XCB169" s="1"/>
      <c r="XCC169" s="1"/>
      <c r="XCD169" s="1"/>
      <c r="XCE169" s="1"/>
      <c r="XCF169" s="1"/>
      <c r="XCG169" s="1"/>
      <c r="XCH169" s="1"/>
      <c r="XCI169" s="1"/>
      <c r="XCJ169" s="1"/>
      <c r="XCK169" s="1"/>
      <c r="XCL169" s="1"/>
      <c r="XCM169" s="1"/>
      <c r="XCN169" s="1"/>
      <c r="XCO169" s="1"/>
      <c r="XCP169" s="1"/>
      <c r="XCQ169" s="1"/>
      <c r="XCR169" s="1"/>
      <c r="XCS169" s="1"/>
      <c r="XCT169" s="1"/>
      <c r="XCU169" s="1"/>
      <c r="XCV169" s="1"/>
      <c r="XCW169" s="1"/>
      <c r="XCX169" s="1"/>
      <c r="XCY169" s="1"/>
      <c r="XCZ169" s="1"/>
      <c r="XDA169" s="1"/>
      <c r="XDB169" s="1"/>
      <c r="XDC169" s="1"/>
      <c r="XDD169" s="1"/>
      <c r="XDE169" s="1"/>
      <c r="XDF169" s="1"/>
      <c r="XDG169" s="1"/>
      <c r="XDH169" s="1"/>
      <c r="XDI169" s="1"/>
      <c r="XDJ169" s="1"/>
      <c r="XDK169" s="1"/>
      <c r="XDL169" s="1"/>
      <c r="XDM169" s="1"/>
      <c r="XDN169" s="1"/>
      <c r="XDO169" s="1"/>
      <c r="XDP169" s="1"/>
      <c r="XDQ169" s="1"/>
      <c r="XDR169" s="1"/>
      <c r="XDS169" s="1"/>
      <c r="XDT169" s="1"/>
      <c r="XDU169" s="1"/>
      <c r="XDV169" s="1"/>
      <c r="XDW169" s="1"/>
      <c r="XDX169" s="1"/>
      <c r="XDY169" s="1"/>
      <c r="XDZ169" s="1"/>
      <c r="XEA169" s="1"/>
      <c r="XEB169" s="1"/>
      <c r="XEC169" s="1"/>
      <c r="XED169" s="1"/>
      <c r="XEE169" s="1"/>
      <c r="XEF169" s="1"/>
      <c r="XEG169" s="1"/>
      <c r="XEH169" s="1"/>
      <c r="XEI169" s="1"/>
      <c r="XEJ169" s="1"/>
      <c r="XEK169" s="1"/>
      <c r="XEL169" s="1"/>
      <c r="XEM169" s="1"/>
      <c r="XEN169" s="1"/>
      <c r="XEO169" s="1"/>
      <c r="XEP169" s="1"/>
      <c r="XEQ169" s="1"/>
      <c r="XER169" s="1"/>
      <c r="XES169" s="1"/>
      <c r="XET169" s="1"/>
      <c r="XEU169" s="1"/>
      <c r="XEV169" s="1"/>
      <c r="XEW169" s="1"/>
      <c r="XEX169" s="1"/>
      <c r="XEY169" s="1"/>
      <c r="XEZ169" s="1"/>
      <c r="XFA169" s="1"/>
      <c r="XFB169" s="1"/>
      <c r="XFC169" s="1"/>
    </row>
    <row r="170" spans="1:150 16226:16383" s="2" customFormat="1" ht="20.25" customHeight="1" x14ac:dyDescent="0.3">
      <c r="A170" s="110">
        <f t="shared" si="14"/>
        <v>6</v>
      </c>
      <c r="B170" s="111"/>
      <c r="C170" s="51" t="s">
        <v>365</v>
      </c>
      <c r="D170" s="51" t="s">
        <v>314</v>
      </c>
      <c r="E170" s="73">
        <f>(62.07)*(10.764)</f>
        <v>668.12147999999991</v>
      </c>
      <c r="F170" s="73">
        <f>(3.25)*(10.764)</f>
        <v>34.982999999999997</v>
      </c>
      <c r="G170" s="4">
        <v>0</v>
      </c>
      <c r="H170" s="4">
        <f t="shared" si="15"/>
        <v>703.10447999999985</v>
      </c>
      <c r="I170" s="1"/>
      <c r="J170" s="1"/>
      <c r="K170" s="1"/>
      <c r="L170" s="1"/>
      <c r="M170" s="1"/>
      <c r="N170" s="1"/>
      <c r="O170" s="1"/>
      <c r="P170" s="1"/>
      <c r="Q170" s="1"/>
      <c r="R170" s="1"/>
      <c r="S170" s="1"/>
      <c r="T170" s="1"/>
      <c r="U170" s="1"/>
      <c r="V170" s="1"/>
      <c r="W170" s="1"/>
      <c r="X170" s="1"/>
      <c r="Y170" s="1"/>
      <c r="Z170" s="1"/>
      <c r="AA170" s="1"/>
      <c r="AB170" s="1"/>
      <c r="AC170" s="1"/>
      <c r="AD170" s="1"/>
      <c r="AE170" s="1"/>
      <c r="AF170" s="1"/>
      <c r="AG170" s="1"/>
      <c r="AH170" s="1"/>
      <c r="AI170" s="1"/>
      <c r="AJ170" s="1"/>
      <c r="AK170" s="1"/>
      <c r="AL170" s="1"/>
      <c r="AM170" s="1"/>
      <c r="AN170" s="1"/>
      <c r="AO170" s="1"/>
      <c r="AP170" s="1"/>
      <c r="AQ170" s="1"/>
      <c r="AR170" s="1"/>
      <c r="AS170" s="1"/>
      <c r="AT170" s="1"/>
      <c r="AU170" s="1"/>
      <c r="AV170" s="1"/>
      <c r="AW170" s="1"/>
      <c r="AX170" s="1"/>
      <c r="AY170" s="1"/>
      <c r="AZ170" s="1"/>
      <c r="BA170" s="1"/>
      <c r="BB170" s="1"/>
      <c r="BC170" s="1"/>
      <c r="BD170" s="1"/>
      <c r="BE170" s="1"/>
      <c r="BF170" s="1"/>
      <c r="BG170" s="1"/>
      <c r="BH170" s="1"/>
      <c r="BI170" s="1"/>
      <c r="BJ170" s="1"/>
      <c r="BK170" s="1"/>
      <c r="BL170" s="1"/>
      <c r="BM170" s="1"/>
      <c r="BN170" s="1"/>
      <c r="BO170" s="1"/>
      <c r="BP170" s="1"/>
      <c r="BQ170" s="1"/>
      <c r="BR170" s="1"/>
      <c r="BS170" s="1"/>
      <c r="BT170" s="1"/>
      <c r="BU170" s="1"/>
      <c r="BV170" s="1"/>
      <c r="BW170" s="1"/>
      <c r="BX170" s="1"/>
      <c r="BY170" s="1"/>
      <c r="BZ170" s="1"/>
      <c r="CA170" s="1"/>
      <c r="CB170" s="1"/>
      <c r="CC170" s="1"/>
      <c r="CD170" s="1"/>
      <c r="CE170" s="1"/>
      <c r="CF170" s="1"/>
      <c r="CG170" s="1"/>
      <c r="CH170" s="1"/>
      <c r="CI170" s="1"/>
      <c r="CJ170" s="1"/>
      <c r="CK170" s="1"/>
      <c r="CL170" s="1"/>
      <c r="CM170" s="1"/>
      <c r="CN170" s="1"/>
      <c r="CO170" s="1"/>
      <c r="CP170" s="1"/>
      <c r="CQ170" s="1"/>
      <c r="CR170" s="1"/>
      <c r="CS170" s="1"/>
      <c r="CT170" s="1"/>
      <c r="CU170" s="1"/>
      <c r="CV170" s="1"/>
      <c r="CW170" s="1"/>
      <c r="CX170" s="1"/>
      <c r="CY170" s="1"/>
      <c r="CZ170" s="1"/>
      <c r="DA170" s="1"/>
      <c r="DB170" s="1"/>
      <c r="DC170" s="1"/>
      <c r="DD170" s="1"/>
      <c r="DE170" s="1"/>
      <c r="DF170" s="1"/>
      <c r="DG170" s="1"/>
      <c r="DH170" s="1"/>
      <c r="DI170" s="1"/>
      <c r="DJ170" s="1"/>
      <c r="DK170" s="1"/>
      <c r="DL170" s="1"/>
      <c r="DM170" s="1"/>
      <c r="DN170" s="1"/>
      <c r="DO170" s="1"/>
      <c r="DP170" s="1"/>
      <c r="DQ170" s="1"/>
      <c r="DR170" s="1"/>
      <c r="DS170" s="1"/>
      <c r="DT170" s="1"/>
      <c r="DU170" s="1"/>
      <c r="DV170" s="1"/>
      <c r="DW170" s="1"/>
      <c r="DX170" s="1"/>
      <c r="DY170" s="1"/>
      <c r="DZ170" s="1"/>
      <c r="EA170" s="1"/>
      <c r="EB170" s="1"/>
      <c r="EC170" s="1"/>
      <c r="ED170" s="1"/>
      <c r="EE170" s="1"/>
      <c r="EF170" s="1"/>
      <c r="EG170" s="1"/>
      <c r="EH170" s="1"/>
      <c r="EI170" s="1"/>
      <c r="EJ170" s="1"/>
      <c r="EK170" s="1"/>
      <c r="EL170" s="1"/>
      <c r="EM170" s="1"/>
      <c r="EN170" s="1"/>
      <c r="EO170" s="1"/>
      <c r="EP170" s="1"/>
      <c r="EQ170" s="1"/>
      <c r="ER170" s="1"/>
      <c r="ES170" s="1"/>
      <c r="ET170" s="1"/>
      <c r="WZB170" s="1"/>
      <c r="WZC170" s="1"/>
      <c r="WZD170" s="1"/>
      <c r="WZE170" s="1"/>
      <c r="WZF170" s="1"/>
      <c r="WZG170" s="1"/>
      <c r="WZH170" s="1"/>
      <c r="WZI170" s="1"/>
      <c r="WZJ170" s="1"/>
      <c r="WZK170" s="1"/>
      <c r="WZL170" s="1"/>
      <c r="WZM170" s="1"/>
      <c r="WZN170" s="1"/>
      <c r="WZO170" s="1"/>
      <c r="WZP170" s="1"/>
      <c r="WZQ170" s="1"/>
      <c r="WZR170" s="1"/>
      <c r="WZS170" s="1"/>
      <c r="WZT170" s="1"/>
      <c r="WZU170" s="1"/>
      <c r="WZV170" s="1"/>
      <c r="WZW170" s="1"/>
      <c r="WZX170" s="1"/>
      <c r="WZY170" s="1"/>
      <c r="WZZ170" s="1"/>
      <c r="XAA170" s="1"/>
      <c r="XAB170" s="1"/>
      <c r="XAC170" s="1"/>
      <c r="XAD170" s="1"/>
      <c r="XAE170" s="1"/>
      <c r="XAF170" s="1"/>
      <c r="XAG170" s="1"/>
      <c r="XAH170" s="1"/>
      <c r="XAI170" s="1"/>
      <c r="XAJ170" s="1"/>
      <c r="XAK170" s="1"/>
      <c r="XAL170" s="1"/>
      <c r="XAM170" s="1"/>
      <c r="XAN170" s="1"/>
      <c r="XAO170" s="1"/>
      <c r="XAP170" s="1"/>
      <c r="XAQ170" s="1"/>
      <c r="XAR170" s="1"/>
      <c r="XAS170" s="1"/>
      <c r="XAT170" s="1"/>
      <c r="XAU170" s="1"/>
      <c r="XAV170" s="1"/>
      <c r="XAW170" s="1"/>
      <c r="XAX170" s="1"/>
      <c r="XAY170" s="1"/>
      <c r="XAZ170" s="1"/>
      <c r="XBA170" s="1"/>
      <c r="XBB170" s="1"/>
      <c r="XBC170" s="1"/>
      <c r="XBD170" s="1"/>
      <c r="XBE170" s="1"/>
      <c r="XBF170" s="1"/>
      <c r="XBG170" s="1"/>
      <c r="XBH170" s="1"/>
      <c r="XBI170" s="1"/>
      <c r="XBJ170" s="1"/>
      <c r="XBK170" s="1"/>
      <c r="XBL170" s="1"/>
      <c r="XBM170" s="1"/>
      <c r="XBN170" s="1"/>
      <c r="XBO170" s="1"/>
      <c r="XBP170" s="1"/>
      <c r="XBQ170" s="1"/>
      <c r="XBR170" s="1"/>
      <c r="XBS170" s="1"/>
      <c r="XBT170" s="1"/>
      <c r="XBU170" s="1"/>
      <c r="XBV170" s="1"/>
      <c r="XBW170" s="1"/>
      <c r="XBX170" s="1"/>
      <c r="XBY170" s="1"/>
      <c r="XBZ170" s="1"/>
      <c r="XCA170" s="1"/>
      <c r="XCB170" s="1"/>
      <c r="XCC170" s="1"/>
      <c r="XCD170" s="1"/>
      <c r="XCE170" s="1"/>
      <c r="XCF170" s="1"/>
      <c r="XCG170" s="1"/>
      <c r="XCH170" s="1"/>
      <c r="XCI170" s="1"/>
      <c r="XCJ170" s="1"/>
      <c r="XCK170" s="1"/>
      <c r="XCL170" s="1"/>
      <c r="XCM170" s="1"/>
      <c r="XCN170" s="1"/>
      <c r="XCO170" s="1"/>
      <c r="XCP170" s="1"/>
      <c r="XCQ170" s="1"/>
      <c r="XCR170" s="1"/>
      <c r="XCS170" s="1"/>
      <c r="XCT170" s="1"/>
      <c r="XCU170" s="1"/>
      <c r="XCV170" s="1"/>
      <c r="XCW170" s="1"/>
      <c r="XCX170" s="1"/>
      <c r="XCY170" s="1"/>
      <c r="XCZ170" s="1"/>
      <c r="XDA170" s="1"/>
      <c r="XDB170" s="1"/>
      <c r="XDC170" s="1"/>
      <c r="XDD170" s="1"/>
      <c r="XDE170" s="1"/>
      <c r="XDF170" s="1"/>
      <c r="XDG170" s="1"/>
      <c r="XDH170" s="1"/>
      <c r="XDI170" s="1"/>
      <c r="XDJ170" s="1"/>
      <c r="XDK170" s="1"/>
      <c r="XDL170" s="1"/>
      <c r="XDM170" s="1"/>
      <c r="XDN170" s="1"/>
      <c r="XDO170" s="1"/>
      <c r="XDP170" s="1"/>
      <c r="XDQ170" s="1"/>
      <c r="XDR170" s="1"/>
      <c r="XDS170" s="1"/>
      <c r="XDT170" s="1"/>
      <c r="XDU170" s="1"/>
      <c r="XDV170" s="1"/>
      <c r="XDW170" s="1"/>
      <c r="XDX170" s="1"/>
      <c r="XDY170" s="1"/>
      <c r="XDZ170" s="1"/>
      <c r="XEA170" s="1"/>
      <c r="XEB170" s="1"/>
      <c r="XEC170" s="1"/>
      <c r="XED170" s="1"/>
      <c r="XEE170" s="1"/>
      <c r="XEF170" s="1"/>
      <c r="XEG170" s="1"/>
      <c r="XEH170" s="1"/>
      <c r="XEI170" s="1"/>
      <c r="XEJ170" s="1"/>
      <c r="XEK170" s="1"/>
      <c r="XEL170" s="1"/>
      <c r="XEM170" s="1"/>
      <c r="XEN170" s="1"/>
      <c r="XEO170" s="1"/>
      <c r="XEP170" s="1"/>
      <c r="XEQ170" s="1"/>
      <c r="XER170" s="1"/>
      <c r="XES170" s="1"/>
      <c r="XET170" s="1"/>
      <c r="XEU170" s="1"/>
      <c r="XEV170" s="1"/>
      <c r="XEW170" s="1"/>
      <c r="XEX170" s="1"/>
      <c r="XEY170" s="1"/>
      <c r="XEZ170" s="1"/>
      <c r="XFA170" s="1"/>
      <c r="XFB170" s="1"/>
      <c r="XFC170" s="1"/>
    </row>
    <row r="171" spans="1:150 16226:16383" s="2" customFormat="1" ht="20.25" customHeight="1" x14ac:dyDescent="0.3">
      <c r="A171" s="110">
        <f t="shared" si="14"/>
        <v>7</v>
      </c>
      <c r="B171" s="111"/>
      <c r="C171" s="51" t="s">
        <v>365</v>
      </c>
      <c r="D171" s="51" t="s">
        <v>315</v>
      </c>
      <c r="E171" s="73">
        <f>(84.47)*(10.764)</f>
        <v>909.23507999999993</v>
      </c>
      <c r="F171" s="73">
        <f>(4.74)*(10.764)</f>
        <v>51.021360000000001</v>
      </c>
      <c r="G171" s="4">
        <v>0</v>
      </c>
      <c r="H171" s="4">
        <f t="shared" si="15"/>
        <v>960.25643999999988</v>
      </c>
      <c r="I171" s="70"/>
      <c r="J171" s="1"/>
      <c r="K171" s="1"/>
      <c r="L171" s="1"/>
      <c r="M171" s="1"/>
      <c r="N171" s="1"/>
      <c r="O171" s="1"/>
      <c r="P171" s="1"/>
      <c r="Q171" s="1"/>
      <c r="R171" s="1"/>
      <c r="S171" s="1"/>
      <c r="T171" s="1"/>
      <c r="U171" s="1"/>
      <c r="V171" s="1"/>
      <c r="W171" s="1"/>
      <c r="X171" s="1"/>
      <c r="Y171" s="1"/>
      <c r="Z171" s="1"/>
      <c r="AA171" s="1"/>
      <c r="AB171" s="1"/>
      <c r="AC171" s="1"/>
      <c r="AD171" s="1"/>
      <c r="AE171" s="1"/>
      <c r="AF171" s="1"/>
      <c r="AG171" s="1"/>
      <c r="AH171" s="1"/>
      <c r="AI171" s="1"/>
      <c r="AJ171" s="1"/>
      <c r="AK171" s="1"/>
      <c r="AL171" s="1"/>
      <c r="AM171" s="1"/>
      <c r="AN171" s="1"/>
      <c r="AO171" s="1"/>
      <c r="AP171" s="1"/>
      <c r="AQ171" s="1"/>
      <c r="AR171" s="1"/>
      <c r="AS171" s="1"/>
      <c r="AT171" s="1"/>
      <c r="AU171" s="1"/>
      <c r="AV171" s="1"/>
      <c r="AW171" s="1"/>
      <c r="AX171" s="1"/>
      <c r="AY171" s="1"/>
      <c r="AZ171" s="1"/>
      <c r="BA171" s="1"/>
      <c r="BB171" s="1"/>
      <c r="BC171" s="1"/>
      <c r="BD171" s="1"/>
      <c r="BE171" s="1"/>
      <c r="BF171" s="1"/>
      <c r="BG171" s="1"/>
      <c r="BH171" s="1"/>
      <c r="BI171" s="1"/>
      <c r="BJ171" s="1"/>
      <c r="BK171" s="1"/>
      <c r="BL171" s="1"/>
      <c r="BM171" s="1"/>
      <c r="BN171" s="1"/>
      <c r="BO171" s="1"/>
      <c r="BP171" s="1"/>
      <c r="BQ171" s="1"/>
      <c r="BR171" s="1"/>
      <c r="BS171" s="1"/>
      <c r="BT171" s="1"/>
      <c r="BU171" s="1"/>
      <c r="BV171" s="1"/>
      <c r="BW171" s="1"/>
      <c r="BX171" s="1"/>
      <c r="BY171" s="1"/>
      <c r="BZ171" s="1"/>
      <c r="CA171" s="1"/>
      <c r="CB171" s="1"/>
      <c r="CC171" s="1"/>
      <c r="CD171" s="1"/>
      <c r="CE171" s="1"/>
      <c r="CF171" s="1"/>
      <c r="CG171" s="1"/>
      <c r="CH171" s="1"/>
      <c r="CI171" s="1"/>
      <c r="CJ171" s="1"/>
      <c r="CK171" s="1"/>
      <c r="CL171" s="1"/>
      <c r="CM171" s="1"/>
      <c r="CN171" s="1"/>
      <c r="CO171" s="1"/>
      <c r="CP171" s="1"/>
      <c r="CQ171" s="1"/>
      <c r="CR171" s="1"/>
      <c r="CS171" s="1"/>
      <c r="CT171" s="1"/>
      <c r="CU171" s="1"/>
      <c r="CV171" s="1"/>
      <c r="CW171" s="1"/>
      <c r="CX171" s="1"/>
      <c r="CY171" s="1"/>
      <c r="CZ171" s="1"/>
      <c r="DA171" s="1"/>
      <c r="DB171" s="1"/>
      <c r="DC171" s="1"/>
      <c r="DD171" s="1"/>
      <c r="DE171" s="1"/>
      <c r="DF171" s="1"/>
      <c r="DG171" s="1"/>
      <c r="DH171" s="1"/>
      <c r="DI171" s="1"/>
      <c r="DJ171" s="1"/>
      <c r="DK171" s="1"/>
      <c r="DL171" s="1"/>
      <c r="DM171" s="1"/>
      <c r="DN171" s="1"/>
      <c r="DO171" s="1"/>
      <c r="DP171" s="1"/>
      <c r="DQ171" s="1"/>
      <c r="DR171" s="1"/>
      <c r="DS171" s="1"/>
      <c r="DT171" s="1"/>
      <c r="DU171" s="1"/>
      <c r="DV171" s="1"/>
      <c r="DW171" s="1"/>
      <c r="DX171" s="1"/>
      <c r="DY171" s="1"/>
      <c r="DZ171" s="1"/>
      <c r="EA171" s="1"/>
      <c r="EB171" s="1"/>
      <c r="EC171" s="1"/>
      <c r="ED171" s="1"/>
      <c r="EE171" s="1"/>
      <c r="EF171" s="1"/>
      <c r="EG171" s="1"/>
      <c r="EH171" s="1"/>
      <c r="EI171" s="1"/>
      <c r="EJ171" s="1"/>
      <c r="EK171" s="1"/>
      <c r="EL171" s="1"/>
      <c r="EM171" s="1"/>
      <c r="EN171" s="1"/>
      <c r="EO171" s="1"/>
      <c r="EP171" s="1"/>
      <c r="EQ171" s="1"/>
      <c r="ER171" s="1"/>
      <c r="ES171" s="1"/>
      <c r="ET171" s="1"/>
      <c r="WZB171" s="1"/>
      <c r="WZC171" s="1"/>
      <c r="WZD171" s="1"/>
      <c r="WZE171" s="1"/>
      <c r="WZF171" s="1"/>
      <c r="WZG171" s="1"/>
      <c r="WZH171" s="1"/>
      <c r="WZI171" s="1"/>
      <c r="WZJ171" s="1"/>
      <c r="WZK171" s="1"/>
      <c r="WZL171" s="1"/>
      <c r="WZM171" s="1"/>
      <c r="WZN171" s="1"/>
      <c r="WZO171" s="1"/>
      <c r="WZP171" s="1"/>
      <c r="WZQ171" s="1"/>
      <c r="WZR171" s="1"/>
      <c r="WZS171" s="1"/>
      <c r="WZT171" s="1"/>
      <c r="WZU171" s="1"/>
      <c r="WZV171" s="1"/>
      <c r="WZW171" s="1"/>
      <c r="WZX171" s="1"/>
      <c r="WZY171" s="1"/>
      <c r="WZZ171" s="1"/>
      <c r="XAA171" s="1"/>
      <c r="XAB171" s="1"/>
      <c r="XAC171" s="1"/>
      <c r="XAD171" s="1"/>
      <c r="XAE171" s="1"/>
      <c r="XAF171" s="1"/>
      <c r="XAG171" s="1"/>
      <c r="XAH171" s="1"/>
      <c r="XAI171" s="1"/>
      <c r="XAJ171" s="1"/>
      <c r="XAK171" s="1"/>
      <c r="XAL171" s="1"/>
      <c r="XAM171" s="1"/>
      <c r="XAN171" s="1"/>
      <c r="XAO171" s="1"/>
      <c r="XAP171" s="1"/>
      <c r="XAQ171" s="1"/>
      <c r="XAR171" s="1"/>
      <c r="XAS171" s="1"/>
      <c r="XAT171" s="1"/>
      <c r="XAU171" s="1"/>
      <c r="XAV171" s="1"/>
      <c r="XAW171" s="1"/>
      <c r="XAX171" s="1"/>
      <c r="XAY171" s="1"/>
      <c r="XAZ171" s="1"/>
      <c r="XBA171" s="1"/>
      <c r="XBB171" s="1"/>
      <c r="XBC171" s="1"/>
      <c r="XBD171" s="1"/>
      <c r="XBE171" s="1"/>
      <c r="XBF171" s="1"/>
      <c r="XBG171" s="1"/>
      <c r="XBH171" s="1"/>
      <c r="XBI171" s="1"/>
      <c r="XBJ171" s="1"/>
      <c r="XBK171" s="1"/>
      <c r="XBL171" s="1"/>
      <c r="XBM171" s="1"/>
      <c r="XBN171" s="1"/>
      <c r="XBO171" s="1"/>
      <c r="XBP171" s="1"/>
      <c r="XBQ171" s="1"/>
      <c r="XBR171" s="1"/>
      <c r="XBS171" s="1"/>
      <c r="XBT171" s="1"/>
      <c r="XBU171" s="1"/>
      <c r="XBV171" s="1"/>
      <c r="XBW171" s="1"/>
      <c r="XBX171" s="1"/>
      <c r="XBY171" s="1"/>
      <c r="XBZ171" s="1"/>
      <c r="XCA171" s="1"/>
      <c r="XCB171" s="1"/>
      <c r="XCC171" s="1"/>
      <c r="XCD171" s="1"/>
      <c r="XCE171" s="1"/>
      <c r="XCF171" s="1"/>
      <c r="XCG171" s="1"/>
      <c r="XCH171" s="1"/>
      <c r="XCI171" s="1"/>
      <c r="XCJ171" s="1"/>
      <c r="XCK171" s="1"/>
      <c r="XCL171" s="1"/>
      <c r="XCM171" s="1"/>
      <c r="XCN171" s="1"/>
      <c r="XCO171" s="1"/>
      <c r="XCP171" s="1"/>
      <c r="XCQ171" s="1"/>
      <c r="XCR171" s="1"/>
      <c r="XCS171" s="1"/>
      <c r="XCT171" s="1"/>
      <c r="XCU171" s="1"/>
      <c r="XCV171" s="1"/>
      <c r="XCW171" s="1"/>
      <c r="XCX171" s="1"/>
      <c r="XCY171" s="1"/>
      <c r="XCZ171" s="1"/>
      <c r="XDA171" s="1"/>
      <c r="XDB171" s="1"/>
      <c r="XDC171" s="1"/>
      <c r="XDD171" s="1"/>
      <c r="XDE171" s="1"/>
      <c r="XDF171" s="1"/>
      <c r="XDG171" s="1"/>
      <c r="XDH171" s="1"/>
      <c r="XDI171" s="1"/>
      <c r="XDJ171" s="1"/>
      <c r="XDK171" s="1"/>
      <c r="XDL171" s="1"/>
      <c r="XDM171" s="1"/>
      <c r="XDN171" s="1"/>
      <c r="XDO171" s="1"/>
      <c r="XDP171" s="1"/>
      <c r="XDQ171" s="1"/>
      <c r="XDR171" s="1"/>
      <c r="XDS171" s="1"/>
      <c r="XDT171" s="1"/>
      <c r="XDU171" s="1"/>
      <c r="XDV171" s="1"/>
      <c r="XDW171" s="1"/>
      <c r="XDX171" s="1"/>
      <c r="XDY171" s="1"/>
      <c r="XDZ171" s="1"/>
      <c r="XEA171" s="1"/>
      <c r="XEB171" s="1"/>
      <c r="XEC171" s="1"/>
      <c r="XED171" s="1"/>
      <c r="XEE171" s="1"/>
      <c r="XEF171" s="1"/>
      <c r="XEG171" s="1"/>
      <c r="XEH171" s="1"/>
      <c r="XEI171" s="1"/>
      <c r="XEJ171" s="1"/>
      <c r="XEK171" s="1"/>
      <c r="XEL171" s="1"/>
      <c r="XEM171" s="1"/>
      <c r="XEN171" s="1"/>
      <c r="XEO171" s="1"/>
      <c r="XEP171" s="1"/>
      <c r="XEQ171" s="1"/>
      <c r="XER171" s="1"/>
      <c r="XES171" s="1"/>
      <c r="XET171" s="1"/>
      <c r="XEU171" s="1"/>
      <c r="XEV171" s="1"/>
      <c r="XEW171" s="1"/>
      <c r="XEX171" s="1"/>
      <c r="XEY171" s="1"/>
      <c r="XEZ171" s="1"/>
      <c r="XFA171" s="1"/>
      <c r="XFB171" s="1"/>
      <c r="XFC171" s="1"/>
    </row>
    <row r="172" spans="1:150 16226:16383" s="2" customFormat="1" ht="20.25" customHeight="1" x14ac:dyDescent="0.3">
      <c r="A172" s="114" t="s">
        <v>368</v>
      </c>
      <c r="B172" s="115"/>
      <c r="C172" s="115"/>
      <c r="D172" s="115"/>
      <c r="E172" s="115"/>
      <c r="F172" s="115"/>
      <c r="G172" s="115"/>
      <c r="H172" s="116"/>
      <c r="I172" s="1">
        <f>1</f>
        <v>1</v>
      </c>
      <c r="J172" s="1"/>
      <c r="K172" s="1"/>
      <c r="L172" s="1"/>
      <c r="M172" s="1"/>
      <c r="N172" s="1"/>
      <c r="O172" s="1"/>
      <c r="P172" s="1"/>
      <c r="Q172" s="1"/>
      <c r="R172" s="1"/>
      <c r="S172" s="1"/>
      <c r="T172" s="1"/>
      <c r="U172" s="1"/>
      <c r="V172" s="1"/>
      <c r="W172" s="1"/>
      <c r="X172" s="1"/>
      <c r="Y172" s="1"/>
      <c r="Z172" s="1"/>
      <c r="AA172" s="1"/>
      <c r="AB172" s="1"/>
      <c r="AC172" s="1"/>
      <c r="AD172" s="1"/>
      <c r="AE172" s="1"/>
      <c r="AF172" s="1"/>
      <c r="AG172" s="1"/>
      <c r="AH172" s="1"/>
      <c r="AI172" s="1"/>
      <c r="AJ172" s="1"/>
      <c r="AK172" s="1"/>
      <c r="AL172" s="1"/>
      <c r="AM172" s="1"/>
      <c r="AN172" s="1"/>
      <c r="AO172" s="1"/>
      <c r="AP172" s="1"/>
      <c r="AQ172" s="1"/>
      <c r="AR172" s="1"/>
      <c r="AS172" s="1"/>
      <c r="AT172" s="1"/>
      <c r="AU172" s="1"/>
      <c r="AV172" s="1"/>
      <c r="AW172" s="1"/>
      <c r="AX172" s="1"/>
      <c r="AY172" s="1"/>
      <c r="AZ172" s="1"/>
      <c r="BA172" s="1"/>
      <c r="BB172" s="1"/>
      <c r="BC172" s="1"/>
      <c r="BD172" s="1"/>
      <c r="BE172" s="1"/>
      <c r="BF172" s="1"/>
      <c r="BG172" s="1"/>
      <c r="BH172" s="1"/>
      <c r="BI172" s="1"/>
      <c r="BJ172" s="1"/>
      <c r="BK172" s="1"/>
      <c r="BL172" s="1"/>
      <c r="BM172" s="1"/>
      <c r="BN172" s="1"/>
      <c r="BO172" s="1"/>
      <c r="BP172" s="1"/>
      <c r="BQ172" s="1"/>
      <c r="BR172" s="1"/>
      <c r="BS172" s="1"/>
      <c r="BT172" s="1"/>
      <c r="BU172" s="1"/>
      <c r="BV172" s="1"/>
      <c r="BW172" s="1"/>
      <c r="BX172" s="1"/>
      <c r="BY172" s="1"/>
      <c r="BZ172" s="1"/>
      <c r="CA172" s="1"/>
      <c r="CB172" s="1"/>
      <c r="CC172" s="1"/>
      <c r="CD172" s="1"/>
      <c r="CE172" s="1"/>
      <c r="CF172" s="1"/>
      <c r="CG172" s="1"/>
      <c r="CH172" s="1"/>
      <c r="CI172" s="1"/>
      <c r="CJ172" s="1"/>
      <c r="CK172" s="1"/>
      <c r="CL172" s="1"/>
      <c r="CM172" s="1"/>
      <c r="CN172" s="1"/>
      <c r="CO172" s="1"/>
      <c r="CP172" s="1"/>
      <c r="CQ172" s="1"/>
      <c r="CR172" s="1"/>
      <c r="CS172" s="1"/>
      <c r="CT172" s="1"/>
      <c r="CU172" s="1"/>
      <c r="CV172" s="1"/>
      <c r="CW172" s="1"/>
      <c r="CX172" s="1"/>
      <c r="CY172" s="1"/>
      <c r="CZ172" s="1"/>
      <c r="DA172" s="1"/>
      <c r="DB172" s="1"/>
      <c r="DC172" s="1"/>
      <c r="DD172" s="1"/>
      <c r="DE172" s="1"/>
      <c r="DF172" s="1"/>
      <c r="DG172" s="1"/>
      <c r="DH172" s="1"/>
      <c r="DI172" s="1"/>
      <c r="DJ172" s="1"/>
      <c r="DK172" s="1"/>
      <c r="DL172" s="1"/>
      <c r="DM172" s="1"/>
      <c r="DN172" s="1"/>
      <c r="DO172" s="1"/>
      <c r="DP172" s="1"/>
      <c r="DQ172" s="1"/>
      <c r="DR172" s="1"/>
      <c r="DS172" s="1"/>
      <c r="DT172" s="1"/>
      <c r="DU172" s="1"/>
      <c r="DV172" s="1"/>
      <c r="DW172" s="1"/>
      <c r="DX172" s="1"/>
      <c r="DY172" s="1"/>
      <c r="DZ172" s="1"/>
      <c r="EA172" s="1"/>
      <c r="EB172" s="1"/>
      <c r="EC172" s="1"/>
      <c r="ED172" s="1"/>
      <c r="EE172" s="1"/>
      <c r="EF172" s="1"/>
      <c r="EG172" s="1"/>
      <c r="EH172" s="1"/>
      <c r="EI172" s="1"/>
      <c r="EJ172" s="1"/>
      <c r="EK172" s="1"/>
      <c r="EL172" s="1"/>
      <c r="EM172" s="1"/>
      <c r="EN172" s="1"/>
      <c r="EO172" s="1"/>
      <c r="EP172" s="1"/>
      <c r="EQ172" s="1"/>
      <c r="ER172" s="1"/>
      <c r="ES172" s="1"/>
      <c r="ET172" s="1"/>
      <c r="WZB172" s="1"/>
      <c r="WZC172" s="1"/>
      <c r="WZD172" s="1"/>
      <c r="WZE172" s="1"/>
      <c r="WZF172" s="1"/>
      <c r="WZG172" s="1"/>
      <c r="WZH172" s="1"/>
      <c r="WZI172" s="1"/>
      <c r="WZJ172" s="1"/>
      <c r="WZK172" s="1"/>
      <c r="WZL172" s="1"/>
      <c r="WZM172" s="1"/>
      <c r="WZN172" s="1"/>
      <c r="WZO172" s="1"/>
      <c r="WZP172" s="1"/>
      <c r="WZQ172" s="1"/>
      <c r="WZR172" s="1"/>
      <c r="WZS172" s="1"/>
      <c r="WZT172" s="1"/>
      <c r="WZU172" s="1"/>
      <c r="WZV172" s="1"/>
      <c r="WZW172" s="1"/>
      <c r="WZX172" s="1"/>
      <c r="WZY172" s="1"/>
      <c r="WZZ172" s="1"/>
      <c r="XAA172" s="1"/>
      <c r="XAB172" s="1"/>
      <c r="XAC172" s="1"/>
      <c r="XAD172" s="1"/>
      <c r="XAE172" s="1"/>
      <c r="XAF172" s="1"/>
      <c r="XAG172" s="1"/>
      <c r="XAH172" s="1"/>
      <c r="XAI172" s="1"/>
      <c r="XAJ172" s="1"/>
      <c r="XAK172" s="1"/>
      <c r="XAL172" s="1"/>
      <c r="XAM172" s="1"/>
      <c r="XAN172" s="1"/>
      <c r="XAO172" s="1"/>
      <c r="XAP172" s="1"/>
      <c r="XAQ172" s="1"/>
      <c r="XAR172" s="1"/>
      <c r="XAS172" s="1"/>
      <c r="XAT172" s="1"/>
      <c r="XAU172" s="1"/>
      <c r="XAV172" s="1"/>
      <c r="XAW172" s="1"/>
      <c r="XAX172" s="1"/>
      <c r="XAY172" s="1"/>
      <c r="XAZ172" s="1"/>
      <c r="XBA172" s="1"/>
      <c r="XBB172" s="1"/>
      <c r="XBC172" s="1"/>
      <c r="XBD172" s="1"/>
      <c r="XBE172" s="1"/>
      <c r="XBF172" s="1"/>
      <c r="XBG172" s="1"/>
      <c r="XBH172" s="1"/>
      <c r="XBI172" s="1"/>
      <c r="XBJ172" s="1"/>
      <c r="XBK172" s="1"/>
      <c r="XBL172" s="1"/>
      <c r="XBM172" s="1"/>
      <c r="XBN172" s="1"/>
      <c r="XBO172" s="1"/>
      <c r="XBP172" s="1"/>
      <c r="XBQ172" s="1"/>
      <c r="XBR172" s="1"/>
      <c r="XBS172" s="1"/>
      <c r="XBT172" s="1"/>
      <c r="XBU172" s="1"/>
      <c r="XBV172" s="1"/>
      <c r="XBW172" s="1"/>
      <c r="XBX172" s="1"/>
      <c r="XBY172" s="1"/>
      <c r="XBZ172" s="1"/>
      <c r="XCA172" s="1"/>
      <c r="XCB172" s="1"/>
      <c r="XCC172" s="1"/>
      <c r="XCD172" s="1"/>
      <c r="XCE172" s="1"/>
      <c r="XCF172" s="1"/>
      <c r="XCG172" s="1"/>
      <c r="XCH172" s="1"/>
      <c r="XCI172" s="1"/>
      <c r="XCJ172" s="1"/>
      <c r="XCK172" s="1"/>
      <c r="XCL172" s="1"/>
      <c r="XCM172" s="1"/>
      <c r="XCN172" s="1"/>
      <c r="XCO172" s="1"/>
      <c r="XCP172" s="1"/>
      <c r="XCQ172" s="1"/>
      <c r="XCR172" s="1"/>
      <c r="XCS172" s="1"/>
      <c r="XCT172" s="1"/>
      <c r="XCU172" s="1"/>
      <c r="XCV172" s="1"/>
      <c r="XCW172" s="1"/>
      <c r="XCX172" s="1"/>
      <c r="XCY172" s="1"/>
      <c r="XCZ172" s="1"/>
      <c r="XDA172" s="1"/>
      <c r="XDB172" s="1"/>
      <c r="XDC172" s="1"/>
      <c r="XDD172" s="1"/>
      <c r="XDE172" s="1"/>
      <c r="XDF172" s="1"/>
      <c r="XDG172" s="1"/>
      <c r="XDH172" s="1"/>
      <c r="XDI172" s="1"/>
      <c r="XDJ172" s="1"/>
      <c r="XDK172" s="1"/>
      <c r="XDL172" s="1"/>
      <c r="XDM172" s="1"/>
      <c r="XDN172" s="1"/>
      <c r="XDO172" s="1"/>
      <c r="XDP172" s="1"/>
      <c r="XDQ172" s="1"/>
      <c r="XDR172" s="1"/>
      <c r="XDS172" s="1"/>
      <c r="XDT172" s="1"/>
      <c r="XDU172" s="1"/>
      <c r="XDV172" s="1"/>
      <c r="XDW172" s="1"/>
      <c r="XDX172" s="1"/>
      <c r="XDY172" s="1"/>
      <c r="XDZ172" s="1"/>
      <c r="XEA172" s="1"/>
      <c r="XEB172" s="1"/>
      <c r="XEC172" s="1"/>
      <c r="XED172" s="1"/>
      <c r="XEE172" s="1"/>
      <c r="XEF172" s="1"/>
      <c r="XEG172" s="1"/>
      <c r="XEH172" s="1"/>
      <c r="XEI172" s="1"/>
      <c r="XEJ172" s="1"/>
      <c r="XEK172" s="1"/>
      <c r="XEL172" s="1"/>
      <c r="XEM172" s="1"/>
      <c r="XEN172" s="1"/>
      <c r="XEO172" s="1"/>
      <c r="XEP172" s="1"/>
      <c r="XEQ172" s="1"/>
      <c r="XER172" s="1"/>
      <c r="XES172" s="1"/>
      <c r="XET172" s="1"/>
      <c r="XEU172" s="1"/>
      <c r="XEV172" s="1"/>
      <c r="XEW172" s="1"/>
      <c r="XEX172" s="1"/>
      <c r="XEY172" s="1"/>
      <c r="XEZ172" s="1"/>
      <c r="XFA172" s="1"/>
      <c r="XFB172" s="1"/>
      <c r="XFC172" s="1"/>
    </row>
    <row r="173" spans="1:150 16226:16383" s="2" customFormat="1" ht="20.25" customHeight="1" x14ac:dyDescent="0.3">
      <c r="A173" s="109">
        <v>1</v>
      </c>
      <c r="B173" s="109"/>
      <c r="C173" s="79" t="s">
        <v>322</v>
      </c>
      <c r="D173" s="80"/>
      <c r="E173" s="80"/>
      <c r="F173" s="80"/>
      <c r="G173" s="80"/>
      <c r="H173" s="81"/>
      <c r="I173" s="1"/>
      <c r="J173" s="1"/>
      <c r="K173" s="1"/>
      <c r="L173" s="1"/>
      <c r="M173" s="1"/>
      <c r="N173" s="1"/>
      <c r="O173" s="1"/>
      <c r="P173" s="1"/>
      <c r="Q173" s="1"/>
      <c r="R173" s="1"/>
      <c r="S173" s="1"/>
      <c r="T173" s="1"/>
      <c r="U173" s="1"/>
      <c r="V173" s="1"/>
      <c r="W173" s="1"/>
      <c r="X173" s="1"/>
      <c r="Y173" s="1"/>
      <c r="Z173" s="1"/>
      <c r="AA173" s="1"/>
      <c r="AB173" s="1"/>
      <c r="AC173" s="1"/>
      <c r="AD173" s="1"/>
      <c r="AE173" s="1"/>
      <c r="AF173" s="1"/>
      <c r="AG173" s="1"/>
      <c r="AH173" s="1"/>
      <c r="AI173" s="1"/>
      <c r="AJ173" s="1"/>
      <c r="AK173" s="1"/>
      <c r="AL173" s="1"/>
      <c r="AM173" s="1"/>
      <c r="AN173" s="1"/>
      <c r="AO173" s="1"/>
      <c r="AP173" s="1"/>
      <c r="AQ173" s="1"/>
      <c r="AR173" s="1"/>
      <c r="AS173" s="1"/>
      <c r="AT173" s="1"/>
      <c r="AU173" s="1"/>
      <c r="AV173" s="1"/>
      <c r="AW173" s="1"/>
      <c r="AX173" s="1"/>
      <c r="AY173" s="1"/>
      <c r="AZ173" s="1"/>
      <c r="BA173" s="1"/>
      <c r="BB173" s="1"/>
      <c r="BC173" s="1"/>
      <c r="BD173" s="1"/>
      <c r="BE173" s="1"/>
      <c r="BF173" s="1"/>
      <c r="BG173" s="1"/>
      <c r="BH173" s="1"/>
      <c r="BI173" s="1"/>
      <c r="BJ173" s="1"/>
      <c r="BK173" s="1"/>
      <c r="BL173" s="1"/>
      <c r="BM173" s="1"/>
      <c r="BN173" s="1"/>
      <c r="BO173" s="1"/>
      <c r="BP173" s="1"/>
      <c r="BQ173" s="1"/>
      <c r="BR173" s="1"/>
      <c r="BS173" s="1"/>
      <c r="BT173" s="1"/>
      <c r="BU173" s="1"/>
      <c r="BV173" s="1"/>
      <c r="BW173" s="1"/>
      <c r="BX173" s="1"/>
      <c r="BY173" s="1"/>
      <c r="BZ173" s="1"/>
      <c r="CA173" s="1"/>
      <c r="CB173" s="1"/>
      <c r="CC173" s="1"/>
      <c r="CD173" s="1"/>
      <c r="CE173" s="1"/>
      <c r="CF173" s="1"/>
      <c r="CG173" s="1"/>
      <c r="CH173" s="1"/>
      <c r="CI173" s="1"/>
      <c r="CJ173" s="1"/>
      <c r="CK173" s="1"/>
      <c r="CL173" s="1"/>
      <c r="CM173" s="1"/>
      <c r="CN173" s="1"/>
      <c r="CO173" s="1"/>
      <c r="CP173" s="1"/>
      <c r="CQ173" s="1"/>
      <c r="CR173" s="1"/>
      <c r="CS173" s="1"/>
      <c r="CT173" s="1"/>
      <c r="CU173" s="1"/>
      <c r="CV173" s="1"/>
      <c r="CW173" s="1"/>
      <c r="CX173" s="1"/>
      <c r="CY173" s="1"/>
      <c r="CZ173" s="1"/>
      <c r="DA173" s="1"/>
      <c r="DB173" s="1"/>
      <c r="DC173" s="1"/>
      <c r="DD173" s="1"/>
      <c r="DE173" s="1"/>
      <c r="DF173" s="1"/>
      <c r="DG173" s="1"/>
      <c r="DH173" s="1"/>
      <c r="DI173" s="1"/>
      <c r="DJ173" s="1"/>
      <c r="DK173" s="1"/>
      <c r="DL173" s="1"/>
      <c r="DM173" s="1"/>
      <c r="DN173" s="1"/>
      <c r="DO173" s="1"/>
      <c r="DP173" s="1"/>
      <c r="DQ173" s="1"/>
      <c r="DR173" s="1"/>
      <c r="DS173" s="1"/>
      <c r="DT173" s="1"/>
      <c r="DU173" s="1"/>
      <c r="DV173" s="1"/>
      <c r="DW173" s="1"/>
      <c r="DX173" s="1"/>
      <c r="DY173" s="1"/>
      <c r="DZ173" s="1"/>
      <c r="EA173" s="1"/>
      <c r="EB173" s="1"/>
      <c r="EC173" s="1"/>
      <c r="ED173" s="1"/>
      <c r="EE173" s="1"/>
      <c r="EF173" s="1"/>
      <c r="EG173" s="1"/>
      <c r="EH173" s="1"/>
      <c r="EI173" s="1"/>
      <c r="EJ173" s="1"/>
      <c r="EK173" s="1"/>
      <c r="EL173" s="1"/>
      <c r="EM173" s="1"/>
      <c r="EN173" s="1"/>
      <c r="EO173" s="1"/>
      <c r="EP173" s="1"/>
      <c r="EQ173" s="1"/>
      <c r="ER173" s="1"/>
      <c r="ES173" s="1"/>
      <c r="ET173" s="1"/>
      <c r="WZB173" s="1"/>
      <c r="WZC173" s="1"/>
      <c r="WZD173" s="1"/>
      <c r="WZE173" s="1"/>
      <c r="WZF173" s="1"/>
      <c r="WZG173" s="1"/>
      <c r="WZH173" s="1"/>
      <c r="WZI173" s="1"/>
      <c r="WZJ173" s="1"/>
      <c r="WZK173" s="1"/>
      <c r="WZL173" s="1"/>
      <c r="WZM173" s="1"/>
      <c r="WZN173" s="1"/>
      <c r="WZO173" s="1"/>
      <c r="WZP173" s="1"/>
      <c r="WZQ173" s="1"/>
      <c r="WZR173" s="1"/>
      <c r="WZS173" s="1"/>
      <c r="WZT173" s="1"/>
      <c r="WZU173" s="1"/>
      <c r="WZV173" s="1"/>
      <c r="WZW173" s="1"/>
      <c r="WZX173" s="1"/>
      <c r="WZY173" s="1"/>
      <c r="WZZ173" s="1"/>
      <c r="XAA173" s="1"/>
      <c r="XAB173" s="1"/>
      <c r="XAC173" s="1"/>
      <c r="XAD173" s="1"/>
      <c r="XAE173" s="1"/>
      <c r="XAF173" s="1"/>
      <c r="XAG173" s="1"/>
      <c r="XAH173" s="1"/>
      <c r="XAI173" s="1"/>
      <c r="XAJ173" s="1"/>
      <c r="XAK173" s="1"/>
      <c r="XAL173" s="1"/>
      <c r="XAM173" s="1"/>
      <c r="XAN173" s="1"/>
      <c r="XAO173" s="1"/>
      <c r="XAP173" s="1"/>
      <c r="XAQ173" s="1"/>
      <c r="XAR173" s="1"/>
      <c r="XAS173" s="1"/>
      <c r="XAT173" s="1"/>
      <c r="XAU173" s="1"/>
      <c r="XAV173" s="1"/>
      <c r="XAW173" s="1"/>
      <c r="XAX173" s="1"/>
      <c r="XAY173" s="1"/>
      <c r="XAZ173" s="1"/>
      <c r="XBA173" s="1"/>
      <c r="XBB173" s="1"/>
      <c r="XBC173" s="1"/>
      <c r="XBD173" s="1"/>
      <c r="XBE173" s="1"/>
      <c r="XBF173" s="1"/>
      <c r="XBG173" s="1"/>
      <c r="XBH173" s="1"/>
      <c r="XBI173" s="1"/>
      <c r="XBJ173" s="1"/>
      <c r="XBK173" s="1"/>
      <c r="XBL173" s="1"/>
      <c r="XBM173" s="1"/>
      <c r="XBN173" s="1"/>
      <c r="XBO173" s="1"/>
      <c r="XBP173" s="1"/>
      <c r="XBQ173" s="1"/>
      <c r="XBR173" s="1"/>
      <c r="XBS173" s="1"/>
      <c r="XBT173" s="1"/>
      <c r="XBU173" s="1"/>
      <c r="XBV173" s="1"/>
      <c r="XBW173" s="1"/>
      <c r="XBX173" s="1"/>
      <c r="XBY173" s="1"/>
      <c r="XBZ173" s="1"/>
      <c r="XCA173" s="1"/>
      <c r="XCB173" s="1"/>
      <c r="XCC173" s="1"/>
      <c r="XCD173" s="1"/>
      <c r="XCE173" s="1"/>
      <c r="XCF173" s="1"/>
      <c r="XCG173" s="1"/>
      <c r="XCH173" s="1"/>
      <c r="XCI173" s="1"/>
      <c r="XCJ173" s="1"/>
      <c r="XCK173" s="1"/>
      <c r="XCL173" s="1"/>
      <c r="XCM173" s="1"/>
      <c r="XCN173" s="1"/>
      <c r="XCO173" s="1"/>
      <c r="XCP173" s="1"/>
      <c r="XCQ173" s="1"/>
      <c r="XCR173" s="1"/>
      <c r="XCS173" s="1"/>
      <c r="XCT173" s="1"/>
      <c r="XCU173" s="1"/>
      <c r="XCV173" s="1"/>
      <c r="XCW173" s="1"/>
      <c r="XCX173" s="1"/>
      <c r="XCY173" s="1"/>
      <c r="XCZ173" s="1"/>
      <c r="XDA173" s="1"/>
      <c r="XDB173" s="1"/>
      <c r="XDC173" s="1"/>
      <c r="XDD173" s="1"/>
      <c r="XDE173" s="1"/>
      <c r="XDF173" s="1"/>
      <c r="XDG173" s="1"/>
      <c r="XDH173" s="1"/>
      <c r="XDI173" s="1"/>
      <c r="XDJ173" s="1"/>
      <c r="XDK173" s="1"/>
      <c r="XDL173" s="1"/>
      <c r="XDM173" s="1"/>
      <c r="XDN173" s="1"/>
      <c r="XDO173" s="1"/>
      <c r="XDP173" s="1"/>
      <c r="XDQ173" s="1"/>
      <c r="XDR173" s="1"/>
      <c r="XDS173" s="1"/>
      <c r="XDT173" s="1"/>
      <c r="XDU173" s="1"/>
      <c r="XDV173" s="1"/>
      <c r="XDW173" s="1"/>
      <c r="XDX173" s="1"/>
      <c r="XDY173" s="1"/>
      <c r="XDZ173" s="1"/>
      <c r="XEA173" s="1"/>
      <c r="XEB173" s="1"/>
      <c r="XEC173" s="1"/>
      <c r="XED173" s="1"/>
      <c r="XEE173" s="1"/>
      <c r="XEF173" s="1"/>
      <c r="XEG173" s="1"/>
      <c r="XEH173" s="1"/>
      <c r="XEI173" s="1"/>
      <c r="XEJ173" s="1"/>
      <c r="XEK173" s="1"/>
      <c r="XEL173" s="1"/>
      <c r="XEM173" s="1"/>
      <c r="XEN173" s="1"/>
      <c r="XEO173" s="1"/>
      <c r="XEP173" s="1"/>
      <c r="XEQ173" s="1"/>
      <c r="XER173" s="1"/>
      <c r="XES173" s="1"/>
      <c r="XET173" s="1"/>
      <c r="XEU173" s="1"/>
      <c r="XEV173" s="1"/>
      <c r="XEW173" s="1"/>
      <c r="XEX173" s="1"/>
      <c r="XEY173" s="1"/>
      <c r="XEZ173" s="1"/>
      <c r="XFA173" s="1"/>
      <c r="XFB173" s="1"/>
      <c r="XFC173" s="1"/>
    </row>
    <row r="174" spans="1:150 16226:16383" s="2" customFormat="1" ht="21" x14ac:dyDescent="0.3">
      <c r="A174" s="110">
        <f>A173+1</f>
        <v>2</v>
      </c>
      <c r="B174" s="111"/>
      <c r="C174" s="82"/>
      <c r="D174" s="83"/>
      <c r="E174" s="83"/>
      <c r="F174" s="83"/>
      <c r="G174" s="83"/>
      <c r="H174" s="84"/>
      <c r="I174" s="1"/>
      <c r="J174" s="1"/>
      <c r="K174" s="1"/>
      <c r="L174" s="1"/>
      <c r="M174" s="1"/>
      <c r="N174" s="1"/>
      <c r="O174" s="1"/>
      <c r="P174" s="1"/>
      <c r="Q174" s="1"/>
      <c r="R174" s="1"/>
      <c r="S174" s="1"/>
      <c r="T174" s="1"/>
      <c r="U174" s="1"/>
      <c r="V174" s="1"/>
      <c r="W174" s="1"/>
      <c r="X174" s="1"/>
      <c r="Y174" s="1"/>
      <c r="Z174" s="1"/>
      <c r="AA174" s="1"/>
      <c r="AB174" s="1"/>
      <c r="AC174" s="1"/>
      <c r="AD174" s="1"/>
      <c r="AE174" s="1"/>
      <c r="AF174" s="1"/>
      <c r="AG174" s="1"/>
      <c r="AH174" s="1"/>
      <c r="AI174" s="1"/>
      <c r="AJ174" s="1"/>
      <c r="AK174" s="1"/>
      <c r="AL174" s="1"/>
      <c r="AM174" s="1"/>
      <c r="AN174" s="1"/>
      <c r="AO174" s="1"/>
      <c r="AP174" s="1"/>
      <c r="AQ174" s="1"/>
      <c r="AR174" s="1"/>
      <c r="AS174" s="1"/>
      <c r="AT174" s="1"/>
      <c r="AU174" s="1"/>
      <c r="AV174" s="1"/>
      <c r="AW174" s="1"/>
      <c r="AX174" s="1"/>
      <c r="AY174" s="1"/>
      <c r="AZ174" s="1"/>
      <c r="BA174" s="1"/>
      <c r="BB174" s="1"/>
      <c r="BC174" s="1"/>
      <c r="BD174" s="1"/>
      <c r="BE174" s="1"/>
      <c r="BF174" s="1"/>
      <c r="BG174" s="1"/>
      <c r="BH174" s="1"/>
      <c r="BI174" s="1"/>
      <c r="BJ174" s="1"/>
      <c r="BK174" s="1"/>
      <c r="BL174" s="1"/>
      <c r="BM174" s="1"/>
      <c r="BN174" s="1"/>
      <c r="BO174" s="1"/>
      <c r="BP174" s="1"/>
      <c r="BQ174" s="1"/>
      <c r="BR174" s="1"/>
      <c r="BS174" s="1"/>
      <c r="BT174" s="1"/>
      <c r="BU174" s="1"/>
      <c r="BV174" s="1"/>
      <c r="BW174" s="1"/>
      <c r="BX174" s="1"/>
      <c r="BY174" s="1"/>
      <c r="BZ174" s="1"/>
      <c r="CA174" s="1"/>
      <c r="CB174" s="1"/>
      <c r="CC174" s="1"/>
      <c r="CD174" s="1"/>
      <c r="CE174" s="1"/>
      <c r="CF174" s="1"/>
      <c r="CG174" s="1"/>
      <c r="CH174" s="1"/>
      <c r="CI174" s="1"/>
      <c r="CJ174" s="1"/>
      <c r="CK174" s="1"/>
      <c r="CL174" s="1"/>
      <c r="CM174" s="1"/>
      <c r="CN174" s="1"/>
      <c r="CO174" s="1"/>
      <c r="CP174" s="1"/>
      <c r="CQ174" s="1"/>
      <c r="CR174" s="1"/>
      <c r="CS174" s="1"/>
      <c r="CT174" s="1"/>
      <c r="CU174" s="1"/>
      <c r="CV174" s="1"/>
      <c r="CW174" s="1"/>
      <c r="CX174" s="1"/>
      <c r="CY174" s="1"/>
      <c r="CZ174" s="1"/>
      <c r="DA174" s="1"/>
      <c r="DB174" s="1"/>
      <c r="DC174" s="1"/>
      <c r="DD174" s="1"/>
      <c r="DE174" s="1"/>
      <c r="DF174" s="1"/>
      <c r="DG174" s="1"/>
      <c r="DH174" s="1"/>
      <c r="DI174" s="1"/>
      <c r="DJ174" s="1"/>
      <c r="DK174" s="1"/>
      <c r="DL174" s="1"/>
      <c r="DM174" s="1"/>
      <c r="DN174" s="1"/>
      <c r="DO174" s="1"/>
      <c r="DP174" s="1"/>
      <c r="DQ174" s="1"/>
      <c r="DR174" s="1"/>
      <c r="DS174" s="1"/>
      <c r="DT174" s="1"/>
      <c r="DU174" s="1"/>
      <c r="DV174" s="1"/>
      <c r="DW174" s="1"/>
      <c r="DX174" s="1"/>
      <c r="DY174" s="1"/>
      <c r="DZ174" s="1"/>
      <c r="EA174" s="1"/>
      <c r="EB174" s="1"/>
      <c r="EC174" s="1"/>
      <c r="ED174" s="1"/>
      <c r="EE174" s="1"/>
      <c r="EF174" s="1"/>
      <c r="EG174" s="1"/>
      <c r="EH174" s="1"/>
      <c r="EI174" s="1"/>
      <c r="EJ174" s="1"/>
      <c r="EK174" s="1"/>
      <c r="EL174" s="1"/>
      <c r="EM174" s="1"/>
      <c r="EN174" s="1"/>
      <c r="EO174" s="1"/>
      <c r="EP174" s="1"/>
      <c r="EQ174" s="1"/>
      <c r="ER174" s="1"/>
      <c r="ES174" s="1"/>
      <c r="ET174" s="1"/>
      <c r="WZB174" s="1"/>
      <c r="WZC174" s="1"/>
      <c r="WZD174" s="1"/>
      <c r="WZE174" s="1"/>
      <c r="WZF174" s="1"/>
      <c r="WZG174" s="1"/>
      <c r="WZH174" s="1"/>
      <c r="WZI174" s="1"/>
      <c r="WZJ174" s="1"/>
      <c r="WZK174" s="1"/>
      <c r="WZL174" s="1"/>
      <c r="WZM174" s="1"/>
      <c r="WZN174" s="1"/>
      <c r="WZO174" s="1"/>
      <c r="WZP174" s="1"/>
      <c r="WZQ174" s="1"/>
      <c r="WZR174" s="1"/>
      <c r="WZS174" s="1"/>
      <c r="WZT174" s="1"/>
      <c r="WZU174" s="1"/>
      <c r="WZV174" s="1"/>
      <c r="WZW174" s="1"/>
      <c r="WZX174" s="1"/>
      <c r="WZY174" s="1"/>
      <c r="WZZ174" s="1"/>
      <c r="XAA174" s="1"/>
      <c r="XAB174" s="1"/>
      <c r="XAC174" s="1"/>
      <c r="XAD174" s="1"/>
      <c r="XAE174" s="1"/>
      <c r="XAF174" s="1"/>
      <c r="XAG174" s="1"/>
      <c r="XAH174" s="1"/>
      <c r="XAI174" s="1"/>
      <c r="XAJ174" s="1"/>
      <c r="XAK174" s="1"/>
      <c r="XAL174" s="1"/>
      <c r="XAM174" s="1"/>
      <c r="XAN174" s="1"/>
      <c r="XAO174" s="1"/>
      <c r="XAP174" s="1"/>
      <c r="XAQ174" s="1"/>
      <c r="XAR174" s="1"/>
      <c r="XAS174" s="1"/>
      <c r="XAT174" s="1"/>
      <c r="XAU174" s="1"/>
      <c r="XAV174" s="1"/>
      <c r="XAW174" s="1"/>
      <c r="XAX174" s="1"/>
      <c r="XAY174" s="1"/>
      <c r="XAZ174" s="1"/>
      <c r="XBA174" s="1"/>
      <c r="XBB174" s="1"/>
      <c r="XBC174" s="1"/>
      <c r="XBD174" s="1"/>
      <c r="XBE174" s="1"/>
      <c r="XBF174" s="1"/>
      <c r="XBG174" s="1"/>
      <c r="XBH174" s="1"/>
      <c r="XBI174" s="1"/>
      <c r="XBJ174" s="1"/>
      <c r="XBK174" s="1"/>
      <c r="XBL174" s="1"/>
      <c r="XBM174" s="1"/>
      <c r="XBN174" s="1"/>
      <c r="XBO174" s="1"/>
      <c r="XBP174" s="1"/>
      <c r="XBQ174" s="1"/>
      <c r="XBR174" s="1"/>
      <c r="XBS174" s="1"/>
      <c r="XBT174" s="1"/>
      <c r="XBU174" s="1"/>
      <c r="XBV174" s="1"/>
      <c r="XBW174" s="1"/>
      <c r="XBX174" s="1"/>
      <c r="XBY174" s="1"/>
      <c r="XBZ174" s="1"/>
      <c r="XCA174" s="1"/>
      <c r="XCB174" s="1"/>
      <c r="XCC174" s="1"/>
      <c r="XCD174" s="1"/>
      <c r="XCE174" s="1"/>
      <c r="XCF174" s="1"/>
      <c r="XCG174" s="1"/>
      <c r="XCH174" s="1"/>
      <c r="XCI174" s="1"/>
      <c r="XCJ174" s="1"/>
      <c r="XCK174" s="1"/>
      <c r="XCL174" s="1"/>
      <c r="XCM174" s="1"/>
      <c r="XCN174" s="1"/>
      <c r="XCO174" s="1"/>
      <c r="XCP174" s="1"/>
      <c r="XCQ174" s="1"/>
      <c r="XCR174" s="1"/>
      <c r="XCS174" s="1"/>
      <c r="XCT174" s="1"/>
      <c r="XCU174" s="1"/>
      <c r="XCV174" s="1"/>
      <c r="XCW174" s="1"/>
      <c r="XCX174" s="1"/>
      <c r="XCY174" s="1"/>
      <c r="XCZ174" s="1"/>
      <c r="XDA174" s="1"/>
      <c r="XDB174" s="1"/>
      <c r="XDC174" s="1"/>
      <c r="XDD174" s="1"/>
      <c r="XDE174" s="1"/>
      <c r="XDF174" s="1"/>
      <c r="XDG174" s="1"/>
      <c r="XDH174" s="1"/>
      <c r="XDI174" s="1"/>
      <c r="XDJ174" s="1"/>
      <c r="XDK174" s="1"/>
      <c r="XDL174" s="1"/>
      <c r="XDM174" s="1"/>
      <c r="XDN174" s="1"/>
      <c r="XDO174" s="1"/>
      <c r="XDP174" s="1"/>
      <c r="XDQ174" s="1"/>
      <c r="XDR174" s="1"/>
      <c r="XDS174" s="1"/>
      <c r="XDT174" s="1"/>
      <c r="XDU174" s="1"/>
      <c r="XDV174" s="1"/>
      <c r="XDW174" s="1"/>
      <c r="XDX174" s="1"/>
      <c r="XDY174" s="1"/>
      <c r="XDZ174" s="1"/>
      <c r="XEA174" s="1"/>
      <c r="XEB174" s="1"/>
      <c r="XEC174" s="1"/>
      <c r="XED174" s="1"/>
      <c r="XEE174" s="1"/>
      <c r="XEF174" s="1"/>
      <c r="XEG174" s="1"/>
      <c r="XEH174" s="1"/>
      <c r="XEI174" s="1"/>
      <c r="XEJ174" s="1"/>
      <c r="XEK174" s="1"/>
      <c r="XEL174" s="1"/>
      <c r="XEM174" s="1"/>
      <c r="XEN174" s="1"/>
      <c r="XEO174" s="1"/>
      <c r="XEP174" s="1"/>
      <c r="XEQ174" s="1"/>
      <c r="XER174" s="1"/>
      <c r="XES174" s="1"/>
      <c r="XET174" s="1"/>
      <c r="XEU174" s="1"/>
      <c r="XEV174" s="1"/>
      <c r="XEW174" s="1"/>
      <c r="XEX174" s="1"/>
      <c r="XEY174" s="1"/>
      <c r="XEZ174" s="1"/>
      <c r="XFA174" s="1"/>
      <c r="XFB174" s="1"/>
      <c r="XFC174" s="1"/>
    </row>
    <row r="175" spans="1:150 16226:16383" s="2" customFormat="1" ht="21" x14ac:dyDescent="0.3">
      <c r="A175" s="110">
        <f t="shared" ref="A175:A179" si="16">A174+1</f>
        <v>3</v>
      </c>
      <c r="B175" s="111"/>
      <c r="C175" s="82"/>
      <c r="D175" s="83"/>
      <c r="E175" s="83"/>
      <c r="F175" s="83"/>
      <c r="G175" s="83"/>
      <c r="H175" s="84"/>
      <c r="I175" s="1"/>
      <c r="J175" s="1"/>
      <c r="K175" s="1"/>
      <c r="L175" s="1"/>
      <c r="M175" s="1"/>
      <c r="N175" s="1"/>
      <c r="O175" s="1"/>
      <c r="P175" s="1"/>
      <c r="Q175" s="1"/>
      <c r="R175" s="1"/>
      <c r="S175" s="1"/>
      <c r="T175" s="1"/>
      <c r="U175" s="1"/>
      <c r="V175" s="1"/>
      <c r="W175" s="1"/>
      <c r="X175" s="1"/>
      <c r="Y175" s="1"/>
      <c r="Z175" s="1"/>
      <c r="AA175" s="1"/>
      <c r="AB175" s="1"/>
      <c r="AC175" s="1"/>
      <c r="AD175" s="1"/>
      <c r="AE175" s="1"/>
      <c r="AF175" s="1"/>
      <c r="AG175" s="1"/>
      <c r="AH175" s="1"/>
      <c r="AI175" s="1"/>
      <c r="AJ175" s="1"/>
      <c r="AK175" s="1"/>
      <c r="AL175" s="1"/>
      <c r="AM175" s="1"/>
      <c r="AN175" s="1"/>
      <c r="AO175" s="1"/>
      <c r="AP175" s="1"/>
      <c r="AQ175" s="1"/>
      <c r="AR175" s="1"/>
      <c r="AS175" s="1"/>
      <c r="AT175" s="1"/>
      <c r="AU175" s="1"/>
      <c r="AV175" s="1"/>
      <c r="AW175" s="1"/>
      <c r="AX175" s="1"/>
      <c r="AY175" s="1"/>
      <c r="AZ175" s="1"/>
      <c r="BA175" s="1"/>
      <c r="BB175" s="1"/>
      <c r="BC175" s="1"/>
      <c r="BD175" s="1"/>
      <c r="BE175" s="1"/>
      <c r="BF175" s="1"/>
      <c r="BG175" s="1"/>
      <c r="BH175" s="1"/>
      <c r="BI175" s="1"/>
      <c r="BJ175" s="1"/>
      <c r="BK175" s="1"/>
      <c r="BL175" s="1"/>
      <c r="BM175" s="1"/>
      <c r="BN175" s="1"/>
      <c r="BO175" s="1"/>
      <c r="BP175" s="1"/>
      <c r="BQ175" s="1"/>
      <c r="BR175" s="1"/>
      <c r="BS175" s="1"/>
      <c r="BT175" s="1"/>
      <c r="BU175" s="1"/>
      <c r="BV175" s="1"/>
      <c r="BW175" s="1"/>
      <c r="BX175" s="1"/>
      <c r="BY175" s="1"/>
      <c r="BZ175" s="1"/>
      <c r="CA175" s="1"/>
      <c r="CB175" s="1"/>
      <c r="CC175" s="1"/>
      <c r="CD175" s="1"/>
      <c r="CE175" s="1"/>
      <c r="CF175" s="1"/>
      <c r="CG175" s="1"/>
      <c r="CH175" s="1"/>
      <c r="CI175" s="1"/>
      <c r="CJ175" s="1"/>
      <c r="CK175" s="1"/>
      <c r="CL175" s="1"/>
      <c r="CM175" s="1"/>
      <c r="CN175" s="1"/>
      <c r="CO175" s="1"/>
      <c r="CP175" s="1"/>
      <c r="CQ175" s="1"/>
      <c r="CR175" s="1"/>
      <c r="CS175" s="1"/>
      <c r="CT175" s="1"/>
      <c r="CU175" s="1"/>
      <c r="CV175" s="1"/>
      <c r="CW175" s="1"/>
      <c r="CX175" s="1"/>
      <c r="CY175" s="1"/>
      <c r="CZ175" s="1"/>
      <c r="DA175" s="1"/>
      <c r="DB175" s="1"/>
      <c r="DC175" s="1"/>
      <c r="DD175" s="1"/>
      <c r="DE175" s="1"/>
      <c r="DF175" s="1"/>
      <c r="DG175" s="1"/>
      <c r="DH175" s="1"/>
      <c r="DI175" s="1"/>
      <c r="DJ175" s="1"/>
      <c r="DK175" s="1"/>
      <c r="DL175" s="1"/>
      <c r="DM175" s="1"/>
      <c r="DN175" s="1"/>
      <c r="DO175" s="1"/>
      <c r="DP175" s="1"/>
      <c r="DQ175" s="1"/>
      <c r="DR175" s="1"/>
      <c r="DS175" s="1"/>
      <c r="DT175" s="1"/>
      <c r="DU175" s="1"/>
      <c r="DV175" s="1"/>
      <c r="DW175" s="1"/>
      <c r="DX175" s="1"/>
      <c r="DY175" s="1"/>
      <c r="DZ175" s="1"/>
      <c r="EA175" s="1"/>
      <c r="EB175" s="1"/>
      <c r="EC175" s="1"/>
      <c r="ED175" s="1"/>
      <c r="EE175" s="1"/>
      <c r="EF175" s="1"/>
      <c r="EG175" s="1"/>
      <c r="EH175" s="1"/>
      <c r="EI175" s="1"/>
      <c r="EJ175" s="1"/>
      <c r="EK175" s="1"/>
      <c r="EL175" s="1"/>
      <c r="EM175" s="1"/>
      <c r="EN175" s="1"/>
      <c r="EO175" s="1"/>
      <c r="EP175" s="1"/>
      <c r="EQ175" s="1"/>
      <c r="ER175" s="1"/>
      <c r="ES175" s="1"/>
      <c r="ET175" s="1"/>
      <c r="WZB175" s="1"/>
      <c r="WZC175" s="1"/>
      <c r="WZD175" s="1"/>
      <c r="WZE175" s="1"/>
      <c r="WZF175" s="1"/>
      <c r="WZG175" s="1"/>
      <c r="WZH175" s="1"/>
      <c r="WZI175" s="1"/>
      <c r="WZJ175" s="1"/>
      <c r="WZK175" s="1"/>
      <c r="WZL175" s="1"/>
      <c r="WZM175" s="1"/>
      <c r="WZN175" s="1"/>
      <c r="WZO175" s="1"/>
      <c r="WZP175" s="1"/>
      <c r="WZQ175" s="1"/>
      <c r="WZR175" s="1"/>
      <c r="WZS175" s="1"/>
      <c r="WZT175" s="1"/>
      <c r="WZU175" s="1"/>
      <c r="WZV175" s="1"/>
      <c r="WZW175" s="1"/>
      <c r="WZX175" s="1"/>
      <c r="WZY175" s="1"/>
      <c r="WZZ175" s="1"/>
      <c r="XAA175" s="1"/>
      <c r="XAB175" s="1"/>
      <c r="XAC175" s="1"/>
      <c r="XAD175" s="1"/>
      <c r="XAE175" s="1"/>
      <c r="XAF175" s="1"/>
      <c r="XAG175" s="1"/>
      <c r="XAH175" s="1"/>
      <c r="XAI175" s="1"/>
      <c r="XAJ175" s="1"/>
      <c r="XAK175" s="1"/>
      <c r="XAL175" s="1"/>
      <c r="XAM175" s="1"/>
      <c r="XAN175" s="1"/>
      <c r="XAO175" s="1"/>
      <c r="XAP175" s="1"/>
      <c r="XAQ175" s="1"/>
      <c r="XAR175" s="1"/>
      <c r="XAS175" s="1"/>
      <c r="XAT175" s="1"/>
      <c r="XAU175" s="1"/>
      <c r="XAV175" s="1"/>
      <c r="XAW175" s="1"/>
      <c r="XAX175" s="1"/>
      <c r="XAY175" s="1"/>
      <c r="XAZ175" s="1"/>
      <c r="XBA175" s="1"/>
      <c r="XBB175" s="1"/>
      <c r="XBC175" s="1"/>
      <c r="XBD175" s="1"/>
      <c r="XBE175" s="1"/>
      <c r="XBF175" s="1"/>
      <c r="XBG175" s="1"/>
      <c r="XBH175" s="1"/>
      <c r="XBI175" s="1"/>
      <c r="XBJ175" s="1"/>
      <c r="XBK175" s="1"/>
      <c r="XBL175" s="1"/>
      <c r="XBM175" s="1"/>
      <c r="XBN175" s="1"/>
      <c r="XBO175" s="1"/>
      <c r="XBP175" s="1"/>
      <c r="XBQ175" s="1"/>
      <c r="XBR175" s="1"/>
      <c r="XBS175" s="1"/>
      <c r="XBT175" s="1"/>
      <c r="XBU175" s="1"/>
      <c r="XBV175" s="1"/>
      <c r="XBW175" s="1"/>
      <c r="XBX175" s="1"/>
      <c r="XBY175" s="1"/>
      <c r="XBZ175" s="1"/>
      <c r="XCA175" s="1"/>
      <c r="XCB175" s="1"/>
      <c r="XCC175" s="1"/>
      <c r="XCD175" s="1"/>
      <c r="XCE175" s="1"/>
      <c r="XCF175" s="1"/>
      <c r="XCG175" s="1"/>
      <c r="XCH175" s="1"/>
      <c r="XCI175" s="1"/>
      <c r="XCJ175" s="1"/>
      <c r="XCK175" s="1"/>
      <c r="XCL175" s="1"/>
      <c r="XCM175" s="1"/>
      <c r="XCN175" s="1"/>
      <c r="XCO175" s="1"/>
      <c r="XCP175" s="1"/>
      <c r="XCQ175" s="1"/>
      <c r="XCR175" s="1"/>
      <c r="XCS175" s="1"/>
      <c r="XCT175" s="1"/>
      <c r="XCU175" s="1"/>
      <c r="XCV175" s="1"/>
      <c r="XCW175" s="1"/>
      <c r="XCX175" s="1"/>
      <c r="XCY175" s="1"/>
      <c r="XCZ175" s="1"/>
      <c r="XDA175" s="1"/>
      <c r="XDB175" s="1"/>
      <c r="XDC175" s="1"/>
      <c r="XDD175" s="1"/>
      <c r="XDE175" s="1"/>
      <c r="XDF175" s="1"/>
      <c r="XDG175" s="1"/>
      <c r="XDH175" s="1"/>
      <c r="XDI175" s="1"/>
      <c r="XDJ175" s="1"/>
      <c r="XDK175" s="1"/>
      <c r="XDL175" s="1"/>
      <c r="XDM175" s="1"/>
      <c r="XDN175" s="1"/>
      <c r="XDO175" s="1"/>
      <c r="XDP175" s="1"/>
      <c r="XDQ175" s="1"/>
      <c r="XDR175" s="1"/>
      <c r="XDS175" s="1"/>
      <c r="XDT175" s="1"/>
      <c r="XDU175" s="1"/>
      <c r="XDV175" s="1"/>
      <c r="XDW175" s="1"/>
      <c r="XDX175" s="1"/>
      <c r="XDY175" s="1"/>
      <c r="XDZ175" s="1"/>
      <c r="XEA175" s="1"/>
      <c r="XEB175" s="1"/>
      <c r="XEC175" s="1"/>
      <c r="XED175" s="1"/>
      <c r="XEE175" s="1"/>
      <c r="XEF175" s="1"/>
      <c r="XEG175" s="1"/>
      <c r="XEH175" s="1"/>
      <c r="XEI175" s="1"/>
      <c r="XEJ175" s="1"/>
      <c r="XEK175" s="1"/>
      <c r="XEL175" s="1"/>
      <c r="XEM175" s="1"/>
      <c r="XEN175" s="1"/>
      <c r="XEO175" s="1"/>
      <c r="XEP175" s="1"/>
      <c r="XEQ175" s="1"/>
      <c r="XER175" s="1"/>
      <c r="XES175" s="1"/>
      <c r="XET175" s="1"/>
      <c r="XEU175" s="1"/>
      <c r="XEV175" s="1"/>
      <c r="XEW175" s="1"/>
      <c r="XEX175" s="1"/>
      <c r="XEY175" s="1"/>
      <c r="XEZ175" s="1"/>
      <c r="XFA175" s="1"/>
      <c r="XFB175" s="1"/>
      <c r="XFC175" s="1"/>
    </row>
    <row r="176" spans="1:150 16226:16383" s="2" customFormat="1" ht="20.25" customHeight="1" x14ac:dyDescent="0.3">
      <c r="A176" s="110">
        <f t="shared" si="16"/>
        <v>4</v>
      </c>
      <c r="B176" s="111"/>
      <c r="C176" s="85"/>
      <c r="D176" s="86"/>
      <c r="E176" s="86"/>
      <c r="F176" s="86"/>
      <c r="G176" s="86"/>
      <c r="H176" s="87"/>
      <c r="I176" s="1"/>
      <c r="J176" s="1"/>
      <c r="K176" s="1"/>
      <c r="L176" s="1"/>
      <c r="M176" s="1"/>
      <c r="N176" s="1"/>
      <c r="O176" s="1"/>
      <c r="P176" s="1"/>
      <c r="Q176" s="1"/>
      <c r="R176" s="1"/>
      <c r="S176" s="1"/>
      <c r="T176" s="1"/>
      <c r="U176" s="1"/>
      <c r="V176" s="1"/>
      <c r="W176" s="1"/>
      <c r="X176" s="1"/>
      <c r="Y176" s="1"/>
      <c r="Z176" s="1"/>
      <c r="AA176" s="1"/>
      <c r="AB176" s="1"/>
      <c r="AC176" s="1"/>
      <c r="AD176" s="1"/>
      <c r="AE176" s="1"/>
      <c r="AF176" s="1"/>
      <c r="AG176" s="1"/>
      <c r="AH176" s="1"/>
      <c r="AI176" s="1"/>
      <c r="AJ176" s="1"/>
      <c r="AK176" s="1"/>
      <c r="AL176" s="1"/>
      <c r="AM176" s="1"/>
      <c r="AN176" s="1"/>
      <c r="AO176" s="1"/>
      <c r="AP176" s="1"/>
      <c r="AQ176" s="1"/>
      <c r="AR176" s="1"/>
      <c r="AS176" s="1"/>
      <c r="AT176" s="1"/>
      <c r="AU176" s="1"/>
      <c r="AV176" s="1"/>
      <c r="AW176" s="1"/>
      <c r="AX176" s="1"/>
      <c r="AY176" s="1"/>
      <c r="AZ176" s="1"/>
      <c r="BA176" s="1"/>
      <c r="BB176" s="1"/>
      <c r="BC176" s="1"/>
      <c r="BD176" s="1"/>
      <c r="BE176" s="1"/>
      <c r="BF176" s="1"/>
      <c r="BG176" s="1"/>
      <c r="BH176" s="1"/>
      <c r="BI176" s="1"/>
      <c r="BJ176" s="1"/>
      <c r="BK176" s="1"/>
      <c r="BL176" s="1"/>
      <c r="BM176" s="1"/>
      <c r="BN176" s="1"/>
      <c r="BO176" s="1"/>
      <c r="BP176" s="1"/>
      <c r="BQ176" s="1"/>
      <c r="BR176" s="1"/>
      <c r="BS176" s="1"/>
      <c r="BT176" s="1"/>
      <c r="BU176" s="1"/>
      <c r="BV176" s="1"/>
      <c r="BW176" s="1"/>
      <c r="BX176" s="1"/>
      <c r="BY176" s="1"/>
      <c r="BZ176" s="1"/>
      <c r="CA176" s="1"/>
      <c r="CB176" s="1"/>
      <c r="CC176" s="1"/>
      <c r="CD176" s="1"/>
      <c r="CE176" s="1"/>
      <c r="CF176" s="1"/>
      <c r="CG176" s="1"/>
      <c r="CH176" s="1"/>
      <c r="CI176" s="1"/>
      <c r="CJ176" s="1"/>
      <c r="CK176" s="1"/>
      <c r="CL176" s="1"/>
      <c r="CM176" s="1"/>
      <c r="CN176" s="1"/>
      <c r="CO176" s="1"/>
      <c r="CP176" s="1"/>
      <c r="CQ176" s="1"/>
      <c r="CR176" s="1"/>
      <c r="CS176" s="1"/>
      <c r="CT176" s="1"/>
      <c r="CU176" s="1"/>
      <c r="CV176" s="1"/>
      <c r="CW176" s="1"/>
      <c r="CX176" s="1"/>
      <c r="CY176" s="1"/>
      <c r="CZ176" s="1"/>
      <c r="DA176" s="1"/>
      <c r="DB176" s="1"/>
      <c r="DC176" s="1"/>
      <c r="DD176" s="1"/>
      <c r="DE176" s="1"/>
      <c r="DF176" s="1"/>
      <c r="DG176" s="1"/>
      <c r="DH176" s="1"/>
      <c r="DI176" s="1"/>
      <c r="DJ176" s="1"/>
      <c r="DK176" s="1"/>
      <c r="DL176" s="1"/>
      <c r="DM176" s="1"/>
      <c r="DN176" s="1"/>
      <c r="DO176" s="1"/>
      <c r="DP176" s="1"/>
      <c r="DQ176" s="1"/>
      <c r="DR176" s="1"/>
      <c r="DS176" s="1"/>
      <c r="DT176" s="1"/>
      <c r="DU176" s="1"/>
      <c r="DV176" s="1"/>
      <c r="DW176" s="1"/>
      <c r="DX176" s="1"/>
      <c r="DY176" s="1"/>
      <c r="DZ176" s="1"/>
      <c r="EA176" s="1"/>
      <c r="EB176" s="1"/>
      <c r="EC176" s="1"/>
      <c r="ED176" s="1"/>
      <c r="EE176" s="1"/>
      <c r="EF176" s="1"/>
      <c r="EG176" s="1"/>
      <c r="EH176" s="1"/>
      <c r="EI176" s="1"/>
      <c r="EJ176" s="1"/>
      <c r="EK176" s="1"/>
      <c r="EL176" s="1"/>
      <c r="EM176" s="1"/>
      <c r="EN176" s="1"/>
      <c r="EO176" s="1"/>
      <c r="EP176" s="1"/>
      <c r="EQ176" s="1"/>
      <c r="ER176" s="1"/>
      <c r="ES176" s="1"/>
      <c r="ET176" s="1"/>
      <c r="WZB176" s="1"/>
      <c r="WZC176" s="1"/>
      <c r="WZD176" s="1"/>
      <c r="WZE176" s="1"/>
      <c r="WZF176" s="1"/>
      <c r="WZG176" s="1"/>
      <c r="WZH176" s="1"/>
      <c r="WZI176" s="1"/>
      <c r="WZJ176" s="1"/>
      <c r="WZK176" s="1"/>
      <c r="WZL176" s="1"/>
      <c r="WZM176" s="1"/>
      <c r="WZN176" s="1"/>
      <c r="WZO176" s="1"/>
      <c r="WZP176" s="1"/>
      <c r="WZQ176" s="1"/>
      <c r="WZR176" s="1"/>
      <c r="WZS176" s="1"/>
      <c r="WZT176" s="1"/>
      <c r="WZU176" s="1"/>
      <c r="WZV176" s="1"/>
      <c r="WZW176" s="1"/>
      <c r="WZX176" s="1"/>
      <c r="WZY176" s="1"/>
      <c r="WZZ176" s="1"/>
      <c r="XAA176" s="1"/>
      <c r="XAB176" s="1"/>
      <c r="XAC176" s="1"/>
      <c r="XAD176" s="1"/>
      <c r="XAE176" s="1"/>
      <c r="XAF176" s="1"/>
      <c r="XAG176" s="1"/>
      <c r="XAH176" s="1"/>
      <c r="XAI176" s="1"/>
      <c r="XAJ176" s="1"/>
      <c r="XAK176" s="1"/>
      <c r="XAL176" s="1"/>
      <c r="XAM176" s="1"/>
      <c r="XAN176" s="1"/>
      <c r="XAO176" s="1"/>
      <c r="XAP176" s="1"/>
      <c r="XAQ176" s="1"/>
      <c r="XAR176" s="1"/>
      <c r="XAS176" s="1"/>
      <c r="XAT176" s="1"/>
      <c r="XAU176" s="1"/>
      <c r="XAV176" s="1"/>
      <c r="XAW176" s="1"/>
      <c r="XAX176" s="1"/>
      <c r="XAY176" s="1"/>
      <c r="XAZ176" s="1"/>
      <c r="XBA176" s="1"/>
      <c r="XBB176" s="1"/>
      <c r="XBC176" s="1"/>
      <c r="XBD176" s="1"/>
      <c r="XBE176" s="1"/>
      <c r="XBF176" s="1"/>
      <c r="XBG176" s="1"/>
      <c r="XBH176" s="1"/>
      <c r="XBI176" s="1"/>
      <c r="XBJ176" s="1"/>
      <c r="XBK176" s="1"/>
      <c r="XBL176" s="1"/>
      <c r="XBM176" s="1"/>
      <c r="XBN176" s="1"/>
      <c r="XBO176" s="1"/>
      <c r="XBP176" s="1"/>
      <c r="XBQ176" s="1"/>
      <c r="XBR176" s="1"/>
      <c r="XBS176" s="1"/>
      <c r="XBT176" s="1"/>
      <c r="XBU176" s="1"/>
      <c r="XBV176" s="1"/>
      <c r="XBW176" s="1"/>
      <c r="XBX176" s="1"/>
      <c r="XBY176" s="1"/>
      <c r="XBZ176" s="1"/>
      <c r="XCA176" s="1"/>
      <c r="XCB176" s="1"/>
      <c r="XCC176" s="1"/>
      <c r="XCD176" s="1"/>
      <c r="XCE176" s="1"/>
      <c r="XCF176" s="1"/>
      <c r="XCG176" s="1"/>
      <c r="XCH176" s="1"/>
      <c r="XCI176" s="1"/>
      <c r="XCJ176" s="1"/>
      <c r="XCK176" s="1"/>
      <c r="XCL176" s="1"/>
      <c r="XCM176" s="1"/>
      <c r="XCN176" s="1"/>
      <c r="XCO176" s="1"/>
      <c r="XCP176" s="1"/>
      <c r="XCQ176" s="1"/>
      <c r="XCR176" s="1"/>
      <c r="XCS176" s="1"/>
      <c r="XCT176" s="1"/>
      <c r="XCU176" s="1"/>
      <c r="XCV176" s="1"/>
      <c r="XCW176" s="1"/>
      <c r="XCX176" s="1"/>
      <c r="XCY176" s="1"/>
      <c r="XCZ176" s="1"/>
      <c r="XDA176" s="1"/>
      <c r="XDB176" s="1"/>
      <c r="XDC176" s="1"/>
      <c r="XDD176" s="1"/>
      <c r="XDE176" s="1"/>
      <c r="XDF176" s="1"/>
      <c r="XDG176" s="1"/>
      <c r="XDH176" s="1"/>
      <c r="XDI176" s="1"/>
      <c r="XDJ176" s="1"/>
      <c r="XDK176" s="1"/>
      <c r="XDL176" s="1"/>
      <c r="XDM176" s="1"/>
      <c r="XDN176" s="1"/>
      <c r="XDO176" s="1"/>
      <c r="XDP176" s="1"/>
      <c r="XDQ176" s="1"/>
      <c r="XDR176" s="1"/>
      <c r="XDS176" s="1"/>
      <c r="XDT176" s="1"/>
      <c r="XDU176" s="1"/>
      <c r="XDV176" s="1"/>
      <c r="XDW176" s="1"/>
      <c r="XDX176" s="1"/>
      <c r="XDY176" s="1"/>
      <c r="XDZ176" s="1"/>
      <c r="XEA176" s="1"/>
      <c r="XEB176" s="1"/>
      <c r="XEC176" s="1"/>
      <c r="XED176" s="1"/>
      <c r="XEE176" s="1"/>
      <c r="XEF176" s="1"/>
      <c r="XEG176" s="1"/>
      <c r="XEH176" s="1"/>
      <c r="XEI176" s="1"/>
      <c r="XEJ176" s="1"/>
      <c r="XEK176" s="1"/>
      <c r="XEL176" s="1"/>
      <c r="XEM176" s="1"/>
      <c r="XEN176" s="1"/>
      <c r="XEO176" s="1"/>
      <c r="XEP176" s="1"/>
      <c r="XEQ176" s="1"/>
      <c r="XER176" s="1"/>
      <c r="XES176" s="1"/>
      <c r="XET176" s="1"/>
      <c r="XEU176" s="1"/>
      <c r="XEV176" s="1"/>
      <c r="XEW176" s="1"/>
      <c r="XEX176" s="1"/>
      <c r="XEY176" s="1"/>
      <c r="XEZ176" s="1"/>
      <c r="XFA176" s="1"/>
      <c r="XFB176" s="1"/>
      <c r="XFC176" s="1"/>
    </row>
    <row r="177" spans="1:150 16226:16383" s="2" customFormat="1" ht="20.25" customHeight="1" x14ac:dyDescent="0.3">
      <c r="A177" s="110">
        <f t="shared" si="16"/>
        <v>5</v>
      </c>
      <c r="B177" s="111"/>
      <c r="C177" s="51" t="s">
        <v>365</v>
      </c>
      <c r="D177" s="51" t="s">
        <v>314</v>
      </c>
      <c r="E177" s="73">
        <f>(62.07)*(10.764)</f>
        <v>668.12147999999991</v>
      </c>
      <c r="F177" s="73">
        <f>(3.25)*(10.764)</f>
        <v>34.982999999999997</v>
      </c>
      <c r="G177" s="4">
        <v>0</v>
      </c>
      <c r="H177" s="4">
        <f t="shared" ref="H177:H179" si="17">E177+F177+(IF(G177&lt;101,G177,IF(G177&lt;201,G177/2,IF(G177&lt;=301,G177/3,G177/4))))</f>
        <v>703.10447999999985</v>
      </c>
      <c r="I177" s="1"/>
      <c r="J177" s="1"/>
      <c r="K177" s="1"/>
      <c r="L177" s="1"/>
      <c r="M177" s="1"/>
      <c r="N177" s="1"/>
      <c r="O177" s="1"/>
      <c r="P177" s="1"/>
      <c r="Q177" s="1"/>
      <c r="R177" s="1"/>
      <c r="S177" s="1"/>
      <c r="T177" s="1"/>
      <c r="U177" s="1"/>
      <c r="V177" s="1"/>
      <c r="W177" s="1"/>
      <c r="X177" s="1"/>
      <c r="Y177" s="1"/>
      <c r="Z177" s="1"/>
      <c r="AA177" s="1"/>
      <c r="AB177" s="1"/>
      <c r="AC177" s="1"/>
      <c r="AD177" s="1"/>
      <c r="AE177" s="1"/>
      <c r="AF177" s="1"/>
      <c r="AG177" s="1"/>
      <c r="AH177" s="1"/>
      <c r="AI177" s="1"/>
      <c r="AJ177" s="1"/>
      <c r="AK177" s="1"/>
      <c r="AL177" s="1"/>
      <c r="AM177" s="1"/>
      <c r="AN177" s="1"/>
      <c r="AO177" s="1"/>
      <c r="AP177" s="1"/>
      <c r="AQ177" s="1"/>
      <c r="AR177" s="1"/>
      <c r="AS177" s="1"/>
      <c r="AT177" s="1"/>
      <c r="AU177" s="1"/>
      <c r="AV177" s="1"/>
      <c r="AW177" s="1"/>
      <c r="AX177" s="1"/>
      <c r="AY177" s="1"/>
      <c r="AZ177" s="1"/>
      <c r="BA177" s="1"/>
      <c r="BB177" s="1"/>
      <c r="BC177" s="1"/>
      <c r="BD177" s="1"/>
      <c r="BE177" s="1"/>
      <c r="BF177" s="1"/>
      <c r="BG177" s="1"/>
      <c r="BH177" s="1"/>
      <c r="BI177" s="1"/>
      <c r="BJ177" s="1"/>
      <c r="BK177" s="1"/>
      <c r="BL177" s="1"/>
      <c r="BM177" s="1"/>
      <c r="BN177" s="1"/>
      <c r="BO177" s="1"/>
      <c r="BP177" s="1"/>
      <c r="BQ177" s="1"/>
      <c r="BR177" s="1"/>
      <c r="BS177" s="1"/>
      <c r="BT177" s="1"/>
      <c r="BU177" s="1"/>
      <c r="BV177" s="1"/>
      <c r="BW177" s="1"/>
      <c r="BX177" s="1"/>
      <c r="BY177" s="1"/>
      <c r="BZ177" s="1"/>
      <c r="CA177" s="1"/>
      <c r="CB177" s="1"/>
      <c r="CC177" s="1"/>
      <c r="CD177" s="1"/>
      <c r="CE177" s="1"/>
      <c r="CF177" s="1"/>
      <c r="CG177" s="1"/>
      <c r="CH177" s="1"/>
      <c r="CI177" s="1"/>
      <c r="CJ177" s="1"/>
      <c r="CK177" s="1"/>
      <c r="CL177" s="1"/>
      <c r="CM177" s="1"/>
      <c r="CN177" s="1"/>
      <c r="CO177" s="1"/>
      <c r="CP177" s="1"/>
      <c r="CQ177" s="1"/>
      <c r="CR177" s="1"/>
      <c r="CS177" s="1"/>
      <c r="CT177" s="1"/>
      <c r="CU177" s="1"/>
      <c r="CV177" s="1"/>
      <c r="CW177" s="1"/>
      <c r="CX177" s="1"/>
      <c r="CY177" s="1"/>
      <c r="CZ177" s="1"/>
      <c r="DA177" s="1"/>
      <c r="DB177" s="1"/>
      <c r="DC177" s="1"/>
      <c r="DD177" s="1"/>
      <c r="DE177" s="1"/>
      <c r="DF177" s="1"/>
      <c r="DG177" s="1"/>
      <c r="DH177" s="1"/>
      <c r="DI177" s="1"/>
      <c r="DJ177" s="1"/>
      <c r="DK177" s="1"/>
      <c r="DL177" s="1"/>
      <c r="DM177" s="1"/>
      <c r="DN177" s="1"/>
      <c r="DO177" s="1"/>
      <c r="DP177" s="1"/>
      <c r="DQ177" s="1"/>
      <c r="DR177" s="1"/>
      <c r="DS177" s="1"/>
      <c r="DT177" s="1"/>
      <c r="DU177" s="1"/>
      <c r="DV177" s="1"/>
      <c r="DW177" s="1"/>
      <c r="DX177" s="1"/>
      <c r="DY177" s="1"/>
      <c r="DZ177" s="1"/>
      <c r="EA177" s="1"/>
      <c r="EB177" s="1"/>
      <c r="EC177" s="1"/>
      <c r="ED177" s="1"/>
      <c r="EE177" s="1"/>
      <c r="EF177" s="1"/>
      <c r="EG177" s="1"/>
      <c r="EH177" s="1"/>
      <c r="EI177" s="1"/>
      <c r="EJ177" s="1"/>
      <c r="EK177" s="1"/>
      <c r="EL177" s="1"/>
      <c r="EM177" s="1"/>
      <c r="EN177" s="1"/>
      <c r="EO177" s="1"/>
      <c r="EP177" s="1"/>
      <c r="EQ177" s="1"/>
      <c r="ER177" s="1"/>
      <c r="ES177" s="1"/>
      <c r="ET177" s="1"/>
      <c r="WZB177" s="1"/>
      <c r="WZC177" s="1"/>
      <c r="WZD177" s="1"/>
      <c r="WZE177" s="1"/>
      <c r="WZF177" s="1"/>
      <c r="WZG177" s="1"/>
      <c r="WZH177" s="1"/>
      <c r="WZI177" s="1"/>
      <c r="WZJ177" s="1"/>
      <c r="WZK177" s="1"/>
      <c r="WZL177" s="1"/>
      <c r="WZM177" s="1"/>
      <c r="WZN177" s="1"/>
      <c r="WZO177" s="1"/>
      <c r="WZP177" s="1"/>
      <c r="WZQ177" s="1"/>
      <c r="WZR177" s="1"/>
      <c r="WZS177" s="1"/>
      <c r="WZT177" s="1"/>
      <c r="WZU177" s="1"/>
      <c r="WZV177" s="1"/>
      <c r="WZW177" s="1"/>
      <c r="WZX177" s="1"/>
      <c r="WZY177" s="1"/>
      <c r="WZZ177" s="1"/>
      <c r="XAA177" s="1"/>
      <c r="XAB177" s="1"/>
      <c r="XAC177" s="1"/>
      <c r="XAD177" s="1"/>
      <c r="XAE177" s="1"/>
      <c r="XAF177" s="1"/>
      <c r="XAG177" s="1"/>
      <c r="XAH177" s="1"/>
      <c r="XAI177" s="1"/>
      <c r="XAJ177" s="1"/>
      <c r="XAK177" s="1"/>
      <c r="XAL177" s="1"/>
      <c r="XAM177" s="1"/>
      <c r="XAN177" s="1"/>
      <c r="XAO177" s="1"/>
      <c r="XAP177" s="1"/>
      <c r="XAQ177" s="1"/>
      <c r="XAR177" s="1"/>
      <c r="XAS177" s="1"/>
      <c r="XAT177" s="1"/>
      <c r="XAU177" s="1"/>
      <c r="XAV177" s="1"/>
      <c r="XAW177" s="1"/>
      <c r="XAX177" s="1"/>
      <c r="XAY177" s="1"/>
      <c r="XAZ177" s="1"/>
      <c r="XBA177" s="1"/>
      <c r="XBB177" s="1"/>
      <c r="XBC177" s="1"/>
      <c r="XBD177" s="1"/>
      <c r="XBE177" s="1"/>
      <c r="XBF177" s="1"/>
      <c r="XBG177" s="1"/>
      <c r="XBH177" s="1"/>
      <c r="XBI177" s="1"/>
      <c r="XBJ177" s="1"/>
      <c r="XBK177" s="1"/>
      <c r="XBL177" s="1"/>
      <c r="XBM177" s="1"/>
      <c r="XBN177" s="1"/>
      <c r="XBO177" s="1"/>
      <c r="XBP177" s="1"/>
      <c r="XBQ177" s="1"/>
      <c r="XBR177" s="1"/>
      <c r="XBS177" s="1"/>
      <c r="XBT177" s="1"/>
      <c r="XBU177" s="1"/>
      <c r="XBV177" s="1"/>
      <c r="XBW177" s="1"/>
      <c r="XBX177" s="1"/>
      <c r="XBY177" s="1"/>
      <c r="XBZ177" s="1"/>
      <c r="XCA177" s="1"/>
      <c r="XCB177" s="1"/>
      <c r="XCC177" s="1"/>
      <c r="XCD177" s="1"/>
      <c r="XCE177" s="1"/>
      <c r="XCF177" s="1"/>
      <c r="XCG177" s="1"/>
      <c r="XCH177" s="1"/>
      <c r="XCI177" s="1"/>
      <c r="XCJ177" s="1"/>
      <c r="XCK177" s="1"/>
      <c r="XCL177" s="1"/>
      <c r="XCM177" s="1"/>
      <c r="XCN177" s="1"/>
      <c r="XCO177" s="1"/>
      <c r="XCP177" s="1"/>
      <c r="XCQ177" s="1"/>
      <c r="XCR177" s="1"/>
      <c r="XCS177" s="1"/>
      <c r="XCT177" s="1"/>
      <c r="XCU177" s="1"/>
      <c r="XCV177" s="1"/>
      <c r="XCW177" s="1"/>
      <c r="XCX177" s="1"/>
      <c r="XCY177" s="1"/>
      <c r="XCZ177" s="1"/>
      <c r="XDA177" s="1"/>
      <c r="XDB177" s="1"/>
      <c r="XDC177" s="1"/>
      <c r="XDD177" s="1"/>
      <c r="XDE177" s="1"/>
      <c r="XDF177" s="1"/>
      <c r="XDG177" s="1"/>
      <c r="XDH177" s="1"/>
      <c r="XDI177" s="1"/>
      <c r="XDJ177" s="1"/>
      <c r="XDK177" s="1"/>
      <c r="XDL177" s="1"/>
      <c r="XDM177" s="1"/>
      <c r="XDN177" s="1"/>
      <c r="XDO177" s="1"/>
      <c r="XDP177" s="1"/>
      <c r="XDQ177" s="1"/>
      <c r="XDR177" s="1"/>
      <c r="XDS177" s="1"/>
      <c r="XDT177" s="1"/>
      <c r="XDU177" s="1"/>
      <c r="XDV177" s="1"/>
      <c r="XDW177" s="1"/>
      <c r="XDX177" s="1"/>
      <c r="XDY177" s="1"/>
      <c r="XDZ177" s="1"/>
      <c r="XEA177" s="1"/>
      <c r="XEB177" s="1"/>
      <c r="XEC177" s="1"/>
      <c r="XED177" s="1"/>
      <c r="XEE177" s="1"/>
      <c r="XEF177" s="1"/>
      <c r="XEG177" s="1"/>
      <c r="XEH177" s="1"/>
      <c r="XEI177" s="1"/>
      <c r="XEJ177" s="1"/>
      <c r="XEK177" s="1"/>
      <c r="XEL177" s="1"/>
      <c r="XEM177" s="1"/>
      <c r="XEN177" s="1"/>
      <c r="XEO177" s="1"/>
      <c r="XEP177" s="1"/>
      <c r="XEQ177" s="1"/>
      <c r="XER177" s="1"/>
      <c r="XES177" s="1"/>
      <c r="XET177" s="1"/>
      <c r="XEU177" s="1"/>
      <c r="XEV177" s="1"/>
      <c r="XEW177" s="1"/>
      <c r="XEX177" s="1"/>
      <c r="XEY177" s="1"/>
      <c r="XEZ177" s="1"/>
      <c r="XFA177" s="1"/>
      <c r="XFB177" s="1"/>
      <c r="XFC177" s="1"/>
    </row>
    <row r="178" spans="1:150 16226:16383" s="2" customFormat="1" ht="20.25" customHeight="1" x14ac:dyDescent="0.3">
      <c r="A178" s="110">
        <f t="shared" si="16"/>
        <v>6</v>
      </c>
      <c r="B178" s="111"/>
      <c r="C178" s="51" t="s">
        <v>365</v>
      </c>
      <c r="D178" s="51" t="s">
        <v>314</v>
      </c>
      <c r="E178" s="73">
        <f>(62.07)*(10.764)</f>
        <v>668.12147999999991</v>
      </c>
      <c r="F178" s="73">
        <f>(3.25)*(10.764)</f>
        <v>34.982999999999997</v>
      </c>
      <c r="G178" s="4">
        <v>0</v>
      </c>
      <c r="H178" s="4">
        <f t="shared" si="17"/>
        <v>703.10447999999985</v>
      </c>
      <c r="I178" s="1"/>
      <c r="J178" s="1"/>
      <c r="K178" s="1"/>
      <c r="L178" s="1"/>
      <c r="M178" s="1"/>
      <c r="N178" s="1"/>
      <c r="O178" s="1"/>
      <c r="P178" s="1"/>
      <c r="Q178" s="1"/>
      <c r="R178" s="1"/>
      <c r="S178" s="1"/>
      <c r="T178" s="1"/>
      <c r="U178" s="1"/>
      <c r="V178" s="1"/>
      <c r="W178" s="1"/>
      <c r="X178" s="1"/>
      <c r="Y178" s="1"/>
      <c r="Z178" s="1"/>
      <c r="AA178" s="1"/>
      <c r="AB178" s="1"/>
      <c r="AC178" s="1"/>
      <c r="AD178" s="1"/>
      <c r="AE178" s="1"/>
      <c r="AF178" s="1"/>
      <c r="AG178" s="1"/>
      <c r="AH178" s="1"/>
      <c r="AI178" s="1"/>
      <c r="AJ178" s="1"/>
      <c r="AK178" s="1"/>
      <c r="AL178" s="1"/>
      <c r="AM178" s="1"/>
      <c r="AN178" s="1"/>
      <c r="AO178" s="1"/>
      <c r="AP178" s="1"/>
      <c r="AQ178" s="1"/>
      <c r="AR178" s="1"/>
      <c r="AS178" s="1"/>
      <c r="AT178" s="1"/>
      <c r="AU178" s="1"/>
      <c r="AV178" s="1"/>
      <c r="AW178" s="1"/>
      <c r="AX178" s="1"/>
      <c r="AY178" s="1"/>
      <c r="AZ178" s="1"/>
      <c r="BA178" s="1"/>
      <c r="BB178" s="1"/>
      <c r="BC178" s="1"/>
      <c r="BD178" s="1"/>
      <c r="BE178" s="1"/>
      <c r="BF178" s="1"/>
      <c r="BG178" s="1"/>
      <c r="BH178" s="1"/>
      <c r="BI178" s="1"/>
      <c r="BJ178" s="1"/>
      <c r="BK178" s="1"/>
      <c r="BL178" s="1"/>
      <c r="BM178" s="1"/>
      <c r="BN178" s="1"/>
      <c r="BO178" s="1"/>
      <c r="BP178" s="1"/>
      <c r="BQ178" s="1"/>
      <c r="BR178" s="1"/>
      <c r="BS178" s="1"/>
      <c r="BT178" s="1"/>
      <c r="BU178" s="1"/>
      <c r="BV178" s="1"/>
      <c r="BW178" s="1"/>
      <c r="BX178" s="1"/>
      <c r="BY178" s="1"/>
      <c r="BZ178" s="1"/>
      <c r="CA178" s="1"/>
      <c r="CB178" s="1"/>
      <c r="CC178" s="1"/>
      <c r="CD178" s="1"/>
      <c r="CE178" s="1"/>
      <c r="CF178" s="1"/>
      <c r="CG178" s="1"/>
      <c r="CH178" s="1"/>
      <c r="CI178" s="1"/>
      <c r="CJ178" s="1"/>
      <c r="CK178" s="1"/>
      <c r="CL178" s="1"/>
      <c r="CM178" s="1"/>
      <c r="CN178" s="1"/>
      <c r="CO178" s="1"/>
      <c r="CP178" s="1"/>
      <c r="CQ178" s="1"/>
      <c r="CR178" s="1"/>
      <c r="CS178" s="1"/>
      <c r="CT178" s="1"/>
      <c r="CU178" s="1"/>
      <c r="CV178" s="1"/>
      <c r="CW178" s="1"/>
      <c r="CX178" s="1"/>
      <c r="CY178" s="1"/>
      <c r="CZ178" s="1"/>
      <c r="DA178" s="1"/>
      <c r="DB178" s="1"/>
      <c r="DC178" s="1"/>
      <c r="DD178" s="1"/>
      <c r="DE178" s="1"/>
      <c r="DF178" s="1"/>
      <c r="DG178" s="1"/>
      <c r="DH178" s="1"/>
      <c r="DI178" s="1"/>
      <c r="DJ178" s="1"/>
      <c r="DK178" s="1"/>
      <c r="DL178" s="1"/>
      <c r="DM178" s="1"/>
      <c r="DN178" s="1"/>
      <c r="DO178" s="1"/>
      <c r="DP178" s="1"/>
      <c r="DQ178" s="1"/>
      <c r="DR178" s="1"/>
      <c r="DS178" s="1"/>
      <c r="DT178" s="1"/>
      <c r="DU178" s="1"/>
      <c r="DV178" s="1"/>
      <c r="DW178" s="1"/>
      <c r="DX178" s="1"/>
      <c r="DY178" s="1"/>
      <c r="DZ178" s="1"/>
      <c r="EA178" s="1"/>
      <c r="EB178" s="1"/>
      <c r="EC178" s="1"/>
      <c r="ED178" s="1"/>
      <c r="EE178" s="1"/>
      <c r="EF178" s="1"/>
      <c r="EG178" s="1"/>
      <c r="EH178" s="1"/>
      <c r="EI178" s="1"/>
      <c r="EJ178" s="1"/>
      <c r="EK178" s="1"/>
      <c r="EL178" s="1"/>
      <c r="EM178" s="1"/>
      <c r="EN178" s="1"/>
      <c r="EO178" s="1"/>
      <c r="EP178" s="1"/>
      <c r="EQ178" s="1"/>
      <c r="ER178" s="1"/>
      <c r="ES178" s="1"/>
      <c r="ET178" s="1"/>
      <c r="WZB178" s="1"/>
      <c r="WZC178" s="1"/>
      <c r="WZD178" s="1"/>
      <c r="WZE178" s="1"/>
      <c r="WZF178" s="1"/>
      <c r="WZG178" s="1"/>
      <c r="WZH178" s="1"/>
      <c r="WZI178" s="1"/>
      <c r="WZJ178" s="1"/>
      <c r="WZK178" s="1"/>
      <c r="WZL178" s="1"/>
      <c r="WZM178" s="1"/>
      <c r="WZN178" s="1"/>
      <c r="WZO178" s="1"/>
      <c r="WZP178" s="1"/>
      <c r="WZQ178" s="1"/>
      <c r="WZR178" s="1"/>
      <c r="WZS178" s="1"/>
      <c r="WZT178" s="1"/>
      <c r="WZU178" s="1"/>
      <c r="WZV178" s="1"/>
      <c r="WZW178" s="1"/>
      <c r="WZX178" s="1"/>
      <c r="WZY178" s="1"/>
      <c r="WZZ178" s="1"/>
      <c r="XAA178" s="1"/>
      <c r="XAB178" s="1"/>
      <c r="XAC178" s="1"/>
      <c r="XAD178" s="1"/>
      <c r="XAE178" s="1"/>
      <c r="XAF178" s="1"/>
      <c r="XAG178" s="1"/>
      <c r="XAH178" s="1"/>
      <c r="XAI178" s="1"/>
      <c r="XAJ178" s="1"/>
      <c r="XAK178" s="1"/>
      <c r="XAL178" s="1"/>
      <c r="XAM178" s="1"/>
      <c r="XAN178" s="1"/>
      <c r="XAO178" s="1"/>
      <c r="XAP178" s="1"/>
      <c r="XAQ178" s="1"/>
      <c r="XAR178" s="1"/>
      <c r="XAS178" s="1"/>
      <c r="XAT178" s="1"/>
      <c r="XAU178" s="1"/>
      <c r="XAV178" s="1"/>
      <c r="XAW178" s="1"/>
      <c r="XAX178" s="1"/>
      <c r="XAY178" s="1"/>
      <c r="XAZ178" s="1"/>
      <c r="XBA178" s="1"/>
      <c r="XBB178" s="1"/>
      <c r="XBC178" s="1"/>
      <c r="XBD178" s="1"/>
      <c r="XBE178" s="1"/>
      <c r="XBF178" s="1"/>
      <c r="XBG178" s="1"/>
      <c r="XBH178" s="1"/>
      <c r="XBI178" s="1"/>
      <c r="XBJ178" s="1"/>
      <c r="XBK178" s="1"/>
      <c r="XBL178" s="1"/>
      <c r="XBM178" s="1"/>
      <c r="XBN178" s="1"/>
      <c r="XBO178" s="1"/>
      <c r="XBP178" s="1"/>
      <c r="XBQ178" s="1"/>
      <c r="XBR178" s="1"/>
      <c r="XBS178" s="1"/>
      <c r="XBT178" s="1"/>
      <c r="XBU178" s="1"/>
      <c r="XBV178" s="1"/>
      <c r="XBW178" s="1"/>
      <c r="XBX178" s="1"/>
      <c r="XBY178" s="1"/>
      <c r="XBZ178" s="1"/>
      <c r="XCA178" s="1"/>
      <c r="XCB178" s="1"/>
      <c r="XCC178" s="1"/>
      <c r="XCD178" s="1"/>
      <c r="XCE178" s="1"/>
      <c r="XCF178" s="1"/>
      <c r="XCG178" s="1"/>
      <c r="XCH178" s="1"/>
      <c r="XCI178" s="1"/>
      <c r="XCJ178" s="1"/>
      <c r="XCK178" s="1"/>
      <c r="XCL178" s="1"/>
      <c r="XCM178" s="1"/>
      <c r="XCN178" s="1"/>
      <c r="XCO178" s="1"/>
      <c r="XCP178" s="1"/>
      <c r="XCQ178" s="1"/>
      <c r="XCR178" s="1"/>
      <c r="XCS178" s="1"/>
      <c r="XCT178" s="1"/>
      <c r="XCU178" s="1"/>
      <c r="XCV178" s="1"/>
      <c r="XCW178" s="1"/>
      <c r="XCX178" s="1"/>
      <c r="XCY178" s="1"/>
      <c r="XCZ178" s="1"/>
      <c r="XDA178" s="1"/>
      <c r="XDB178" s="1"/>
      <c r="XDC178" s="1"/>
      <c r="XDD178" s="1"/>
      <c r="XDE178" s="1"/>
      <c r="XDF178" s="1"/>
      <c r="XDG178" s="1"/>
      <c r="XDH178" s="1"/>
      <c r="XDI178" s="1"/>
      <c r="XDJ178" s="1"/>
      <c r="XDK178" s="1"/>
      <c r="XDL178" s="1"/>
      <c r="XDM178" s="1"/>
      <c r="XDN178" s="1"/>
      <c r="XDO178" s="1"/>
      <c r="XDP178" s="1"/>
      <c r="XDQ178" s="1"/>
      <c r="XDR178" s="1"/>
      <c r="XDS178" s="1"/>
      <c r="XDT178" s="1"/>
      <c r="XDU178" s="1"/>
      <c r="XDV178" s="1"/>
      <c r="XDW178" s="1"/>
      <c r="XDX178" s="1"/>
      <c r="XDY178" s="1"/>
      <c r="XDZ178" s="1"/>
      <c r="XEA178" s="1"/>
      <c r="XEB178" s="1"/>
      <c r="XEC178" s="1"/>
      <c r="XED178" s="1"/>
      <c r="XEE178" s="1"/>
      <c r="XEF178" s="1"/>
      <c r="XEG178" s="1"/>
      <c r="XEH178" s="1"/>
      <c r="XEI178" s="1"/>
      <c r="XEJ178" s="1"/>
      <c r="XEK178" s="1"/>
      <c r="XEL178" s="1"/>
      <c r="XEM178" s="1"/>
      <c r="XEN178" s="1"/>
      <c r="XEO178" s="1"/>
      <c r="XEP178" s="1"/>
      <c r="XEQ178" s="1"/>
      <c r="XER178" s="1"/>
      <c r="XES178" s="1"/>
      <c r="XET178" s="1"/>
      <c r="XEU178" s="1"/>
      <c r="XEV178" s="1"/>
      <c r="XEW178" s="1"/>
      <c r="XEX178" s="1"/>
      <c r="XEY178" s="1"/>
      <c r="XEZ178" s="1"/>
      <c r="XFA178" s="1"/>
      <c r="XFB178" s="1"/>
      <c r="XFC178" s="1"/>
    </row>
    <row r="179" spans="1:150 16226:16383" s="2" customFormat="1" ht="20.25" customHeight="1" x14ac:dyDescent="0.3">
      <c r="A179" s="110">
        <f t="shared" si="16"/>
        <v>7</v>
      </c>
      <c r="B179" s="111"/>
      <c r="C179" s="51" t="s">
        <v>365</v>
      </c>
      <c r="D179" s="51" t="s">
        <v>315</v>
      </c>
      <c r="E179" s="73">
        <f>(84.47)*(10.764)</f>
        <v>909.23507999999993</v>
      </c>
      <c r="F179" s="73">
        <f>(4.74)*(10.764)</f>
        <v>51.021360000000001</v>
      </c>
      <c r="G179" s="4">
        <v>0</v>
      </c>
      <c r="H179" s="4">
        <f t="shared" si="17"/>
        <v>960.25643999999988</v>
      </c>
      <c r="I179" s="70"/>
      <c r="J179" s="1"/>
      <c r="K179" s="1"/>
      <c r="L179" s="1"/>
      <c r="M179" s="1"/>
      <c r="N179" s="1"/>
      <c r="O179" s="1"/>
      <c r="P179" s="1"/>
      <c r="Q179" s="1"/>
      <c r="R179" s="1"/>
      <c r="S179" s="1"/>
      <c r="T179" s="1"/>
      <c r="U179" s="1"/>
      <c r="V179" s="1"/>
      <c r="W179" s="1"/>
      <c r="X179" s="1"/>
      <c r="Y179" s="1"/>
      <c r="Z179" s="1"/>
      <c r="AA179" s="1"/>
      <c r="AB179" s="1"/>
      <c r="AC179" s="1"/>
      <c r="AD179" s="1"/>
      <c r="AE179" s="1"/>
      <c r="AF179" s="1"/>
      <c r="AG179" s="1"/>
      <c r="AH179" s="1"/>
      <c r="AI179" s="1"/>
      <c r="AJ179" s="1"/>
      <c r="AK179" s="1"/>
      <c r="AL179" s="1"/>
      <c r="AM179" s="1"/>
      <c r="AN179" s="1"/>
      <c r="AO179" s="1"/>
      <c r="AP179" s="1"/>
      <c r="AQ179" s="1"/>
      <c r="AR179" s="1"/>
      <c r="AS179" s="1"/>
      <c r="AT179" s="1"/>
      <c r="AU179" s="1"/>
      <c r="AV179" s="1"/>
      <c r="AW179" s="1"/>
      <c r="AX179" s="1"/>
      <c r="AY179" s="1"/>
      <c r="AZ179" s="1"/>
      <c r="BA179" s="1"/>
      <c r="BB179" s="1"/>
      <c r="BC179" s="1"/>
      <c r="BD179" s="1"/>
      <c r="BE179" s="1"/>
      <c r="BF179" s="1"/>
      <c r="BG179" s="1"/>
      <c r="BH179" s="1"/>
      <c r="BI179" s="1"/>
      <c r="BJ179" s="1"/>
      <c r="BK179" s="1"/>
      <c r="BL179" s="1"/>
      <c r="BM179" s="1"/>
      <c r="BN179" s="1"/>
      <c r="BO179" s="1"/>
      <c r="BP179" s="1"/>
      <c r="BQ179" s="1"/>
      <c r="BR179" s="1"/>
      <c r="BS179" s="1"/>
      <c r="BT179" s="1"/>
      <c r="BU179" s="1"/>
      <c r="BV179" s="1"/>
      <c r="BW179" s="1"/>
      <c r="BX179" s="1"/>
      <c r="BY179" s="1"/>
      <c r="BZ179" s="1"/>
      <c r="CA179" s="1"/>
      <c r="CB179" s="1"/>
      <c r="CC179" s="1"/>
      <c r="CD179" s="1"/>
      <c r="CE179" s="1"/>
      <c r="CF179" s="1"/>
      <c r="CG179" s="1"/>
      <c r="CH179" s="1"/>
      <c r="CI179" s="1"/>
      <c r="CJ179" s="1"/>
      <c r="CK179" s="1"/>
      <c r="CL179" s="1"/>
      <c r="CM179" s="1"/>
      <c r="CN179" s="1"/>
      <c r="CO179" s="1"/>
      <c r="CP179" s="1"/>
      <c r="CQ179" s="1"/>
      <c r="CR179" s="1"/>
      <c r="CS179" s="1"/>
      <c r="CT179" s="1"/>
      <c r="CU179" s="1"/>
      <c r="CV179" s="1"/>
      <c r="CW179" s="1"/>
      <c r="CX179" s="1"/>
      <c r="CY179" s="1"/>
      <c r="CZ179" s="1"/>
      <c r="DA179" s="1"/>
      <c r="DB179" s="1"/>
      <c r="DC179" s="1"/>
      <c r="DD179" s="1"/>
      <c r="DE179" s="1"/>
      <c r="DF179" s="1"/>
      <c r="DG179" s="1"/>
      <c r="DH179" s="1"/>
      <c r="DI179" s="1"/>
      <c r="DJ179" s="1"/>
      <c r="DK179" s="1"/>
      <c r="DL179" s="1"/>
      <c r="DM179" s="1"/>
      <c r="DN179" s="1"/>
      <c r="DO179" s="1"/>
      <c r="DP179" s="1"/>
      <c r="DQ179" s="1"/>
      <c r="DR179" s="1"/>
      <c r="DS179" s="1"/>
      <c r="DT179" s="1"/>
      <c r="DU179" s="1"/>
      <c r="DV179" s="1"/>
      <c r="DW179" s="1"/>
      <c r="DX179" s="1"/>
      <c r="DY179" s="1"/>
      <c r="DZ179" s="1"/>
      <c r="EA179" s="1"/>
      <c r="EB179" s="1"/>
      <c r="EC179" s="1"/>
      <c r="ED179" s="1"/>
      <c r="EE179" s="1"/>
      <c r="EF179" s="1"/>
      <c r="EG179" s="1"/>
      <c r="EH179" s="1"/>
      <c r="EI179" s="1"/>
      <c r="EJ179" s="1"/>
      <c r="EK179" s="1"/>
      <c r="EL179" s="1"/>
      <c r="EM179" s="1"/>
      <c r="EN179" s="1"/>
      <c r="EO179" s="1"/>
      <c r="EP179" s="1"/>
      <c r="EQ179" s="1"/>
      <c r="ER179" s="1"/>
      <c r="ES179" s="1"/>
      <c r="ET179" s="1"/>
      <c r="WZB179" s="1"/>
      <c r="WZC179" s="1"/>
      <c r="WZD179" s="1"/>
      <c r="WZE179" s="1"/>
      <c r="WZF179" s="1"/>
      <c r="WZG179" s="1"/>
      <c r="WZH179" s="1"/>
      <c r="WZI179" s="1"/>
      <c r="WZJ179" s="1"/>
      <c r="WZK179" s="1"/>
      <c r="WZL179" s="1"/>
      <c r="WZM179" s="1"/>
      <c r="WZN179" s="1"/>
      <c r="WZO179" s="1"/>
      <c r="WZP179" s="1"/>
      <c r="WZQ179" s="1"/>
      <c r="WZR179" s="1"/>
      <c r="WZS179" s="1"/>
      <c r="WZT179" s="1"/>
      <c r="WZU179" s="1"/>
      <c r="WZV179" s="1"/>
      <c r="WZW179" s="1"/>
      <c r="WZX179" s="1"/>
      <c r="WZY179" s="1"/>
      <c r="WZZ179" s="1"/>
      <c r="XAA179" s="1"/>
      <c r="XAB179" s="1"/>
      <c r="XAC179" s="1"/>
      <c r="XAD179" s="1"/>
      <c r="XAE179" s="1"/>
      <c r="XAF179" s="1"/>
      <c r="XAG179" s="1"/>
      <c r="XAH179" s="1"/>
      <c r="XAI179" s="1"/>
      <c r="XAJ179" s="1"/>
      <c r="XAK179" s="1"/>
      <c r="XAL179" s="1"/>
      <c r="XAM179" s="1"/>
      <c r="XAN179" s="1"/>
      <c r="XAO179" s="1"/>
      <c r="XAP179" s="1"/>
      <c r="XAQ179" s="1"/>
      <c r="XAR179" s="1"/>
      <c r="XAS179" s="1"/>
      <c r="XAT179" s="1"/>
      <c r="XAU179" s="1"/>
      <c r="XAV179" s="1"/>
      <c r="XAW179" s="1"/>
      <c r="XAX179" s="1"/>
      <c r="XAY179" s="1"/>
      <c r="XAZ179" s="1"/>
      <c r="XBA179" s="1"/>
      <c r="XBB179" s="1"/>
      <c r="XBC179" s="1"/>
      <c r="XBD179" s="1"/>
      <c r="XBE179" s="1"/>
      <c r="XBF179" s="1"/>
      <c r="XBG179" s="1"/>
      <c r="XBH179" s="1"/>
      <c r="XBI179" s="1"/>
      <c r="XBJ179" s="1"/>
      <c r="XBK179" s="1"/>
      <c r="XBL179" s="1"/>
      <c r="XBM179" s="1"/>
      <c r="XBN179" s="1"/>
      <c r="XBO179" s="1"/>
      <c r="XBP179" s="1"/>
      <c r="XBQ179" s="1"/>
      <c r="XBR179" s="1"/>
      <c r="XBS179" s="1"/>
      <c r="XBT179" s="1"/>
      <c r="XBU179" s="1"/>
      <c r="XBV179" s="1"/>
      <c r="XBW179" s="1"/>
      <c r="XBX179" s="1"/>
      <c r="XBY179" s="1"/>
      <c r="XBZ179" s="1"/>
      <c r="XCA179" s="1"/>
      <c r="XCB179" s="1"/>
      <c r="XCC179" s="1"/>
      <c r="XCD179" s="1"/>
      <c r="XCE179" s="1"/>
      <c r="XCF179" s="1"/>
      <c r="XCG179" s="1"/>
      <c r="XCH179" s="1"/>
      <c r="XCI179" s="1"/>
      <c r="XCJ179" s="1"/>
      <c r="XCK179" s="1"/>
      <c r="XCL179" s="1"/>
      <c r="XCM179" s="1"/>
      <c r="XCN179" s="1"/>
      <c r="XCO179" s="1"/>
      <c r="XCP179" s="1"/>
      <c r="XCQ179" s="1"/>
      <c r="XCR179" s="1"/>
      <c r="XCS179" s="1"/>
      <c r="XCT179" s="1"/>
      <c r="XCU179" s="1"/>
      <c r="XCV179" s="1"/>
      <c r="XCW179" s="1"/>
      <c r="XCX179" s="1"/>
      <c r="XCY179" s="1"/>
      <c r="XCZ179" s="1"/>
      <c r="XDA179" s="1"/>
      <c r="XDB179" s="1"/>
      <c r="XDC179" s="1"/>
      <c r="XDD179" s="1"/>
      <c r="XDE179" s="1"/>
      <c r="XDF179" s="1"/>
      <c r="XDG179" s="1"/>
      <c r="XDH179" s="1"/>
      <c r="XDI179" s="1"/>
      <c r="XDJ179" s="1"/>
      <c r="XDK179" s="1"/>
      <c r="XDL179" s="1"/>
      <c r="XDM179" s="1"/>
      <c r="XDN179" s="1"/>
      <c r="XDO179" s="1"/>
      <c r="XDP179" s="1"/>
      <c r="XDQ179" s="1"/>
      <c r="XDR179" s="1"/>
      <c r="XDS179" s="1"/>
      <c r="XDT179" s="1"/>
      <c r="XDU179" s="1"/>
      <c r="XDV179" s="1"/>
      <c r="XDW179" s="1"/>
      <c r="XDX179" s="1"/>
      <c r="XDY179" s="1"/>
      <c r="XDZ179" s="1"/>
      <c r="XEA179" s="1"/>
      <c r="XEB179" s="1"/>
      <c r="XEC179" s="1"/>
      <c r="XED179" s="1"/>
      <c r="XEE179" s="1"/>
      <c r="XEF179" s="1"/>
      <c r="XEG179" s="1"/>
      <c r="XEH179" s="1"/>
      <c r="XEI179" s="1"/>
      <c r="XEJ179" s="1"/>
      <c r="XEK179" s="1"/>
      <c r="XEL179" s="1"/>
      <c r="XEM179" s="1"/>
      <c r="XEN179" s="1"/>
      <c r="XEO179" s="1"/>
      <c r="XEP179" s="1"/>
      <c r="XEQ179" s="1"/>
      <c r="XER179" s="1"/>
      <c r="XES179" s="1"/>
      <c r="XET179" s="1"/>
      <c r="XEU179" s="1"/>
      <c r="XEV179" s="1"/>
      <c r="XEW179" s="1"/>
      <c r="XEX179" s="1"/>
      <c r="XEY179" s="1"/>
      <c r="XEZ179" s="1"/>
      <c r="XFA179" s="1"/>
      <c r="XFB179" s="1"/>
      <c r="XFC179" s="1"/>
    </row>
    <row r="180" spans="1:150 16226:16383" s="2" customFormat="1" ht="20.25" customHeight="1" x14ac:dyDescent="0.3">
      <c r="A180" s="114" t="s">
        <v>324</v>
      </c>
      <c r="B180" s="115"/>
      <c r="C180" s="115"/>
      <c r="D180" s="115"/>
      <c r="E180" s="115"/>
      <c r="F180" s="115"/>
      <c r="G180" s="115"/>
      <c r="H180" s="116"/>
      <c r="I180" s="1">
        <f>1</f>
        <v>1</v>
      </c>
      <c r="J180" s="1"/>
      <c r="K180" s="1"/>
      <c r="L180" s="1"/>
      <c r="M180" s="1"/>
      <c r="N180" s="1"/>
      <c r="O180" s="1"/>
      <c r="P180" s="1"/>
      <c r="Q180" s="1"/>
      <c r="R180" s="1"/>
      <c r="S180" s="1"/>
      <c r="T180" s="1"/>
      <c r="U180" s="1"/>
      <c r="V180" s="1"/>
      <c r="W180" s="1"/>
      <c r="X180" s="1"/>
      <c r="Y180" s="1"/>
      <c r="Z180" s="1"/>
      <c r="AA180" s="1"/>
      <c r="AB180" s="1"/>
      <c r="AC180" s="1"/>
      <c r="AD180" s="1"/>
      <c r="AE180" s="1"/>
      <c r="AF180" s="1"/>
      <c r="AG180" s="1"/>
      <c r="AH180" s="1"/>
      <c r="AI180" s="1"/>
      <c r="AJ180" s="1"/>
      <c r="AK180" s="1"/>
      <c r="AL180" s="1"/>
      <c r="AM180" s="1"/>
      <c r="AN180" s="1"/>
      <c r="AO180" s="1"/>
      <c r="AP180" s="1"/>
      <c r="AQ180" s="1"/>
      <c r="AR180" s="1"/>
      <c r="AS180" s="1"/>
      <c r="AT180" s="1"/>
      <c r="AU180" s="1"/>
      <c r="AV180" s="1"/>
      <c r="AW180" s="1"/>
      <c r="AX180" s="1"/>
      <c r="AY180" s="1"/>
      <c r="AZ180" s="1"/>
      <c r="BA180" s="1"/>
      <c r="BB180" s="1"/>
      <c r="BC180" s="1"/>
      <c r="BD180" s="1"/>
      <c r="BE180" s="1"/>
      <c r="BF180" s="1"/>
      <c r="BG180" s="1"/>
      <c r="BH180" s="1"/>
      <c r="BI180" s="1"/>
      <c r="BJ180" s="1"/>
      <c r="BK180" s="1"/>
      <c r="BL180" s="1"/>
      <c r="BM180" s="1"/>
      <c r="BN180" s="1"/>
      <c r="BO180" s="1"/>
      <c r="BP180" s="1"/>
      <c r="BQ180" s="1"/>
      <c r="BR180" s="1"/>
      <c r="BS180" s="1"/>
      <c r="BT180" s="1"/>
      <c r="BU180" s="1"/>
      <c r="BV180" s="1"/>
      <c r="BW180" s="1"/>
      <c r="BX180" s="1"/>
      <c r="BY180" s="1"/>
      <c r="BZ180" s="1"/>
      <c r="CA180" s="1"/>
      <c r="CB180" s="1"/>
      <c r="CC180" s="1"/>
      <c r="CD180" s="1"/>
      <c r="CE180" s="1"/>
      <c r="CF180" s="1"/>
      <c r="CG180" s="1"/>
      <c r="CH180" s="1"/>
      <c r="CI180" s="1"/>
      <c r="CJ180" s="1"/>
      <c r="CK180" s="1"/>
      <c r="CL180" s="1"/>
      <c r="CM180" s="1"/>
      <c r="CN180" s="1"/>
      <c r="CO180" s="1"/>
      <c r="CP180" s="1"/>
      <c r="CQ180" s="1"/>
      <c r="CR180" s="1"/>
      <c r="CS180" s="1"/>
      <c r="CT180" s="1"/>
      <c r="CU180" s="1"/>
      <c r="CV180" s="1"/>
      <c r="CW180" s="1"/>
      <c r="CX180" s="1"/>
      <c r="CY180" s="1"/>
      <c r="CZ180" s="1"/>
      <c r="DA180" s="1"/>
      <c r="DB180" s="1"/>
      <c r="DC180" s="1"/>
      <c r="DD180" s="1"/>
      <c r="DE180" s="1"/>
      <c r="DF180" s="1"/>
      <c r="DG180" s="1"/>
      <c r="DH180" s="1"/>
      <c r="DI180" s="1"/>
      <c r="DJ180" s="1"/>
      <c r="DK180" s="1"/>
      <c r="DL180" s="1"/>
      <c r="DM180" s="1"/>
      <c r="DN180" s="1"/>
      <c r="DO180" s="1"/>
      <c r="DP180" s="1"/>
      <c r="DQ180" s="1"/>
      <c r="DR180" s="1"/>
      <c r="DS180" s="1"/>
      <c r="DT180" s="1"/>
      <c r="DU180" s="1"/>
      <c r="DV180" s="1"/>
      <c r="DW180" s="1"/>
      <c r="DX180" s="1"/>
      <c r="DY180" s="1"/>
      <c r="DZ180" s="1"/>
      <c r="EA180" s="1"/>
      <c r="EB180" s="1"/>
      <c r="EC180" s="1"/>
      <c r="ED180" s="1"/>
      <c r="EE180" s="1"/>
      <c r="EF180" s="1"/>
      <c r="EG180" s="1"/>
      <c r="EH180" s="1"/>
      <c r="EI180" s="1"/>
      <c r="EJ180" s="1"/>
      <c r="EK180" s="1"/>
      <c r="EL180" s="1"/>
      <c r="EM180" s="1"/>
      <c r="EN180" s="1"/>
      <c r="EO180" s="1"/>
      <c r="EP180" s="1"/>
      <c r="EQ180" s="1"/>
      <c r="ER180" s="1"/>
      <c r="ES180" s="1"/>
      <c r="ET180" s="1"/>
      <c r="WZB180" s="1"/>
      <c r="WZC180" s="1"/>
      <c r="WZD180" s="1"/>
      <c r="WZE180" s="1"/>
      <c r="WZF180" s="1"/>
      <c r="WZG180" s="1"/>
      <c r="WZH180" s="1"/>
      <c r="WZI180" s="1"/>
      <c r="WZJ180" s="1"/>
      <c r="WZK180" s="1"/>
      <c r="WZL180" s="1"/>
      <c r="WZM180" s="1"/>
      <c r="WZN180" s="1"/>
      <c r="WZO180" s="1"/>
      <c r="WZP180" s="1"/>
      <c r="WZQ180" s="1"/>
      <c r="WZR180" s="1"/>
      <c r="WZS180" s="1"/>
      <c r="WZT180" s="1"/>
      <c r="WZU180" s="1"/>
      <c r="WZV180" s="1"/>
      <c r="WZW180" s="1"/>
      <c r="WZX180" s="1"/>
      <c r="WZY180" s="1"/>
      <c r="WZZ180" s="1"/>
      <c r="XAA180" s="1"/>
      <c r="XAB180" s="1"/>
      <c r="XAC180" s="1"/>
      <c r="XAD180" s="1"/>
      <c r="XAE180" s="1"/>
      <c r="XAF180" s="1"/>
      <c r="XAG180" s="1"/>
      <c r="XAH180" s="1"/>
      <c r="XAI180" s="1"/>
      <c r="XAJ180" s="1"/>
      <c r="XAK180" s="1"/>
      <c r="XAL180" s="1"/>
      <c r="XAM180" s="1"/>
      <c r="XAN180" s="1"/>
      <c r="XAO180" s="1"/>
      <c r="XAP180" s="1"/>
      <c r="XAQ180" s="1"/>
      <c r="XAR180" s="1"/>
      <c r="XAS180" s="1"/>
      <c r="XAT180" s="1"/>
      <c r="XAU180" s="1"/>
      <c r="XAV180" s="1"/>
      <c r="XAW180" s="1"/>
      <c r="XAX180" s="1"/>
      <c r="XAY180" s="1"/>
      <c r="XAZ180" s="1"/>
      <c r="XBA180" s="1"/>
      <c r="XBB180" s="1"/>
      <c r="XBC180" s="1"/>
      <c r="XBD180" s="1"/>
      <c r="XBE180" s="1"/>
      <c r="XBF180" s="1"/>
      <c r="XBG180" s="1"/>
      <c r="XBH180" s="1"/>
      <c r="XBI180" s="1"/>
      <c r="XBJ180" s="1"/>
      <c r="XBK180" s="1"/>
      <c r="XBL180" s="1"/>
      <c r="XBM180" s="1"/>
      <c r="XBN180" s="1"/>
      <c r="XBO180" s="1"/>
      <c r="XBP180" s="1"/>
      <c r="XBQ180" s="1"/>
      <c r="XBR180" s="1"/>
      <c r="XBS180" s="1"/>
      <c r="XBT180" s="1"/>
      <c r="XBU180" s="1"/>
      <c r="XBV180" s="1"/>
      <c r="XBW180" s="1"/>
      <c r="XBX180" s="1"/>
      <c r="XBY180" s="1"/>
      <c r="XBZ180" s="1"/>
      <c r="XCA180" s="1"/>
      <c r="XCB180" s="1"/>
      <c r="XCC180" s="1"/>
      <c r="XCD180" s="1"/>
      <c r="XCE180" s="1"/>
      <c r="XCF180" s="1"/>
      <c r="XCG180" s="1"/>
      <c r="XCH180" s="1"/>
      <c r="XCI180" s="1"/>
      <c r="XCJ180" s="1"/>
      <c r="XCK180" s="1"/>
      <c r="XCL180" s="1"/>
      <c r="XCM180" s="1"/>
      <c r="XCN180" s="1"/>
      <c r="XCO180" s="1"/>
      <c r="XCP180" s="1"/>
      <c r="XCQ180" s="1"/>
      <c r="XCR180" s="1"/>
      <c r="XCS180" s="1"/>
      <c r="XCT180" s="1"/>
      <c r="XCU180" s="1"/>
      <c r="XCV180" s="1"/>
      <c r="XCW180" s="1"/>
      <c r="XCX180" s="1"/>
      <c r="XCY180" s="1"/>
      <c r="XCZ180" s="1"/>
      <c r="XDA180" s="1"/>
      <c r="XDB180" s="1"/>
      <c r="XDC180" s="1"/>
      <c r="XDD180" s="1"/>
      <c r="XDE180" s="1"/>
      <c r="XDF180" s="1"/>
      <c r="XDG180" s="1"/>
      <c r="XDH180" s="1"/>
      <c r="XDI180" s="1"/>
      <c r="XDJ180" s="1"/>
      <c r="XDK180" s="1"/>
      <c r="XDL180" s="1"/>
      <c r="XDM180" s="1"/>
      <c r="XDN180" s="1"/>
      <c r="XDO180" s="1"/>
      <c r="XDP180" s="1"/>
      <c r="XDQ180" s="1"/>
      <c r="XDR180" s="1"/>
      <c r="XDS180" s="1"/>
      <c r="XDT180" s="1"/>
      <c r="XDU180" s="1"/>
      <c r="XDV180" s="1"/>
      <c r="XDW180" s="1"/>
      <c r="XDX180" s="1"/>
      <c r="XDY180" s="1"/>
      <c r="XDZ180" s="1"/>
      <c r="XEA180" s="1"/>
      <c r="XEB180" s="1"/>
      <c r="XEC180" s="1"/>
      <c r="XED180" s="1"/>
      <c r="XEE180" s="1"/>
      <c r="XEF180" s="1"/>
      <c r="XEG180" s="1"/>
      <c r="XEH180" s="1"/>
      <c r="XEI180" s="1"/>
      <c r="XEJ180" s="1"/>
      <c r="XEK180" s="1"/>
      <c r="XEL180" s="1"/>
      <c r="XEM180" s="1"/>
      <c r="XEN180" s="1"/>
      <c r="XEO180" s="1"/>
      <c r="XEP180" s="1"/>
      <c r="XEQ180" s="1"/>
      <c r="XER180" s="1"/>
      <c r="XES180" s="1"/>
      <c r="XET180" s="1"/>
      <c r="XEU180" s="1"/>
      <c r="XEV180" s="1"/>
      <c r="XEW180" s="1"/>
      <c r="XEX180" s="1"/>
      <c r="XEY180" s="1"/>
      <c r="XEZ180" s="1"/>
      <c r="XFA180" s="1"/>
      <c r="XFB180" s="1"/>
      <c r="XFC180" s="1"/>
    </row>
    <row r="181" spans="1:150 16226:16383" s="2" customFormat="1" ht="20.25" customHeight="1" x14ac:dyDescent="0.3">
      <c r="A181" s="109">
        <v>1</v>
      </c>
      <c r="B181" s="109"/>
      <c r="C181" s="79" t="s">
        <v>323</v>
      </c>
      <c r="D181" s="80"/>
      <c r="E181" s="80"/>
      <c r="F181" s="80"/>
      <c r="G181" s="80"/>
      <c r="H181" s="81"/>
      <c r="I181" s="1"/>
      <c r="J181" s="1"/>
      <c r="K181" s="1"/>
      <c r="L181" s="1"/>
      <c r="M181" s="1"/>
      <c r="N181" s="1"/>
      <c r="O181" s="1"/>
      <c r="P181" s="1"/>
      <c r="Q181" s="1"/>
      <c r="R181" s="1"/>
      <c r="S181" s="1"/>
      <c r="T181" s="1"/>
      <c r="U181" s="1"/>
      <c r="V181" s="1"/>
      <c r="W181" s="1"/>
      <c r="X181" s="1"/>
      <c r="Y181" s="1"/>
      <c r="Z181" s="1"/>
      <c r="AA181" s="1"/>
      <c r="AB181" s="1"/>
      <c r="AC181" s="1"/>
      <c r="AD181" s="1"/>
      <c r="AE181" s="1"/>
      <c r="AF181" s="1"/>
      <c r="AG181" s="1"/>
      <c r="AH181" s="1"/>
      <c r="AI181" s="1"/>
      <c r="AJ181" s="1"/>
      <c r="AK181" s="1"/>
      <c r="AL181" s="1"/>
      <c r="AM181" s="1"/>
      <c r="AN181" s="1"/>
      <c r="AO181" s="1"/>
      <c r="AP181" s="1"/>
      <c r="AQ181" s="1"/>
      <c r="AR181" s="1"/>
      <c r="AS181" s="1"/>
      <c r="AT181" s="1"/>
      <c r="AU181" s="1"/>
      <c r="AV181" s="1"/>
      <c r="AW181" s="1"/>
      <c r="AX181" s="1"/>
      <c r="AY181" s="1"/>
      <c r="AZ181" s="1"/>
      <c r="BA181" s="1"/>
      <c r="BB181" s="1"/>
      <c r="BC181" s="1"/>
      <c r="BD181" s="1"/>
      <c r="BE181" s="1"/>
      <c r="BF181" s="1"/>
      <c r="BG181" s="1"/>
      <c r="BH181" s="1"/>
      <c r="BI181" s="1"/>
      <c r="BJ181" s="1"/>
      <c r="BK181" s="1"/>
      <c r="BL181" s="1"/>
      <c r="BM181" s="1"/>
      <c r="BN181" s="1"/>
      <c r="BO181" s="1"/>
      <c r="BP181" s="1"/>
      <c r="BQ181" s="1"/>
      <c r="BR181" s="1"/>
      <c r="BS181" s="1"/>
      <c r="BT181" s="1"/>
      <c r="BU181" s="1"/>
      <c r="BV181" s="1"/>
      <c r="BW181" s="1"/>
      <c r="BX181" s="1"/>
      <c r="BY181" s="1"/>
      <c r="BZ181" s="1"/>
      <c r="CA181" s="1"/>
      <c r="CB181" s="1"/>
      <c r="CC181" s="1"/>
      <c r="CD181" s="1"/>
      <c r="CE181" s="1"/>
      <c r="CF181" s="1"/>
      <c r="CG181" s="1"/>
      <c r="CH181" s="1"/>
      <c r="CI181" s="1"/>
      <c r="CJ181" s="1"/>
      <c r="CK181" s="1"/>
      <c r="CL181" s="1"/>
      <c r="CM181" s="1"/>
      <c r="CN181" s="1"/>
      <c r="CO181" s="1"/>
      <c r="CP181" s="1"/>
      <c r="CQ181" s="1"/>
      <c r="CR181" s="1"/>
      <c r="CS181" s="1"/>
      <c r="CT181" s="1"/>
      <c r="CU181" s="1"/>
      <c r="CV181" s="1"/>
      <c r="CW181" s="1"/>
      <c r="CX181" s="1"/>
      <c r="CY181" s="1"/>
      <c r="CZ181" s="1"/>
      <c r="DA181" s="1"/>
      <c r="DB181" s="1"/>
      <c r="DC181" s="1"/>
      <c r="DD181" s="1"/>
      <c r="DE181" s="1"/>
      <c r="DF181" s="1"/>
      <c r="DG181" s="1"/>
      <c r="DH181" s="1"/>
      <c r="DI181" s="1"/>
      <c r="DJ181" s="1"/>
      <c r="DK181" s="1"/>
      <c r="DL181" s="1"/>
      <c r="DM181" s="1"/>
      <c r="DN181" s="1"/>
      <c r="DO181" s="1"/>
      <c r="DP181" s="1"/>
      <c r="DQ181" s="1"/>
      <c r="DR181" s="1"/>
      <c r="DS181" s="1"/>
      <c r="DT181" s="1"/>
      <c r="DU181" s="1"/>
      <c r="DV181" s="1"/>
      <c r="DW181" s="1"/>
      <c r="DX181" s="1"/>
      <c r="DY181" s="1"/>
      <c r="DZ181" s="1"/>
      <c r="EA181" s="1"/>
      <c r="EB181" s="1"/>
      <c r="EC181" s="1"/>
      <c r="ED181" s="1"/>
      <c r="EE181" s="1"/>
      <c r="EF181" s="1"/>
      <c r="EG181" s="1"/>
      <c r="EH181" s="1"/>
      <c r="EI181" s="1"/>
      <c r="EJ181" s="1"/>
      <c r="EK181" s="1"/>
      <c r="EL181" s="1"/>
      <c r="EM181" s="1"/>
      <c r="EN181" s="1"/>
      <c r="EO181" s="1"/>
      <c r="EP181" s="1"/>
      <c r="EQ181" s="1"/>
      <c r="ER181" s="1"/>
      <c r="ES181" s="1"/>
      <c r="ET181" s="1"/>
      <c r="WZB181" s="1"/>
      <c r="WZC181" s="1"/>
      <c r="WZD181" s="1"/>
      <c r="WZE181" s="1"/>
      <c r="WZF181" s="1"/>
      <c r="WZG181" s="1"/>
      <c r="WZH181" s="1"/>
      <c r="WZI181" s="1"/>
      <c r="WZJ181" s="1"/>
      <c r="WZK181" s="1"/>
      <c r="WZL181" s="1"/>
      <c r="WZM181" s="1"/>
      <c r="WZN181" s="1"/>
      <c r="WZO181" s="1"/>
      <c r="WZP181" s="1"/>
      <c r="WZQ181" s="1"/>
      <c r="WZR181" s="1"/>
      <c r="WZS181" s="1"/>
      <c r="WZT181" s="1"/>
      <c r="WZU181" s="1"/>
      <c r="WZV181" s="1"/>
      <c r="WZW181" s="1"/>
      <c r="WZX181" s="1"/>
      <c r="WZY181" s="1"/>
      <c r="WZZ181" s="1"/>
      <c r="XAA181" s="1"/>
      <c r="XAB181" s="1"/>
      <c r="XAC181" s="1"/>
      <c r="XAD181" s="1"/>
      <c r="XAE181" s="1"/>
      <c r="XAF181" s="1"/>
      <c r="XAG181" s="1"/>
      <c r="XAH181" s="1"/>
      <c r="XAI181" s="1"/>
      <c r="XAJ181" s="1"/>
      <c r="XAK181" s="1"/>
      <c r="XAL181" s="1"/>
      <c r="XAM181" s="1"/>
      <c r="XAN181" s="1"/>
      <c r="XAO181" s="1"/>
      <c r="XAP181" s="1"/>
      <c r="XAQ181" s="1"/>
      <c r="XAR181" s="1"/>
      <c r="XAS181" s="1"/>
      <c r="XAT181" s="1"/>
      <c r="XAU181" s="1"/>
      <c r="XAV181" s="1"/>
      <c r="XAW181" s="1"/>
      <c r="XAX181" s="1"/>
      <c r="XAY181" s="1"/>
      <c r="XAZ181" s="1"/>
      <c r="XBA181" s="1"/>
      <c r="XBB181" s="1"/>
      <c r="XBC181" s="1"/>
      <c r="XBD181" s="1"/>
      <c r="XBE181" s="1"/>
      <c r="XBF181" s="1"/>
      <c r="XBG181" s="1"/>
      <c r="XBH181" s="1"/>
      <c r="XBI181" s="1"/>
      <c r="XBJ181" s="1"/>
      <c r="XBK181" s="1"/>
      <c r="XBL181" s="1"/>
      <c r="XBM181" s="1"/>
      <c r="XBN181" s="1"/>
      <c r="XBO181" s="1"/>
      <c r="XBP181" s="1"/>
      <c r="XBQ181" s="1"/>
      <c r="XBR181" s="1"/>
      <c r="XBS181" s="1"/>
      <c r="XBT181" s="1"/>
      <c r="XBU181" s="1"/>
      <c r="XBV181" s="1"/>
      <c r="XBW181" s="1"/>
      <c r="XBX181" s="1"/>
      <c r="XBY181" s="1"/>
      <c r="XBZ181" s="1"/>
      <c r="XCA181" s="1"/>
      <c r="XCB181" s="1"/>
      <c r="XCC181" s="1"/>
      <c r="XCD181" s="1"/>
      <c r="XCE181" s="1"/>
      <c r="XCF181" s="1"/>
      <c r="XCG181" s="1"/>
      <c r="XCH181" s="1"/>
      <c r="XCI181" s="1"/>
      <c r="XCJ181" s="1"/>
      <c r="XCK181" s="1"/>
      <c r="XCL181" s="1"/>
      <c r="XCM181" s="1"/>
      <c r="XCN181" s="1"/>
      <c r="XCO181" s="1"/>
      <c r="XCP181" s="1"/>
      <c r="XCQ181" s="1"/>
      <c r="XCR181" s="1"/>
      <c r="XCS181" s="1"/>
      <c r="XCT181" s="1"/>
      <c r="XCU181" s="1"/>
      <c r="XCV181" s="1"/>
      <c r="XCW181" s="1"/>
      <c r="XCX181" s="1"/>
      <c r="XCY181" s="1"/>
      <c r="XCZ181" s="1"/>
      <c r="XDA181" s="1"/>
      <c r="XDB181" s="1"/>
      <c r="XDC181" s="1"/>
      <c r="XDD181" s="1"/>
      <c r="XDE181" s="1"/>
      <c r="XDF181" s="1"/>
      <c r="XDG181" s="1"/>
      <c r="XDH181" s="1"/>
      <c r="XDI181" s="1"/>
      <c r="XDJ181" s="1"/>
      <c r="XDK181" s="1"/>
      <c r="XDL181" s="1"/>
      <c r="XDM181" s="1"/>
      <c r="XDN181" s="1"/>
      <c r="XDO181" s="1"/>
      <c r="XDP181" s="1"/>
      <c r="XDQ181" s="1"/>
      <c r="XDR181" s="1"/>
      <c r="XDS181" s="1"/>
      <c r="XDT181" s="1"/>
      <c r="XDU181" s="1"/>
      <c r="XDV181" s="1"/>
      <c r="XDW181" s="1"/>
      <c r="XDX181" s="1"/>
      <c r="XDY181" s="1"/>
      <c r="XDZ181" s="1"/>
      <c r="XEA181" s="1"/>
      <c r="XEB181" s="1"/>
      <c r="XEC181" s="1"/>
      <c r="XED181" s="1"/>
      <c r="XEE181" s="1"/>
      <c r="XEF181" s="1"/>
      <c r="XEG181" s="1"/>
      <c r="XEH181" s="1"/>
      <c r="XEI181" s="1"/>
      <c r="XEJ181" s="1"/>
      <c r="XEK181" s="1"/>
      <c r="XEL181" s="1"/>
      <c r="XEM181" s="1"/>
      <c r="XEN181" s="1"/>
      <c r="XEO181" s="1"/>
      <c r="XEP181" s="1"/>
      <c r="XEQ181" s="1"/>
      <c r="XER181" s="1"/>
      <c r="XES181" s="1"/>
      <c r="XET181" s="1"/>
      <c r="XEU181" s="1"/>
      <c r="XEV181" s="1"/>
      <c r="XEW181" s="1"/>
      <c r="XEX181" s="1"/>
      <c r="XEY181" s="1"/>
      <c r="XEZ181" s="1"/>
      <c r="XFA181" s="1"/>
      <c r="XFB181" s="1"/>
      <c r="XFC181" s="1"/>
    </row>
    <row r="182" spans="1:150 16226:16383" s="2" customFormat="1" ht="21" x14ac:dyDescent="0.3">
      <c r="A182" s="110">
        <f>A181+1</f>
        <v>2</v>
      </c>
      <c r="B182" s="111"/>
      <c r="C182" s="82"/>
      <c r="D182" s="83"/>
      <c r="E182" s="83"/>
      <c r="F182" s="83"/>
      <c r="G182" s="83"/>
      <c r="H182" s="84"/>
      <c r="I182" s="1"/>
      <c r="J182" s="1"/>
      <c r="K182" s="1"/>
      <c r="L182" s="1"/>
      <c r="M182" s="1"/>
      <c r="N182" s="1"/>
      <c r="O182" s="1"/>
      <c r="P182" s="1"/>
      <c r="Q182" s="1"/>
      <c r="R182" s="1"/>
      <c r="S182" s="1"/>
      <c r="T182" s="1"/>
      <c r="U182" s="1"/>
      <c r="V182" s="1"/>
      <c r="W182" s="1"/>
      <c r="X182" s="1"/>
      <c r="Y182" s="1"/>
      <c r="Z182" s="1"/>
      <c r="AA182" s="1"/>
      <c r="AB182" s="1"/>
      <c r="AC182" s="1"/>
      <c r="AD182" s="1"/>
      <c r="AE182" s="1"/>
      <c r="AF182" s="1"/>
      <c r="AG182" s="1"/>
      <c r="AH182" s="1"/>
      <c r="AI182" s="1"/>
      <c r="AJ182" s="1"/>
      <c r="AK182" s="1"/>
      <c r="AL182" s="1"/>
      <c r="AM182" s="1"/>
      <c r="AN182" s="1"/>
      <c r="AO182" s="1"/>
      <c r="AP182" s="1"/>
      <c r="AQ182" s="1"/>
      <c r="AR182" s="1"/>
      <c r="AS182" s="1"/>
      <c r="AT182" s="1"/>
      <c r="AU182" s="1"/>
      <c r="AV182" s="1"/>
      <c r="AW182" s="1"/>
      <c r="AX182" s="1"/>
      <c r="AY182" s="1"/>
      <c r="AZ182" s="1"/>
      <c r="BA182" s="1"/>
      <c r="BB182" s="1"/>
      <c r="BC182" s="1"/>
      <c r="BD182" s="1"/>
      <c r="BE182" s="1"/>
      <c r="BF182" s="1"/>
      <c r="BG182" s="1"/>
      <c r="BH182" s="1"/>
      <c r="BI182" s="1"/>
      <c r="BJ182" s="1"/>
      <c r="BK182" s="1"/>
      <c r="BL182" s="1"/>
      <c r="BM182" s="1"/>
      <c r="BN182" s="1"/>
      <c r="BO182" s="1"/>
      <c r="BP182" s="1"/>
      <c r="BQ182" s="1"/>
      <c r="BR182" s="1"/>
      <c r="BS182" s="1"/>
      <c r="BT182" s="1"/>
      <c r="BU182" s="1"/>
      <c r="BV182" s="1"/>
      <c r="BW182" s="1"/>
      <c r="BX182" s="1"/>
      <c r="BY182" s="1"/>
      <c r="BZ182" s="1"/>
      <c r="CA182" s="1"/>
      <c r="CB182" s="1"/>
      <c r="CC182" s="1"/>
      <c r="CD182" s="1"/>
      <c r="CE182" s="1"/>
      <c r="CF182" s="1"/>
      <c r="CG182" s="1"/>
      <c r="CH182" s="1"/>
      <c r="CI182" s="1"/>
      <c r="CJ182" s="1"/>
      <c r="CK182" s="1"/>
      <c r="CL182" s="1"/>
      <c r="CM182" s="1"/>
      <c r="CN182" s="1"/>
      <c r="CO182" s="1"/>
      <c r="CP182" s="1"/>
      <c r="CQ182" s="1"/>
      <c r="CR182" s="1"/>
      <c r="CS182" s="1"/>
      <c r="CT182" s="1"/>
      <c r="CU182" s="1"/>
      <c r="CV182" s="1"/>
      <c r="CW182" s="1"/>
      <c r="CX182" s="1"/>
      <c r="CY182" s="1"/>
      <c r="CZ182" s="1"/>
      <c r="DA182" s="1"/>
      <c r="DB182" s="1"/>
      <c r="DC182" s="1"/>
      <c r="DD182" s="1"/>
      <c r="DE182" s="1"/>
      <c r="DF182" s="1"/>
      <c r="DG182" s="1"/>
      <c r="DH182" s="1"/>
      <c r="DI182" s="1"/>
      <c r="DJ182" s="1"/>
      <c r="DK182" s="1"/>
      <c r="DL182" s="1"/>
      <c r="DM182" s="1"/>
      <c r="DN182" s="1"/>
      <c r="DO182" s="1"/>
      <c r="DP182" s="1"/>
      <c r="DQ182" s="1"/>
      <c r="DR182" s="1"/>
      <c r="DS182" s="1"/>
      <c r="DT182" s="1"/>
      <c r="DU182" s="1"/>
      <c r="DV182" s="1"/>
      <c r="DW182" s="1"/>
      <c r="DX182" s="1"/>
      <c r="DY182" s="1"/>
      <c r="DZ182" s="1"/>
      <c r="EA182" s="1"/>
      <c r="EB182" s="1"/>
      <c r="EC182" s="1"/>
      <c r="ED182" s="1"/>
      <c r="EE182" s="1"/>
      <c r="EF182" s="1"/>
      <c r="EG182" s="1"/>
      <c r="EH182" s="1"/>
      <c r="EI182" s="1"/>
      <c r="EJ182" s="1"/>
      <c r="EK182" s="1"/>
      <c r="EL182" s="1"/>
      <c r="EM182" s="1"/>
      <c r="EN182" s="1"/>
      <c r="EO182" s="1"/>
      <c r="EP182" s="1"/>
      <c r="EQ182" s="1"/>
      <c r="ER182" s="1"/>
      <c r="ES182" s="1"/>
      <c r="ET182" s="1"/>
      <c r="WZB182" s="1"/>
      <c r="WZC182" s="1"/>
      <c r="WZD182" s="1"/>
      <c r="WZE182" s="1"/>
      <c r="WZF182" s="1"/>
      <c r="WZG182" s="1"/>
      <c r="WZH182" s="1"/>
      <c r="WZI182" s="1"/>
      <c r="WZJ182" s="1"/>
      <c r="WZK182" s="1"/>
      <c r="WZL182" s="1"/>
      <c r="WZM182" s="1"/>
      <c r="WZN182" s="1"/>
      <c r="WZO182" s="1"/>
      <c r="WZP182" s="1"/>
      <c r="WZQ182" s="1"/>
      <c r="WZR182" s="1"/>
      <c r="WZS182" s="1"/>
      <c r="WZT182" s="1"/>
      <c r="WZU182" s="1"/>
      <c r="WZV182" s="1"/>
      <c r="WZW182" s="1"/>
      <c r="WZX182" s="1"/>
      <c r="WZY182" s="1"/>
      <c r="WZZ182" s="1"/>
      <c r="XAA182" s="1"/>
      <c r="XAB182" s="1"/>
      <c r="XAC182" s="1"/>
      <c r="XAD182" s="1"/>
      <c r="XAE182" s="1"/>
      <c r="XAF182" s="1"/>
      <c r="XAG182" s="1"/>
      <c r="XAH182" s="1"/>
      <c r="XAI182" s="1"/>
      <c r="XAJ182" s="1"/>
      <c r="XAK182" s="1"/>
      <c r="XAL182" s="1"/>
      <c r="XAM182" s="1"/>
      <c r="XAN182" s="1"/>
      <c r="XAO182" s="1"/>
      <c r="XAP182" s="1"/>
      <c r="XAQ182" s="1"/>
      <c r="XAR182" s="1"/>
      <c r="XAS182" s="1"/>
      <c r="XAT182" s="1"/>
      <c r="XAU182" s="1"/>
      <c r="XAV182" s="1"/>
      <c r="XAW182" s="1"/>
      <c r="XAX182" s="1"/>
      <c r="XAY182" s="1"/>
      <c r="XAZ182" s="1"/>
      <c r="XBA182" s="1"/>
      <c r="XBB182" s="1"/>
      <c r="XBC182" s="1"/>
      <c r="XBD182" s="1"/>
      <c r="XBE182" s="1"/>
      <c r="XBF182" s="1"/>
      <c r="XBG182" s="1"/>
      <c r="XBH182" s="1"/>
      <c r="XBI182" s="1"/>
      <c r="XBJ182" s="1"/>
      <c r="XBK182" s="1"/>
      <c r="XBL182" s="1"/>
      <c r="XBM182" s="1"/>
      <c r="XBN182" s="1"/>
      <c r="XBO182" s="1"/>
      <c r="XBP182" s="1"/>
      <c r="XBQ182" s="1"/>
      <c r="XBR182" s="1"/>
      <c r="XBS182" s="1"/>
      <c r="XBT182" s="1"/>
      <c r="XBU182" s="1"/>
      <c r="XBV182" s="1"/>
      <c r="XBW182" s="1"/>
      <c r="XBX182" s="1"/>
      <c r="XBY182" s="1"/>
      <c r="XBZ182" s="1"/>
      <c r="XCA182" s="1"/>
      <c r="XCB182" s="1"/>
      <c r="XCC182" s="1"/>
      <c r="XCD182" s="1"/>
      <c r="XCE182" s="1"/>
      <c r="XCF182" s="1"/>
      <c r="XCG182" s="1"/>
      <c r="XCH182" s="1"/>
      <c r="XCI182" s="1"/>
      <c r="XCJ182" s="1"/>
      <c r="XCK182" s="1"/>
      <c r="XCL182" s="1"/>
      <c r="XCM182" s="1"/>
      <c r="XCN182" s="1"/>
      <c r="XCO182" s="1"/>
      <c r="XCP182" s="1"/>
      <c r="XCQ182" s="1"/>
      <c r="XCR182" s="1"/>
      <c r="XCS182" s="1"/>
      <c r="XCT182" s="1"/>
      <c r="XCU182" s="1"/>
      <c r="XCV182" s="1"/>
      <c r="XCW182" s="1"/>
      <c r="XCX182" s="1"/>
      <c r="XCY182" s="1"/>
      <c r="XCZ182" s="1"/>
      <c r="XDA182" s="1"/>
      <c r="XDB182" s="1"/>
      <c r="XDC182" s="1"/>
      <c r="XDD182" s="1"/>
      <c r="XDE182" s="1"/>
      <c r="XDF182" s="1"/>
      <c r="XDG182" s="1"/>
      <c r="XDH182" s="1"/>
      <c r="XDI182" s="1"/>
      <c r="XDJ182" s="1"/>
      <c r="XDK182" s="1"/>
      <c r="XDL182" s="1"/>
      <c r="XDM182" s="1"/>
      <c r="XDN182" s="1"/>
      <c r="XDO182" s="1"/>
      <c r="XDP182" s="1"/>
      <c r="XDQ182" s="1"/>
      <c r="XDR182" s="1"/>
      <c r="XDS182" s="1"/>
      <c r="XDT182" s="1"/>
      <c r="XDU182" s="1"/>
      <c r="XDV182" s="1"/>
      <c r="XDW182" s="1"/>
      <c r="XDX182" s="1"/>
      <c r="XDY182" s="1"/>
      <c r="XDZ182" s="1"/>
      <c r="XEA182" s="1"/>
      <c r="XEB182" s="1"/>
      <c r="XEC182" s="1"/>
      <c r="XED182" s="1"/>
      <c r="XEE182" s="1"/>
      <c r="XEF182" s="1"/>
      <c r="XEG182" s="1"/>
      <c r="XEH182" s="1"/>
      <c r="XEI182" s="1"/>
      <c r="XEJ182" s="1"/>
      <c r="XEK182" s="1"/>
      <c r="XEL182" s="1"/>
      <c r="XEM182" s="1"/>
      <c r="XEN182" s="1"/>
      <c r="XEO182" s="1"/>
      <c r="XEP182" s="1"/>
      <c r="XEQ182" s="1"/>
      <c r="XER182" s="1"/>
      <c r="XES182" s="1"/>
      <c r="XET182" s="1"/>
      <c r="XEU182" s="1"/>
      <c r="XEV182" s="1"/>
      <c r="XEW182" s="1"/>
      <c r="XEX182" s="1"/>
      <c r="XEY182" s="1"/>
      <c r="XEZ182" s="1"/>
      <c r="XFA182" s="1"/>
      <c r="XFB182" s="1"/>
      <c r="XFC182" s="1"/>
    </row>
    <row r="183" spans="1:150 16226:16383" s="2" customFormat="1" ht="21" x14ac:dyDescent="0.3">
      <c r="A183" s="110">
        <f t="shared" ref="A183:A187" si="18">A182+1</f>
        <v>3</v>
      </c>
      <c r="B183" s="111"/>
      <c r="C183" s="82"/>
      <c r="D183" s="83"/>
      <c r="E183" s="83"/>
      <c r="F183" s="83"/>
      <c r="G183" s="83"/>
      <c r="H183" s="84"/>
      <c r="I183" s="1"/>
      <c r="J183" s="1"/>
      <c r="K183" s="1"/>
      <c r="L183" s="1"/>
      <c r="M183" s="1"/>
      <c r="N183" s="1"/>
      <c r="O183" s="1"/>
      <c r="P183" s="1"/>
      <c r="Q183" s="1"/>
      <c r="R183" s="1"/>
      <c r="S183" s="1"/>
      <c r="T183" s="1"/>
      <c r="U183" s="1"/>
      <c r="V183" s="1"/>
      <c r="W183" s="1"/>
      <c r="X183" s="1"/>
      <c r="Y183" s="1"/>
      <c r="Z183" s="1"/>
      <c r="AA183" s="1"/>
      <c r="AB183" s="1"/>
      <c r="AC183" s="1"/>
      <c r="AD183" s="1"/>
      <c r="AE183" s="1"/>
      <c r="AF183" s="1"/>
      <c r="AG183" s="1"/>
      <c r="AH183" s="1"/>
      <c r="AI183" s="1"/>
      <c r="AJ183" s="1"/>
      <c r="AK183" s="1"/>
      <c r="AL183" s="1"/>
      <c r="AM183" s="1"/>
      <c r="AN183" s="1"/>
      <c r="AO183" s="1"/>
      <c r="AP183" s="1"/>
      <c r="AQ183" s="1"/>
      <c r="AR183" s="1"/>
      <c r="AS183" s="1"/>
      <c r="AT183" s="1"/>
      <c r="AU183" s="1"/>
      <c r="AV183" s="1"/>
      <c r="AW183" s="1"/>
      <c r="AX183" s="1"/>
      <c r="AY183" s="1"/>
      <c r="AZ183" s="1"/>
      <c r="BA183" s="1"/>
      <c r="BB183" s="1"/>
      <c r="BC183" s="1"/>
      <c r="BD183" s="1"/>
      <c r="BE183" s="1"/>
      <c r="BF183" s="1"/>
      <c r="BG183" s="1"/>
      <c r="BH183" s="1"/>
      <c r="BI183" s="1"/>
      <c r="BJ183" s="1"/>
      <c r="BK183" s="1"/>
      <c r="BL183" s="1"/>
      <c r="BM183" s="1"/>
      <c r="BN183" s="1"/>
      <c r="BO183" s="1"/>
      <c r="BP183" s="1"/>
      <c r="BQ183" s="1"/>
      <c r="BR183" s="1"/>
      <c r="BS183" s="1"/>
      <c r="BT183" s="1"/>
      <c r="BU183" s="1"/>
      <c r="BV183" s="1"/>
      <c r="BW183" s="1"/>
      <c r="BX183" s="1"/>
      <c r="BY183" s="1"/>
      <c r="BZ183" s="1"/>
      <c r="CA183" s="1"/>
      <c r="CB183" s="1"/>
      <c r="CC183" s="1"/>
      <c r="CD183" s="1"/>
      <c r="CE183" s="1"/>
      <c r="CF183" s="1"/>
      <c r="CG183" s="1"/>
      <c r="CH183" s="1"/>
      <c r="CI183" s="1"/>
      <c r="CJ183" s="1"/>
      <c r="CK183" s="1"/>
      <c r="CL183" s="1"/>
      <c r="CM183" s="1"/>
      <c r="CN183" s="1"/>
      <c r="CO183" s="1"/>
      <c r="CP183" s="1"/>
      <c r="CQ183" s="1"/>
      <c r="CR183" s="1"/>
      <c r="CS183" s="1"/>
      <c r="CT183" s="1"/>
      <c r="CU183" s="1"/>
      <c r="CV183" s="1"/>
      <c r="CW183" s="1"/>
      <c r="CX183" s="1"/>
      <c r="CY183" s="1"/>
      <c r="CZ183" s="1"/>
      <c r="DA183" s="1"/>
      <c r="DB183" s="1"/>
      <c r="DC183" s="1"/>
      <c r="DD183" s="1"/>
      <c r="DE183" s="1"/>
      <c r="DF183" s="1"/>
      <c r="DG183" s="1"/>
      <c r="DH183" s="1"/>
      <c r="DI183" s="1"/>
      <c r="DJ183" s="1"/>
      <c r="DK183" s="1"/>
      <c r="DL183" s="1"/>
      <c r="DM183" s="1"/>
      <c r="DN183" s="1"/>
      <c r="DO183" s="1"/>
      <c r="DP183" s="1"/>
      <c r="DQ183" s="1"/>
      <c r="DR183" s="1"/>
      <c r="DS183" s="1"/>
      <c r="DT183" s="1"/>
      <c r="DU183" s="1"/>
      <c r="DV183" s="1"/>
      <c r="DW183" s="1"/>
      <c r="DX183" s="1"/>
      <c r="DY183" s="1"/>
      <c r="DZ183" s="1"/>
      <c r="EA183" s="1"/>
      <c r="EB183" s="1"/>
      <c r="EC183" s="1"/>
      <c r="ED183" s="1"/>
      <c r="EE183" s="1"/>
      <c r="EF183" s="1"/>
      <c r="EG183" s="1"/>
      <c r="EH183" s="1"/>
      <c r="EI183" s="1"/>
      <c r="EJ183" s="1"/>
      <c r="EK183" s="1"/>
      <c r="EL183" s="1"/>
      <c r="EM183" s="1"/>
      <c r="EN183" s="1"/>
      <c r="EO183" s="1"/>
      <c r="EP183" s="1"/>
      <c r="EQ183" s="1"/>
      <c r="ER183" s="1"/>
      <c r="ES183" s="1"/>
      <c r="ET183" s="1"/>
      <c r="WZB183" s="1"/>
      <c r="WZC183" s="1"/>
      <c r="WZD183" s="1"/>
      <c r="WZE183" s="1"/>
      <c r="WZF183" s="1"/>
      <c r="WZG183" s="1"/>
      <c r="WZH183" s="1"/>
      <c r="WZI183" s="1"/>
      <c r="WZJ183" s="1"/>
      <c r="WZK183" s="1"/>
      <c r="WZL183" s="1"/>
      <c r="WZM183" s="1"/>
      <c r="WZN183" s="1"/>
      <c r="WZO183" s="1"/>
      <c r="WZP183" s="1"/>
      <c r="WZQ183" s="1"/>
      <c r="WZR183" s="1"/>
      <c r="WZS183" s="1"/>
      <c r="WZT183" s="1"/>
      <c r="WZU183" s="1"/>
      <c r="WZV183" s="1"/>
      <c r="WZW183" s="1"/>
      <c r="WZX183" s="1"/>
      <c r="WZY183" s="1"/>
      <c r="WZZ183" s="1"/>
      <c r="XAA183" s="1"/>
      <c r="XAB183" s="1"/>
      <c r="XAC183" s="1"/>
      <c r="XAD183" s="1"/>
      <c r="XAE183" s="1"/>
      <c r="XAF183" s="1"/>
      <c r="XAG183" s="1"/>
      <c r="XAH183" s="1"/>
      <c r="XAI183" s="1"/>
      <c r="XAJ183" s="1"/>
      <c r="XAK183" s="1"/>
      <c r="XAL183" s="1"/>
      <c r="XAM183" s="1"/>
      <c r="XAN183" s="1"/>
      <c r="XAO183" s="1"/>
      <c r="XAP183" s="1"/>
      <c r="XAQ183" s="1"/>
      <c r="XAR183" s="1"/>
      <c r="XAS183" s="1"/>
      <c r="XAT183" s="1"/>
      <c r="XAU183" s="1"/>
      <c r="XAV183" s="1"/>
      <c r="XAW183" s="1"/>
      <c r="XAX183" s="1"/>
      <c r="XAY183" s="1"/>
      <c r="XAZ183" s="1"/>
      <c r="XBA183" s="1"/>
      <c r="XBB183" s="1"/>
      <c r="XBC183" s="1"/>
      <c r="XBD183" s="1"/>
      <c r="XBE183" s="1"/>
      <c r="XBF183" s="1"/>
      <c r="XBG183" s="1"/>
      <c r="XBH183" s="1"/>
      <c r="XBI183" s="1"/>
      <c r="XBJ183" s="1"/>
      <c r="XBK183" s="1"/>
      <c r="XBL183" s="1"/>
      <c r="XBM183" s="1"/>
      <c r="XBN183" s="1"/>
      <c r="XBO183" s="1"/>
      <c r="XBP183" s="1"/>
      <c r="XBQ183" s="1"/>
      <c r="XBR183" s="1"/>
      <c r="XBS183" s="1"/>
      <c r="XBT183" s="1"/>
      <c r="XBU183" s="1"/>
      <c r="XBV183" s="1"/>
      <c r="XBW183" s="1"/>
      <c r="XBX183" s="1"/>
      <c r="XBY183" s="1"/>
      <c r="XBZ183" s="1"/>
      <c r="XCA183" s="1"/>
      <c r="XCB183" s="1"/>
      <c r="XCC183" s="1"/>
      <c r="XCD183" s="1"/>
      <c r="XCE183" s="1"/>
      <c r="XCF183" s="1"/>
      <c r="XCG183" s="1"/>
      <c r="XCH183" s="1"/>
      <c r="XCI183" s="1"/>
      <c r="XCJ183" s="1"/>
      <c r="XCK183" s="1"/>
      <c r="XCL183" s="1"/>
      <c r="XCM183" s="1"/>
      <c r="XCN183" s="1"/>
      <c r="XCO183" s="1"/>
      <c r="XCP183" s="1"/>
      <c r="XCQ183" s="1"/>
      <c r="XCR183" s="1"/>
      <c r="XCS183" s="1"/>
      <c r="XCT183" s="1"/>
      <c r="XCU183" s="1"/>
      <c r="XCV183" s="1"/>
      <c r="XCW183" s="1"/>
      <c r="XCX183" s="1"/>
      <c r="XCY183" s="1"/>
      <c r="XCZ183" s="1"/>
      <c r="XDA183" s="1"/>
      <c r="XDB183" s="1"/>
      <c r="XDC183" s="1"/>
      <c r="XDD183" s="1"/>
      <c r="XDE183" s="1"/>
      <c r="XDF183" s="1"/>
      <c r="XDG183" s="1"/>
      <c r="XDH183" s="1"/>
      <c r="XDI183" s="1"/>
      <c r="XDJ183" s="1"/>
      <c r="XDK183" s="1"/>
      <c r="XDL183" s="1"/>
      <c r="XDM183" s="1"/>
      <c r="XDN183" s="1"/>
      <c r="XDO183" s="1"/>
      <c r="XDP183" s="1"/>
      <c r="XDQ183" s="1"/>
      <c r="XDR183" s="1"/>
      <c r="XDS183" s="1"/>
      <c r="XDT183" s="1"/>
      <c r="XDU183" s="1"/>
      <c r="XDV183" s="1"/>
      <c r="XDW183" s="1"/>
      <c r="XDX183" s="1"/>
      <c r="XDY183" s="1"/>
      <c r="XDZ183" s="1"/>
      <c r="XEA183" s="1"/>
      <c r="XEB183" s="1"/>
      <c r="XEC183" s="1"/>
      <c r="XED183" s="1"/>
      <c r="XEE183" s="1"/>
      <c r="XEF183" s="1"/>
      <c r="XEG183" s="1"/>
      <c r="XEH183" s="1"/>
      <c r="XEI183" s="1"/>
      <c r="XEJ183" s="1"/>
      <c r="XEK183" s="1"/>
      <c r="XEL183" s="1"/>
      <c r="XEM183" s="1"/>
      <c r="XEN183" s="1"/>
      <c r="XEO183" s="1"/>
      <c r="XEP183" s="1"/>
      <c r="XEQ183" s="1"/>
      <c r="XER183" s="1"/>
      <c r="XES183" s="1"/>
      <c r="XET183" s="1"/>
      <c r="XEU183" s="1"/>
      <c r="XEV183" s="1"/>
      <c r="XEW183" s="1"/>
      <c r="XEX183" s="1"/>
      <c r="XEY183" s="1"/>
      <c r="XEZ183" s="1"/>
      <c r="XFA183" s="1"/>
      <c r="XFB183" s="1"/>
      <c r="XFC183" s="1"/>
    </row>
    <row r="184" spans="1:150 16226:16383" s="2" customFormat="1" ht="20.25" customHeight="1" x14ac:dyDescent="0.3">
      <c r="A184" s="110">
        <f t="shared" si="18"/>
        <v>4</v>
      </c>
      <c r="B184" s="111"/>
      <c r="C184" s="85"/>
      <c r="D184" s="86"/>
      <c r="E184" s="86"/>
      <c r="F184" s="86"/>
      <c r="G184" s="86"/>
      <c r="H184" s="87"/>
      <c r="I184" s="1"/>
      <c r="J184" s="1"/>
      <c r="K184" s="1"/>
      <c r="L184" s="1"/>
      <c r="M184" s="1"/>
      <c r="N184" s="1"/>
      <c r="O184" s="1"/>
      <c r="P184" s="1"/>
      <c r="Q184" s="1"/>
      <c r="R184" s="1"/>
      <c r="S184" s="1"/>
      <c r="T184" s="1"/>
      <c r="U184" s="1"/>
      <c r="V184" s="1"/>
      <c r="W184" s="1"/>
      <c r="X184" s="1"/>
      <c r="Y184" s="1"/>
      <c r="Z184" s="1"/>
      <c r="AA184" s="1"/>
      <c r="AB184" s="1"/>
      <c r="AC184" s="1"/>
      <c r="AD184" s="1"/>
      <c r="AE184" s="1"/>
      <c r="AF184" s="1"/>
      <c r="AG184" s="1"/>
      <c r="AH184" s="1"/>
      <c r="AI184" s="1"/>
      <c r="AJ184" s="1"/>
      <c r="AK184" s="1"/>
      <c r="AL184" s="1"/>
      <c r="AM184" s="1"/>
      <c r="AN184" s="1"/>
      <c r="AO184" s="1"/>
      <c r="AP184" s="1"/>
      <c r="AQ184" s="1"/>
      <c r="AR184" s="1"/>
      <c r="AS184" s="1"/>
      <c r="AT184" s="1"/>
      <c r="AU184" s="1"/>
      <c r="AV184" s="1"/>
      <c r="AW184" s="1"/>
      <c r="AX184" s="1"/>
      <c r="AY184" s="1"/>
      <c r="AZ184" s="1"/>
      <c r="BA184" s="1"/>
      <c r="BB184" s="1"/>
      <c r="BC184" s="1"/>
      <c r="BD184" s="1"/>
      <c r="BE184" s="1"/>
      <c r="BF184" s="1"/>
      <c r="BG184" s="1"/>
      <c r="BH184" s="1"/>
      <c r="BI184" s="1"/>
      <c r="BJ184" s="1"/>
      <c r="BK184" s="1"/>
      <c r="BL184" s="1"/>
      <c r="BM184" s="1"/>
      <c r="BN184" s="1"/>
      <c r="BO184" s="1"/>
      <c r="BP184" s="1"/>
      <c r="BQ184" s="1"/>
      <c r="BR184" s="1"/>
      <c r="BS184" s="1"/>
      <c r="BT184" s="1"/>
      <c r="BU184" s="1"/>
      <c r="BV184" s="1"/>
      <c r="BW184" s="1"/>
      <c r="BX184" s="1"/>
      <c r="BY184" s="1"/>
      <c r="BZ184" s="1"/>
      <c r="CA184" s="1"/>
      <c r="CB184" s="1"/>
      <c r="CC184" s="1"/>
      <c r="CD184" s="1"/>
      <c r="CE184" s="1"/>
      <c r="CF184" s="1"/>
      <c r="CG184" s="1"/>
      <c r="CH184" s="1"/>
      <c r="CI184" s="1"/>
      <c r="CJ184" s="1"/>
      <c r="CK184" s="1"/>
      <c r="CL184" s="1"/>
      <c r="CM184" s="1"/>
      <c r="CN184" s="1"/>
      <c r="CO184" s="1"/>
      <c r="CP184" s="1"/>
      <c r="CQ184" s="1"/>
      <c r="CR184" s="1"/>
      <c r="CS184" s="1"/>
      <c r="CT184" s="1"/>
      <c r="CU184" s="1"/>
      <c r="CV184" s="1"/>
      <c r="CW184" s="1"/>
      <c r="CX184" s="1"/>
      <c r="CY184" s="1"/>
      <c r="CZ184" s="1"/>
      <c r="DA184" s="1"/>
      <c r="DB184" s="1"/>
      <c r="DC184" s="1"/>
      <c r="DD184" s="1"/>
      <c r="DE184" s="1"/>
      <c r="DF184" s="1"/>
      <c r="DG184" s="1"/>
      <c r="DH184" s="1"/>
      <c r="DI184" s="1"/>
      <c r="DJ184" s="1"/>
      <c r="DK184" s="1"/>
      <c r="DL184" s="1"/>
      <c r="DM184" s="1"/>
      <c r="DN184" s="1"/>
      <c r="DO184" s="1"/>
      <c r="DP184" s="1"/>
      <c r="DQ184" s="1"/>
      <c r="DR184" s="1"/>
      <c r="DS184" s="1"/>
      <c r="DT184" s="1"/>
      <c r="DU184" s="1"/>
      <c r="DV184" s="1"/>
      <c r="DW184" s="1"/>
      <c r="DX184" s="1"/>
      <c r="DY184" s="1"/>
      <c r="DZ184" s="1"/>
      <c r="EA184" s="1"/>
      <c r="EB184" s="1"/>
      <c r="EC184" s="1"/>
      <c r="ED184" s="1"/>
      <c r="EE184" s="1"/>
      <c r="EF184" s="1"/>
      <c r="EG184" s="1"/>
      <c r="EH184" s="1"/>
      <c r="EI184" s="1"/>
      <c r="EJ184" s="1"/>
      <c r="EK184" s="1"/>
      <c r="EL184" s="1"/>
      <c r="EM184" s="1"/>
      <c r="EN184" s="1"/>
      <c r="EO184" s="1"/>
      <c r="EP184" s="1"/>
      <c r="EQ184" s="1"/>
      <c r="ER184" s="1"/>
      <c r="ES184" s="1"/>
      <c r="ET184" s="1"/>
      <c r="WZB184" s="1"/>
      <c r="WZC184" s="1"/>
      <c r="WZD184" s="1"/>
      <c r="WZE184" s="1"/>
      <c r="WZF184" s="1"/>
      <c r="WZG184" s="1"/>
      <c r="WZH184" s="1"/>
      <c r="WZI184" s="1"/>
      <c r="WZJ184" s="1"/>
      <c r="WZK184" s="1"/>
      <c r="WZL184" s="1"/>
      <c r="WZM184" s="1"/>
      <c r="WZN184" s="1"/>
      <c r="WZO184" s="1"/>
      <c r="WZP184" s="1"/>
      <c r="WZQ184" s="1"/>
      <c r="WZR184" s="1"/>
      <c r="WZS184" s="1"/>
      <c r="WZT184" s="1"/>
      <c r="WZU184" s="1"/>
      <c r="WZV184" s="1"/>
      <c r="WZW184" s="1"/>
      <c r="WZX184" s="1"/>
      <c r="WZY184" s="1"/>
      <c r="WZZ184" s="1"/>
      <c r="XAA184" s="1"/>
      <c r="XAB184" s="1"/>
      <c r="XAC184" s="1"/>
      <c r="XAD184" s="1"/>
      <c r="XAE184" s="1"/>
      <c r="XAF184" s="1"/>
      <c r="XAG184" s="1"/>
      <c r="XAH184" s="1"/>
      <c r="XAI184" s="1"/>
      <c r="XAJ184" s="1"/>
      <c r="XAK184" s="1"/>
      <c r="XAL184" s="1"/>
      <c r="XAM184" s="1"/>
      <c r="XAN184" s="1"/>
      <c r="XAO184" s="1"/>
      <c r="XAP184" s="1"/>
      <c r="XAQ184" s="1"/>
      <c r="XAR184" s="1"/>
      <c r="XAS184" s="1"/>
      <c r="XAT184" s="1"/>
      <c r="XAU184" s="1"/>
      <c r="XAV184" s="1"/>
      <c r="XAW184" s="1"/>
      <c r="XAX184" s="1"/>
      <c r="XAY184" s="1"/>
      <c r="XAZ184" s="1"/>
      <c r="XBA184" s="1"/>
      <c r="XBB184" s="1"/>
      <c r="XBC184" s="1"/>
      <c r="XBD184" s="1"/>
      <c r="XBE184" s="1"/>
      <c r="XBF184" s="1"/>
      <c r="XBG184" s="1"/>
      <c r="XBH184" s="1"/>
      <c r="XBI184" s="1"/>
      <c r="XBJ184" s="1"/>
      <c r="XBK184" s="1"/>
      <c r="XBL184" s="1"/>
      <c r="XBM184" s="1"/>
      <c r="XBN184" s="1"/>
      <c r="XBO184" s="1"/>
      <c r="XBP184" s="1"/>
      <c r="XBQ184" s="1"/>
      <c r="XBR184" s="1"/>
      <c r="XBS184" s="1"/>
      <c r="XBT184" s="1"/>
      <c r="XBU184" s="1"/>
      <c r="XBV184" s="1"/>
      <c r="XBW184" s="1"/>
      <c r="XBX184" s="1"/>
      <c r="XBY184" s="1"/>
      <c r="XBZ184" s="1"/>
      <c r="XCA184" s="1"/>
      <c r="XCB184" s="1"/>
      <c r="XCC184" s="1"/>
      <c r="XCD184" s="1"/>
      <c r="XCE184" s="1"/>
      <c r="XCF184" s="1"/>
      <c r="XCG184" s="1"/>
      <c r="XCH184" s="1"/>
      <c r="XCI184" s="1"/>
      <c r="XCJ184" s="1"/>
      <c r="XCK184" s="1"/>
      <c r="XCL184" s="1"/>
      <c r="XCM184" s="1"/>
      <c r="XCN184" s="1"/>
      <c r="XCO184" s="1"/>
      <c r="XCP184" s="1"/>
      <c r="XCQ184" s="1"/>
      <c r="XCR184" s="1"/>
      <c r="XCS184" s="1"/>
      <c r="XCT184" s="1"/>
      <c r="XCU184" s="1"/>
      <c r="XCV184" s="1"/>
      <c r="XCW184" s="1"/>
      <c r="XCX184" s="1"/>
      <c r="XCY184" s="1"/>
      <c r="XCZ184" s="1"/>
      <c r="XDA184" s="1"/>
      <c r="XDB184" s="1"/>
      <c r="XDC184" s="1"/>
      <c r="XDD184" s="1"/>
      <c r="XDE184" s="1"/>
      <c r="XDF184" s="1"/>
      <c r="XDG184" s="1"/>
      <c r="XDH184" s="1"/>
      <c r="XDI184" s="1"/>
      <c r="XDJ184" s="1"/>
      <c r="XDK184" s="1"/>
      <c r="XDL184" s="1"/>
      <c r="XDM184" s="1"/>
      <c r="XDN184" s="1"/>
      <c r="XDO184" s="1"/>
      <c r="XDP184" s="1"/>
      <c r="XDQ184" s="1"/>
      <c r="XDR184" s="1"/>
      <c r="XDS184" s="1"/>
      <c r="XDT184" s="1"/>
      <c r="XDU184" s="1"/>
      <c r="XDV184" s="1"/>
      <c r="XDW184" s="1"/>
      <c r="XDX184" s="1"/>
      <c r="XDY184" s="1"/>
      <c r="XDZ184" s="1"/>
      <c r="XEA184" s="1"/>
      <c r="XEB184" s="1"/>
      <c r="XEC184" s="1"/>
      <c r="XED184" s="1"/>
      <c r="XEE184" s="1"/>
      <c r="XEF184" s="1"/>
      <c r="XEG184" s="1"/>
      <c r="XEH184" s="1"/>
      <c r="XEI184" s="1"/>
      <c r="XEJ184" s="1"/>
      <c r="XEK184" s="1"/>
      <c r="XEL184" s="1"/>
      <c r="XEM184" s="1"/>
      <c r="XEN184" s="1"/>
      <c r="XEO184" s="1"/>
      <c r="XEP184" s="1"/>
      <c r="XEQ184" s="1"/>
      <c r="XER184" s="1"/>
      <c r="XES184" s="1"/>
      <c r="XET184" s="1"/>
      <c r="XEU184" s="1"/>
      <c r="XEV184" s="1"/>
      <c r="XEW184" s="1"/>
      <c r="XEX184" s="1"/>
      <c r="XEY184" s="1"/>
      <c r="XEZ184" s="1"/>
      <c r="XFA184" s="1"/>
      <c r="XFB184" s="1"/>
      <c r="XFC184" s="1"/>
    </row>
    <row r="185" spans="1:150 16226:16383" s="2" customFormat="1" ht="20.25" customHeight="1" x14ac:dyDescent="0.3">
      <c r="A185" s="110">
        <f t="shared" si="18"/>
        <v>5</v>
      </c>
      <c r="B185" s="111"/>
      <c r="C185" s="88" t="s">
        <v>367</v>
      </c>
      <c r="D185" s="89"/>
      <c r="E185" s="89"/>
      <c r="F185" s="89"/>
      <c r="G185" s="89"/>
      <c r="H185" s="90"/>
      <c r="I185" s="1"/>
      <c r="J185" s="1"/>
      <c r="K185" s="1"/>
      <c r="L185" s="1"/>
      <c r="M185" s="1"/>
      <c r="N185" s="1"/>
      <c r="O185" s="1"/>
      <c r="P185" s="1"/>
      <c r="Q185" s="1"/>
      <c r="R185" s="1"/>
      <c r="S185" s="1"/>
      <c r="T185" s="1"/>
      <c r="U185" s="1"/>
      <c r="V185" s="1"/>
      <c r="W185" s="1"/>
      <c r="X185" s="1"/>
      <c r="Y185" s="1"/>
      <c r="Z185" s="1"/>
      <c r="AA185" s="1"/>
      <c r="AB185" s="1"/>
      <c r="AC185" s="1"/>
      <c r="AD185" s="1"/>
      <c r="AE185" s="1"/>
      <c r="AF185" s="1"/>
      <c r="AG185" s="1"/>
      <c r="AH185" s="1"/>
      <c r="AI185" s="1"/>
      <c r="AJ185" s="1"/>
      <c r="AK185" s="1"/>
      <c r="AL185" s="1"/>
      <c r="AM185" s="1"/>
      <c r="AN185" s="1"/>
      <c r="AO185" s="1"/>
      <c r="AP185" s="1"/>
      <c r="AQ185" s="1"/>
      <c r="AR185" s="1"/>
      <c r="AS185" s="1"/>
      <c r="AT185" s="1"/>
      <c r="AU185" s="1"/>
      <c r="AV185" s="1"/>
      <c r="AW185" s="1"/>
      <c r="AX185" s="1"/>
      <c r="AY185" s="1"/>
      <c r="AZ185" s="1"/>
      <c r="BA185" s="1"/>
      <c r="BB185" s="1"/>
      <c r="BC185" s="1"/>
      <c r="BD185" s="1"/>
      <c r="BE185" s="1"/>
      <c r="BF185" s="1"/>
      <c r="BG185" s="1"/>
      <c r="BH185" s="1"/>
      <c r="BI185" s="1"/>
      <c r="BJ185" s="1"/>
      <c r="BK185" s="1"/>
      <c r="BL185" s="1"/>
      <c r="BM185" s="1"/>
      <c r="BN185" s="1"/>
      <c r="BO185" s="1"/>
      <c r="BP185" s="1"/>
      <c r="BQ185" s="1"/>
      <c r="BR185" s="1"/>
      <c r="BS185" s="1"/>
      <c r="BT185" s="1"/>
      <c r="BU185" s="1"/>
      <c r="BV185" s="1"/>
      <c r="BW185" s="1"/>
      <c r="BX185" s="1"/>
      <c r="BY185" s="1"/>
      <c r="BZ185" s="1"/>
      <c r="CA185" s="1"/>
      <c r="CB185" s="1"/>
      <c r="CC185" s="1"/>
      <c r="CD185" s="1"/>
      <c r="CE185" s="1"/>
      <c r="CF185" s="1"/>
      <c r="CG185" s="1"/>
      <c r="CH185" s="1"/>
      <c r="CI185" s="1"/>
      <c r="CJ185" s="1"/>
      <c r="CK185" s="1"/>
      <c r="CL185" s="1"/>
      <c r="CM185" s="1"/>
      <c r="CN185" s="1"/>
      <c r="CO185" s="1"/>
      <c r="CP185" s="1"/>
      <c r="CQ185" s="1"/>
      <c r="CR185" s="1"/>
      <c r="CS185" s="1"/>
      <c r="CT185" s="1"/>
      <c r="CU185" s="1"/>
      <c r="CV185" s="1"/>
      <c r="CW185" s="1"/>
      <c r="CX185" s="1"/>
      <c r="CY185" s="1"/>
      <c r="CZ185" s="1"/>
      <c r="DA185" s="1"/>
      <c r="DB185" s="1"/>
      <c r="DC185" s="1"/>
      <c r="DD185" s="1"/>
      <c r="DE185" s="1"/>
      <c r="DF185" s="1"/>
      <c r="DG185" s="1"/>
      <c r="DH185" s="1"/>
      <c r="DI185" s="1"/>
      <c r="DJ185" s="1"/>
      <c r="DK185" s="1"/>
      <c r="DL185" s="1"/>
      <c r="DM185" s="1"/>
      <c r="DN185" s="1"/>
      <c r="DO185" s="1"/>
      <c r="DP185" s="1"/>
      <c r="DQ185" s="1"/>
      <c r="DR185" s="1"/>
      <c r="DS185" s="1"/>
      <c r="DT185" s="1"/>
      <c r="DU185" s="1"/>
      <c r="DV185" s="1"/>
      <c r="DW185" s="1"/>
      <c r="DX185" s="1"/>
      <c r="DY185" s="1"/>
      <c r="DZ185" s="1"/>
      <c r="EA185" s="1"/>
      <c r="EB185" s="1"/>
      <c r="EC185" s="1"/>
      <c r="ED185" s="1"/>
      <c r="EE185" s="1"/>
      <c r="EF185" s="1"/>
      <c r="EG185" s="1"/>
      <c r="EH185" s="1"/>
      <c r="EI185" s="1"/>
      <c r="EJ185" s="1"/>
      <c r="EK185" s="1"/>
      <c r="EL185" s="1"/>
      <c r="EM185" s="1"/>
      <c r="EN185" s="1"/>
      <c r="EO185" s="1"/>
      <c r="EP185" s="1"/>
      <c r="EQ185" s="1"/>
      <c r="ER185" s="1"/>
      <c r="ES185" s="1"/>
      <c r="ET185" s="1"/>
      <c r="WZB185" s="1"/>
      <c r="WZC185" s="1"/>
      <c r="WZD185" s="1"/>
      <c r="WZE185" s="1"/>
      <c r="WZF185" s="1"/>
      <c r="WZG185" s="1"/>
      <c r="WZH185" s="1"/>
      <c r="WZI185" s="1"/>
      <c r="WZJ185" s="1"/>
      <c r="WZK185" s="1"/>
      <c r="WZL185" s="1"/>
      <c r="WZM185" s="1"/>
      <c r="WZN185" s="1"/>
      <c r="WZO185" s="1"/>
      <c r="WZP185" s="1"/>
      <c r="WZQ185" s="1"/>
      <c r="WZR185" s="1"/>
      <c r="WZS185" s="1"/>
      <c r="WZT185" s="1"/>
      <c r="WZU185" s="1"/>
      <c r="WZV185" s="1"/>
      <c r="WZW185" s="1"/>
      <c r="WZX185" s="1"/>
      <c r="WZY185" s="1"/>
      <c r="WZZ185" s="1"/>
      <c r="XAA185" s="1"/>
      <c r="XAB185" s="1"/>
      <c r="XAC185" s="1"/>
      <c r="XAD185" s="1"/>
      <c r="XAE185" s="1"/>
      <c r="XAF185" s="1"/>
      <c r="XAG185" s="1"/>
      <c r="XAH185" s="1"/>
      <c r="XAI185" s="1"/>
      <c r="XAJ185" s="1"/>
      <c r="XAK185" s="1"/>
      <c r="XAL185" s="1"/>
      <c r="XAM185" s="1"/>
      <c r="XAN185" s="1"/>
      <c r="XAO185" s="1"/>
      <c r="XAP185" s="1"/>
      <c r="XAQ185" s="1"/>
      <c r="XAR185" s="1"/>
      <c r="XAS185" s="1"/>
      <c r="XAT185" s="1"/>
      <c r="XAU185" s="1"/>
      <c r="XAV185" s="1"/>
      <c r="XAW185" s="1"/>
      <c r="XAX185" s="1"/>
      <c r="XAY185" s="1"/>
      <c r="XAZ185" s="1"/>
      <c r="XBA185" s="1"/>
      <c r="XBB185" s="1"/>
      <c r="XBC185" s="1"/>
      <c r="XBD185" s="1"/>
      <c r="XBE185" s="1"/>
      <c r="XBF185" s="1"/>
      <c r="XBG185" s="1"/>
      <c r="XBH185" s="1"/>
      <c r="XBI185" s="1"/>
      <c r="XBJ185" s="1"/>
      <c r="XBK185" s="1"/>
      <c r="XBL185" s="1"/>
      <c r="XBM185" s="1"/>
      <c r="XBN185" s="1"/>
      <c r="XBO185" s="1"/>
      <c r="XBP185" s="1"/>
      <c r="XBQ185" s="1"/>
      <c r="XBR185" s="1"/>
      <c r="XBS185" s="1"/>
      <c r="XBT185" s="1"/>
      <c r="XBU185" s="1"/>
      <c r="XBV185" s="1"/>
      <c r="XBW185" s="1"/>
      <c r="XBX185" s="1"/>
      <c r="XBY185" s="1"/>
      <c r="XBZ185" s="1"/>
      <c r="XCA185" s="1"/>
      <c r="XCB185" s="1"/>
      <c r="XCC185" s="1"/>
      <c r="XCD185" s="1"/>
      <c r="XCE185" s="1"/>
      <c r="XCF185" s="1"/>
      <c r="XCG185" s="1"/>
      <c r="XCH185" s="1"/>
      <c r="XCI185" s="1"/>
      <c r="XCJ185" s="1"/>
      <c r="XCK185" s="1"/>
      <c r="XCL185" s="1"/>
      <c r="XCM185" s="1"/>
      <c r="XCN185" s="1"/>
      <c r="XCO185" s="1"/>
      <c r="XCP185" s="1"/>
      <c r="XCQ185" s="1"/>
      <c r="XCR185" s="1"/>
      <c r="XCS185" s="1"/>
      <c r="XCT185" s="1"/>
      <c r="XCU185" s="1"/>
      <c r="XCV185" s="1"/>
      <c r="XCW185" s="1"/>
      <c r="XCX185" s="1"/>
      <c r="XCY185" s="1"/>
      <c r="XCZ185" s="1"/>
      <c r="XDA185" s="1"/>
      <c r="XDB185" s="1"/>
      <c r="XDC185" s="1"/>
      <c r="XDD185" s="1"/>
      <c r="XDE185" s="1"/>
      <c r="XDF185" s="1"/>
      <c r="XDG185" s="1"/>
      <c r="XDH185" s="1"/>
      <c r="XDI185" s="1"/>
      <c r="XDJ185" s="1"/>
      <c r="XDK185" s="1"/>
      <c r="XDL185" s="1"/>
      <c r="XDM185" s="1"/>
      <c r="XDN185" s="1"/>
      <c r="XDO185" s="1"/>
      <c r="XDP185" s="1"/>
      <c r="XDQ185" s="1"/>
      <c r="XDR185" s="1"/>
      <c r="XDS185" s="1"/>
      <c r="XDT185" s="1"/>
      <c r="XDU185" s="1"/>
      <c r="XDV185" s="1"/>
      <c r="XDW185" s="1"/>
      <c r="XDX185" s="1"/>
      <c r="XDY185" s="1"/>
      <c r="XDZ185" s="1"/>
      <c r="XEA185" s="1"/>
      <c r="XEB185" s="1"/>
      <c r="XEC185" s="1"/>
      <c r="XED185" s="1"/>
      <c r="XEE185" s="1"/>
      <c r="XEF185" s="1"/>
      <c r="XEG185" s="1"/>
      <c r="XEH185" s="1"/>
      <c r="XEI185" s="1"/>
      <c r="XEJ185" s="1"/>
      <c r="XEK185" s="1"/>
      <c r="XEL185" s="1"/>
      <c r="XEM185" s="1"/>
      <c r="XEN185" s="1"/>
      <c r="XEO185" s="1"/>
      <c r="XEP185" s="1"/>
      <c r="XEQ185" s="1"/>
      <c r="XER185" s="1"/>
      <c r="XES185" s="1"/>
      <c r="XET185" s="1"/>
      <c r="XEU185" s="1"/>
      <c r="XEV185" s="1"/>
      <c r="XEW185" s="1"/>
      <c r="XEX185" s="1"/>
      <c r="XEY185" s="1"/>
      <c r="XEZ185" s="1"/>
      <c r="XFA185" s="1"/>
      <c r="XFB185" s="1"/>
      <c r="XFC185" s="1"/>
    </row>
    <row r="186" spans="1:150 16226:16383" s="2" customFormat="1" ht="20.25" customHeight="1" x14ac:dyDescent="0.3">
      <c r="A186" s="110">
        <f t="shared" si="18"/>
        <v>6</v>
      </c>
      <c r="B186" s="111"/>
      <c r="C186" s="51" t="s">
        <v>365</v>
      </c>
      <c r="D186" s="51" t="s">
        <v>314</v>
      </c>
      <c r="E186" s="73">
        <f>(62.07)*(10.764)</f>
        <v>668.12147999999991</v>
      </c>
      <c r="F186" s="73">
        <f>(3.25)*(10.764)</f>
        <v>34.982999999999997</v>
      </c>
      <c r="G186" s="4">
        <v>0</v>
      </c>
      <c r="H186" s="4">
        <f t="shared" ref="H186:H187" si="19">E186+F186+(IF(G186&lt;101,G186,IF(G186&lt;201,G186/2,IF(G186&lt;=301,G186/3,G186/4))))</f>
        <v>703.10447999999985</v>
      </c>
      <c r="I186" s="1"/>
      <c r="J186" s="1"/>
      <c r="K186" s="1"/>
      <c r="L186" s="1"/>
      <c r="M186" s="1"/>
      <c r="N186" s="1"/>
      <c r="O186" s="1"/>
      <c r="P186" s="1"/>
      <c r="Q186" s="1"/>
      <c r="R186" s="1"/>
      <c r="S186" s="1"/>
      <c r="T186" s="1"/>
      <c r="U186" s="1"/>
      <c r="V186" s="1"/>
      <c r="W186" s="1"/>
      <c r="X186" s="1"/>
      <c r="Y186" s="1"/>
      <c r="Z186" s="1"/>
      <c r="AA186" s="1"/>
      <c r="AB186" s="1"/>
      <c r="AC186" s="1"/>
      <c r="AD186" s="1"/>
      <c r="AE186" s="1"/>
      <c r="AF186" s="1"/>
      <c r="AG186" s="1"/>
      <c r="AH186" s="1"/>
      <c r="AI186" s="1"/>
      <c r="AJ186" s="1"/>
      <c r="AK186" s="1"/>
      <c r="AL186" s="1"/>
      <c r="AM186" s="1"/>
      <c r="AN186" s="1"/>
      <c r="AO186" s="1"/>
      <c r="AP186" s="1"/>
      <c r="AQ186" s="1"/>
      <c r="AR186" s="1"/>
      <c r="AS186" s="1"/>
      <c r="AT186" s="1"/>
      <c r="AU186" s="1"/>
      <c r="AV186" s="1"/>
      <c r="AW186" s="1"/>
      <c r="AX186" s="1"/>
      <c r="AY186" s="1"/>
      <c r="AZ186" s="1"/>
      <c r="BA186" s="1"/>
      <c r="BB186" s="1"/>
      <c r="BC186" s="1"/>
      <c r="BD186" s="1"/>
      <c r="BE186" s="1"/>
      <c r="BF186" s="1"/>
      <c r="BG186" s="1"/>
      <c r="BH186" s="1"/>
      <c r="BI186" s="1"/>
      <c r="BJ186" s="1"/>
      <c r="BK186" s="1"/>
      <c r="BL186" s="1"/>
      <c r="BM186" s="1"/>
      <c r="BN186" s="1"/>
      <c r="BO186" s="1"/>
      <c r="BP186" s="1"/>
      <c r="BQ186" s="1"/>
      <c r="BR186" s="1"/>
      <c r="BS186" s="1"/>
      <c r="BT186" s="1"/>
      <c r="BU186" s="1"/>
      <c r="BV186" s="1"/>
      <c r="BW186" s="1"/>
      <c r="BX186" s="1"/>
      <c r="BY186" s="1"/>
      <c r="BZ186" s="1"/>
      <c r="CA186" s="1"/>
      <c r="CB186" s="1"/>
      <c r="CC186" s="1"/>
      <c r="CD186" s="1"/>
      <c r="CE186" s="1"/>
      <c r="CF186" s="1"/>
      <c r="CG186" s="1"/>
      <c r="CH186" s="1"/>
      <c r="CI186" s="1"/>
      <c r="CJ186" s="1"/>
      <c r="CK186" s="1"/>
      <c r="CL186" s="1"/>
      <c r="CM186" s="1"/>
      <c r="CN186" s="1"/>
      <c r="CO186" s="1"/>
      <c r="CP186" s="1"/>
      <c r="CQ186" s="1"/>
      <c r="CR186" s="1"/>
      <c r="CS186" s="1"/>
      <c r="CT186" s="1"/>
      <c r="CU186" s="1"/>
      <c r="CV186" s="1"/>
      <c r="CW186" s="1"/>
      <c r="CX186" s="1"/>
      <c r="CY186" s="1"/>
      <c r="CZ186" s="1"/>
      <c r="DA186" s="1"/>
      <c r="DB186" s="1"/>
      <c r="DC186" s="1"/>
      <c r="DD186" s="1"/>
      <c r="DE186" s="1"/>
      <c r="DF186" s="1"/>
      <c r="DG186" s="1"/>
      <c r="DH186" s="1"/>
      <c r="DI186" s="1"/>
      <c r="DJ186" s="1"/>
      <c r="DK186" s="1"/>
      <c r="DL186" s="1"/>
      <c r="DM186" s="1"/>
      <c r="DN186" s="1"/>
      <c r="DO186" s="1"/>
      <c r="DP186" s="1"/>
      <c r="DQ186" s="1"/>
      <c r="DR186" s="1"/>
      <c r="DS186" s="1"/>
      <c r="DT186" s="1"/>
      <c r="DU186" s="1"/>
      <c r="DV186" s="1"/>
      <c r="DW186" s="1"/>
      <c r="DX186" s="1"/>
      <c r="DY186" s="1"/>
      <c r="DZ186" s="1"/>
      <c r="EA186" s="1"/>
      <c r="EB186" s="1"/>
      <c r="EC186" s="1"/>
      <c r="ED186" s="1"/>
      <c r="EE186" s="1"/>
      <c r="EF186" s="1"/>
      <c r="EG186" s="1"/>
      <c r="EH186" s="1"/>
      <c r="EI186" s="1"/>
      <c r="EJ186" s="1"/>
      <c r="EK186" s="1"/>
      <c r="EL186" s="1"/>
      <c r="EM186" s="1"/>
      <c r="EN186" s="1"/>
      <c r="EO186" s="1"/>
      <c r="EP186" s="1"/>
      <c r="EQ186" s="1"/>
      <c r="ER186" s="1"/>
      <c r="ES186" s="1"/>
      <c r="ET186" s="1"/>
      <c r="WZB186" s="1"/>
      <c r="WZC186" s="1"/>
      <c r="WZD186" s="1"/>
      <c r="WZE186" s="1"/>
      <c r="WZF186" s="1"/>
      <c r="WZG186" s="1"/>
      <c r="WZH186" s="1"/>
      <c r="WZI186" s="1"/>
      <c r="WZJ186" s="1"/>
      <c r="WZK186" s="1"/>
      <c r="WZL186" s="1"/>
      <c r="WZM186" s="1"/>
      <c r="WZN186" s="1"/>
      <c r="WZO186" s="1"/>
      <c r="WZP186" s="1"/>
      <c r="WZQ186" s="1"/>
      <c r="WZR186" s="1"/>
      <c r="WZS186" s="1"/>
      <c r="WZT186" s="1"/>
      <c r="WZU186" s="1"/>
      <c r="WZV186" s="1"/>
      <c r="WZW186" s="1"/>
      <c r="WZX186" s="1"/>
      <c r="WZY186" s="1"/>
      <c r="WZZ186" s="1"/>
      <c r="XAA186" s="1"/>
      <c r="XAB186" s="1"/>
      <c r="XAC186" s="1"/>
      <c r="XAD186" s="1"/>
      <c r="XAE186" s="1"/>
      <c r="XAF186" s="1"/>
      <c r="XAG186" s="1"/>
      <c r="XAH186" s="1"/>
      <c r="XAI186" s="1"/>
      <c r="XAJ186" s="1"/>
      <c r="XAK186" s="1"/>
      <c r="XAL186" s="1"/>
      <c r="XAM186" s="1"/>
      <c r="XAN186" s="1"/>
      <c r="XAO186" s="1"/>
      <c r="XAP186" s="1"/>
      <c r="XAQ186" s="1"/>
      <c r="XAR186" s="1"/>
      <c r="XAS186" s="1"/>
      <c r="XAT186" s="1"/>
      <c r="XAU186" s="1"/>
      <c r="XAV186" s="1"/>
      <c r="XAW186" s="1"/>
      <c r="XAX186" s="1"/>
      <c r="XAY186" s="1"/>
      <c r="XAZ186" s="1"/>
      <c r="XBA186" s="1"/>
      <c r="XBB186" s="1"/>
      <c r="XBC186" s="1"/>
      <c r="XBD186" s="1"/>
      <c r="XBE186" s="1"/>
      <c r="XBF186" s="1"/>
      <c r="XBG186" s="1"/>
      <c r="XBH186" s="1"/>
      <c r="XBI186" s="1"/>
      <c r="XBJ186" s="1"/>
      <c r="XBK186" s="1"/>
      <c r="XBL186" s="1"/>
      <c r="XBM186" s="1"/>
      <c r="XBN186" s="1"/>
      <c r="XBO186" s="1"/>
      <c r="XBP186" s="1"/>
      <c r="XBQ186" s="1"/>
      <c r="XBR186" s="1"/>
      <c r="XBS186" s="1"/>
      <c r="XBT186" s="1"/>
      <c r="XBU186" s="1"/>
      <c r="XBV186" s="1"/>
      <c r="XBW186" s="1"/>
      <c r="XBX186" s="1"/>
      <c r="XBY186" s="1"/>
      <c r="XBZ186" s="1"/>
      <c r="XCA186" s="1"/>
      <c r="XCB186" s="1"/>
      <c r="XCC186" s="1"/>
      <c r="XCD186" s="1"/>
      <c r="XCE186" s="1"/>
      <c r="XCF186" s="1"/>
      <c r="XCG186" s="1"/>
      <c r="XCH186" s="1"/>
      <c r="XCI186" s="1"/>
      <c r="XCJ186" s="1"/>
      <c r="XCK186" s="1"/>
      <c r="XCL186" s="1"/>
      <c r="XCM186" s="1"/>
      <c r="XCN186" s="1"/>
      <c r="XCO186" s="1"/>
      <c r="XCP186" s="1"/>
      <c r="XCQ186" s="1"/>
      <c r="XCR186" s="1"/>
      <c r="XCS186" s="1"/>
      <c r="XCT186" s="1"/>
      <c r="XCU186" s="1"/>
      <c r="XCV186" s="1"/>
      <c r="XCW186" s="1"/>
      <c r="XCX186" s="1"/>
      <c r="XCY186" s="1"/>
      <c r="XCZ186" s="1"/>
      <c r="XDA186" s="1"/>
      <c r="XDB186" s="1"/>
      <c r="XDC186" s="1"/>
      <c r="XDD186" s="1"/>
      <c r="XDE186" s="1"/>
      <c r="XDF186" s="1"/>
      <c r="XDG186" s="1"/>
      <c r="XDH186" s="1"/>
      <c r="XDI186" s="1"/>
      <c r="XDJ186" s="1"/>
      <c r="XDK186" s="1"/>
      <c r="XDL186" s="1"/>
      <c r="XDM186" s="1"/>
      <c r="XDN186" s="1"/>
      <c r="XDO186" s="1"/>
      <c r="XDP186" s="1"/>
      <c r="XDQ186" s="1"/>
      <c r="XDR186" s="1"/>
      <c r="XDS186" s="1"/>
      <c r="XDT186" s="1"/>
      <c r="XDU186" s="1"/>
      <c r="XDV186" s="1"/>
      <c r="XDW186" s="1"/>
      <c r="XDX186" s="1"/>
      <c r="XDY186" s="1"/>
      <c r="XDZ186" s="1"/>
      <c r="XEA186" s="1"/>
      <c r="XEB186" s="1"/>
      <c r="XEC186" s="1"/>
      <c r="XED186" s="1"/>
      <c r="XEE186" s="1"/>
      <c r="XEF186" s="1"/>
      <c r="XEG186" s="1"/>
      <c r="XEH186" s="1"/>
      <c r="XEI186" s="1"/>
      <c r="XEJ186" s="1"/>
      <c r="XEK186" s="1"/>
      <c r="XEL186" s="1"/>
      <c r="XEM186" s="1"/>
      <c r="XEN186" s="1"/>
      <c r="XEO186" s="1"/>
      <c r="XEP186" s="1"/>
      <c r="XEQ186" s="1"/>
      <c r="XER186" s="1"/>
      <c r="XES186" s="1"/>
      <c r="XET186" s="1"/>
      <c r="XEU186" s="1"/>
      <c r="XEV186" s="1"/>
      <c r="XEW186" s="1"/>
      <c r="XEX186" s="1"/>
      <c r="XEY186" s="1"/>
      <c r="XEZ186" s="1"/>
      <c r="XFA186" s="1"/>
      <c r="XFB186" s="1"/>
      <c r="XFC186" s="1"/>
    </row>
    <row r="187" spans="1:150 16226:16383" s="2" customFormat="1" ht="20.25" customHeight="1" x14ac:dyDescent="0.3">
      <c r="A187" s="110">
        <f t="shared" si="18"/>
        <v>7</v>
      </c>
      <c r="B187" s="111"/>
      <c r="C187" s="51" t="s">
        <v>365</v>
      </c>
      <c r="D187" s="51" t="s">
        <v>315</v>
      </c>
      <c r="E187" s="73">
        <f>(84.47)*(10.764)</f>
        <v>909.23507999999993</v>
      </c>
      <c r="F187" s="73">
        <f>(4.74)*(10.764)</f>
        <v>51.021360000000001</v>
      </c>
      <c r="G187" s="4">
        <v>0</v>
      </c>
      <c r="H187" s="4">
        <f t="shared" si="19"/>
        <v>960.25643999999988</v>
      </c>
      <c r="I187" s="70">
        <f>3.05*1.375+1.22*0.9</f>
        <v>5.2917499999999995</v>
      </c>
      <c r="J187" s="1"/>
      <c r="K187" s="1"/>
      <c r="L187" s="1"/>
      <c r="M187" s="1"/>
      <c r="N187" s="1"/>
      <c r="O187" s="1"/>
      <c r="P187" s="1"/>
      <c r="Q187" s="1"/>
      <c r="R187" s="1"/>
      <c r="S187" s="1"/>
      <c r="T187" s="1"/>
      <c r="U187" s="1"/>
      <c r="V187" s="1"/>
      <c r="W187" s="1"/>
      <c r="X187" s="1"/>
      <c r="Y187" s="1"/>
      <c r="Z187" s="1"/>
      <c r="AA187" s="1"/>
      <c r="AB187" s="1"/>
      <c r="AC187" s="1"/>
      <c r="AD187" s="1"/>
      <c r="AE187" s="1"/>
      <c r="AF187" s="1"/>
      <c r="AG187" s="1"/>
      <c r="AH187" s="1"/>
      <c r="AI187" s="1"/>
      <c r="AJ187" s="1"/>
      <c r="AK187" s="1"/>
      <c r="AL187" s="1"/>
      <c r="AM187" s="1"/>
      <c r="AN187" s="1"/>
      <c r="AO187" s="1"/>
      <c r="AP187" s="1"/>
      <c r="AQ187" s="1"/>
      <c r="AR187" s="1"/>
      <c r="AS187" s="1"/>
      <c r="AT187" s="1"/>
      <c r="AU187" s="1"/>
      <c r="AV187" s="1"/>
      <c r="AW187" s="1"/>
      <c r="AX187" s="1"/>
      <c r="AY187" s="1"/>
      <c r="AZ187" s="1"/>
      <c r="BA187" s="1"/>
      <c r="BB187" s="1"/>
      <c r="BC187" s="1"/>
      <c r="BD187" s="1"/>
      <c r="BE187" s="1"/>
      <c r="BF187" s="1"/>
      <c r="BG187" s="1"/>
      <c r="BH187" s="1"/>
      <c r="BI187" s="1"/>
      <c r="BJ187" s="1"/>
      <c r="BK187" s="1"/>
      <c r="BL187" s="1"/>
      <c r="BM187" s="1"/>
      <c r="BN187" s="1"/>
      <c r="BO187" s="1"/>
      <c r="BP187" s="1"/>
      <c r="BQ187" s="1"/>
      <c r="BR187" s="1"/>
      <c r="BS187" s="1"/>
      <c r="BT187" s="1"/>
      <c r="BU187" s="1"/>
      <c r="BV187" s="1"/>
      <c r="BW187" s="1"/>
      <c r="BX187" s="1"/>
      <c r="BY187" s="1"/>
      <c r="BZ187" s="1"/>
      <c r="CA187" s="1"/>
      <c r="CB187" s="1"/>
      <c r="CC187" s="1"/>
      <c r="CD187" s="1"/>
      <c r="CE187" s="1"/>
      <c r="CF187" s="1"/>
      <c r="CG187" s="1"/>
      <c r="CH187" s="1"/>
      <c r="CI187" s="1"/>
      <c r="CJ187" s="1"/>
      <c r="CK187" s="1"/>
      <c r="CL187" s="1"/>
      <c r="CM187" s="1"/>
      <c r="CN187" s="1"/>
      <c r="CO187" s="1"/>
      <c r="CP187" s="1"/>
      <c r="CQ187" s="1"/>
      <c r="CR187" s="1"/>
      <c r="CS187" s="1"/>
      <c r="CT187" s="1"/>
      <c r="CU187" s="1"/>
      <c r="CV187" s="1"/>
      <c r="CW187" s="1"/>
      <c r="CX187" s="1"/>
      <c r="CY187" s="1"/>
      <c r="CZ187" s="1"/>
      <c r="DA187" s="1"/>
      <c r="DB187" s="1"/>
      <c r="DC187" s="1"/>
      <c r="DD187" s="1"/>
      <c r="DE187" s="1"/>
      <c r="DF187" s="1"/>
      <c r="DG187" s="1"/>
      <c r="DH187" s="1"/>
      <c r="DI187" s="1"/>
      <c r="DJ187" s="1"/>
      <c r="DK187" s="1"/>
      <c r="DL187" s="1"/>
      <c r="DM187" s="1"/>
      <c r="DN187" s="1"/>
      <c r="DO187" s="1"/>
      <c r="DP187" s="1"/>
      <c r="DQ187" s="1"/>
      <c r="DR187" s="1"/>
      <c r="DS187" s="1"/>
      <c r="DT187" s="1"/>
      <c r="DU187" s="1"/>
      <c r="DV187" s="1"/>
      <c r="DW187" s="1"/>
      <c r="DX187" s="1"/>
      <c r="DY187" s="1"/>
      <c r="DZ187" s="1"/>
      <c r="EA187" s="1"/>
      <c r="EB187" s="1"/>
      <c r="EC187" s="1"/>
      <c r="ED187" s="1"/>
      <c r="EE187" s="1"/>
      <c r="EF187" s="1"/>
      <c r="EG187" s="1"/>
      <c r="EH187" s="1"/>
      <c r="EI187" s="1"/>
      <c r="EJ187" s="1"/>
      <c r="EK187" s="1"/>
      <c r="EL187" s="1"/>
      <c r="EM187" s="1"/>
      <c r="EN187" s="1"/>
      <c r="EO187" s="1"/>
      <c r="EP187" s="1"/>
      <c r="EQ187" s="1"/>
      <c r="ER187" s="1"/>
      <c r="ES187" s="1"/>
      <c r="ET187" s="1"/>
      <c r="WZB187" s="1"/>
      <c r="WZC187" s="1"/>
      <c r="WZD187" s="1"/>
      <c r="WZE187" s="1"/>
      <c r="WZF187" s="1"/>
      <c r="WZG187" s="1"/>
      <c r="WZH187" s="1"/>
      <c r="WZI187" s="1"/>
      <c r="WZJ187" s="1"/>
      <c r="WZK187" s="1"/>
      <c r="WZL187" s="1"/>
      <c r="WZM187" s="1"/>
      <c r="WZN187" s="1"/>
      <c r="WZO187" s="1"/>
      <c r="WZP187" s="1"/>
      <c r="WZQ187" s="1"/>
      <c r="WZR187" s="1"/>
      <c r="WZS187" s="1"/>
      <c r="WZT187" s="1"/>
      <c r="WZU187" s="1"/>
      <c r="WZV187" s="1"/>
      <c r="WZW187" s="1"/>
      <c r="WZX187" s="1"/>
      <c r="WZY187" s="1"/>
      <c r="WZZ187" s="1"/>
      <c r="XAA187" s="1"/>
      <c r="XAB187" s="1"/>
      <c r="XAC187" s="1"/>
      <c r="XAD187" s="1"/>
      <c r="XAE187" s="1"/>
      <c r="XAF187" s="1"/>
      <c r="XAG187" s="1"/>
      <c r="XAH187" s="1"/>
      <c r="XAI187" s="1"/>
      <c r="XAJ187" s="1"/>
      <c r="XAK187" s="1"/>
      <c r="XAL187" s="1"/>
      <c r="XAM187" s="1"/>
      <c r="XAN187" s="1"/>
      <c r="XAO187" s="1"/>
      <c r="XAP187" s="1"/>
      <c r="XAQ187" s="1"/>
      <c r="XAR187" s="1"/>
      <c r="XAS187" s="1"/>
      <c r="XAT187" s="1"/>
      <c r="XAU187" s="1"/>
      <c r="XAV187" s="1"/>
      <c r="XAW187" s="1"/>
      <c r="XAX187" s="1"/>
      <c r="XAY187" s="1"/>
      <c r="XAZ187" s="1"/>
      <c r="XBA187" s="1"/>
      <c r="XBB187" s="1"/>
      <c r="XBC187" s="1"/>
      <c r="XBD187" s="1"/>
      <c r="XBE187" s="1"/>
      <c r="XBF187" s="1"/>
      <c r="XBG187" s="1"/>
      <c r="XBH187" s="1"/>
      <c r="XBI187" s="1"/>
      <c r="XBJ187" s="1"/>
      <c r="XBK187" s="1"/>
      <c r="XBL187" s="1"/>
      <c r="XBM187" s="1"/>
      <c r="XBN187" s="1"/>
      <c r="XBO187" s="1"/>
      <c r="XBP187" s="1"/>
      <c r="XBQ187" s="1"/>
      <c r="XBR187" s="1"/>
      <c r="XBS187" s="1"/>
      <c r="XBT187" s="1"/>
      <c r="XBU187" s="1"/>
      <c r="XBV187" s="1"/>
      <c r="XBW187" s="1"/>
      <c r="XBX187" s="1"/>
      <c r="XBY187" s="1"/>
      <c r="XBZ187" s="1"/>
      <c r="XCA187" s="1"/>
      <c r="XCB187" s="1"/>
      <c r="XCC187" s="1"/>
      <c r="XCD187" s="1"/>
      <c r="XCE187" s="1"/>
      <c r="XCF187" s="1"/>
      <c r="XCG187" s="1"/>
      <c r="XCH187" s="1"/>
      <c r="XCI187" s="1"/>
      <c r="XCJ187" s="1"/>
      <c r="XCK187" s="1"/>
      <c r="XCL187" s="1"/>
      <c r="XCM187" s="1"/>
      <c r="XCN187" s="1"/>
      <c r="XCO187" s="1"/>
      <c r="XCP187" s="1"/>
      <c r="XCQ187" s="1"/>
      <c r="XCR187" s="1"/>
      <c r="XCS187" s="1"/>
      <c r="XCT187" s="1"/>
      <c r="XCU187" s="1"/>
      <c r="XCV187" s="1"/>
      <c r="XCW187" s="1"/>
      <c r="XCX187" s="1"/>
      <c r="XCY187" s="1"/>
      <c r="XCZ187" s="1"/>
      <c r="XDA187" s="1"/>
      <c r="XDB187" s="1"/>
      <c r="XDC187" s="1"/>
      <c r="XDD187" s="1"/>
      <c r="XDE187" s="1"/>
      <c r="XDF187" s="1"/>
      <c r="XDG187" s="1"/>
      <c r="XDH187" s="1"/>
      <c r="XDI187" s="1"/>
      <c r="XDJ187" s="1"/>
      <c r="XDK187" s="1"/>
      <c r="XDL187" s="1"/>
      <c r="XDM187" s="1"/>
      <c r="XDN187" s="1"/>
      <c r="XDO187" s="1"/>
      <c r="XDP187" s="1"/>
      <c r="XDQ187" s="1"/>
      <c r="XDR187" s="1"/>
      <c r="XDS187" s="1"/>
      <c r="XDT187" s="1"/>
      <c r="XDU187" s="1"/>
      <c r="XDV187" s="1"/>
      <c r="XDW187" s="1"/>
      <c r="XDX187" s="1"/>
      <c r="XDY187" s="1"/>
      <c r="XDZ187" s="1"/>
      <c r="XEA187" s="1"/>
      <c r="XEB187" s="1"/>
      <c r="XEC187" s="1"/>
      <c r="XED187" s="1"/>
      <c r="XEE187" s="1"/>
      <c r="XEF187" s="1"/>
      <c r="XEG187" s="1"/>
      <c r="XEH187" s="1"/>
      <c r="XEI187" s="1"/>
      <c r="XEJ187" s="1"/>
      <c r="XEK187" s="1"/>
      <c r="XEL187" s="1"/>
      <c r="XEM187" s="1"/>
      <c r="XEN187" s="1"/>
      <c r="XEO187" s="1"/>
      <c r="XEP187" s="1"/>
      <c r="XEQ187" s="1"/>
      <c r="XER187" s="1"/>
      <c r="XES187" s="1"/>
      <c r="XET187" s="1"/>
      <c r="XEU187" s="1"/>
      <c r="XEV187" s="1"/>
      <c r="XEW187" s="1"/>
      <c r="XEX187" s="1"/>
      <c r="XEY187" s="1"/>
      <c r="XEZ187" s="1"/>
      <c r="XFA187" s="1"/>
      <c r="XFB187" s="1"/>
      <c r="XFC187" s="1"/>
    </row>
    <row r="188" spans="1:150 16226:16383" s="2" customFormat="1" ht="20.25" customHeight="1" x14ac:dyDescent="0.3">
      <c r="A188" s="114" t="s">
        <v>326</v>
      </c>
      <c r="B188" s="115"/>
      <c r="C188" s="115"/>
      <c r="D188" s="115"/>
      <c r="E188" s="115"/>
      <c r="F188" s="115"/>
      <c r="G188" s="115"/>
      <c r="H188" s="116"/>
      <c r="I188" s="1">
        <f>4+4+1+1+4+1+1</f>
        <v>16</v>
      </c>
      <c r="J188" s="1"/>
      <c r="K188" s="1"/>
      <c r="L188" s="1"/>
      <c r="M188" s="1"/>
      <c r="N188" s="1"/>
      <c r="O188" s="1"/>
      <c r="P188" s="1"/>
      <c r="Q188" s="1"/>
      <c r="R188" s="1"/>
      <c r="S188" s="1"/>
      <c r="T188" s="1"/>
      <c r="U188" s="1"/>
      <c r="V188" s="1"/>
      <c r="W188" s="1"/>
      <c r="X188" s="1"/>
      <c r="Y188" s="1"/>
      <c r="Z188" s="1"/>
      <c r="AA188" s="1"/>
      <c r="AB188" s="1"/>
      <c r="AC188" s="1"/>
      <c r="AD188" s="1"/>
      <c r="AE188" s="1"/>
      <c r="AF188" s="1"/>
      <c r="AG188" s="1"/>
      <c r="AH188" s="1"/>
      <c r="AI188" s="1"/>
      <c r="AJ188" s="1"/>
      <c r="AK188" s="1"/>
      <c r="AL188" s="1"/>
      <c r="AM188" s="1"/>
      <c r="AN188" s="1"/>
      <c r="AO188" s="1"/>
      <c r="AP188" s="1"/>
      <c r="AQ188" s="1"/>
      <c r="AR188" s="1"/>
      <c r="AS188" s="1"/>
      <c r="AT188" s="1"/>
      <c r="AU188" s="1"/>
      <c r="AV188" s="1"/>
      <c r="AW188" s="1"/>
      <c r="AX188" s="1"/>
      <c r="AY188" s="1"/>
      <c r="AZ188" s="1"/>
      <c r="BA188" s="1"/>
      <c r="BB188" s="1"/>
      <c r="BC188" s="1"/>
      <c r="BD188" s="1"/>
      <c r="BE188" s="1"/>
      <c r="BF188" s="1"/>
      <c r="BG188" s="1"/>
      <c r="BH188" s="1"/>
      <c r="BI188" s="1"/>
      <c r="BJ188" s="1"/>
      <c r="BK188" s="1"/>
      <c r="BL188" s="1"/>
      <c r="BM188" s="1"/>
      <c r="BN188" s="1"/>
      <c r="BO188" s="1"/>
      <c r="BP188" s="1"/>
      <c r="BQ188" s="1"/>
      <c r="BR188" s="1"/>
      <c r="BS188" s="1"/>
      <c r="BT188" s="1"/>
      <c r="BU188" s="1"/>
      <c r="BV188" s="1"/>
      <c r="BW188" s="1"/>
      <c r="BX188" s="1"/>
      <c r="BY188" s="1"/>
      <c r="BZ188" s="1"/>
      <c r="CA188" s="1"/>
      <c r="CB188" s="1"/>
      <c r="CC188" s="1"/>
      <c r="CD188" s="1"/>
      <c r="CE188" s="1"/>
      <c r="CF188" s="1"/>
      <c r="CG188" s="1"/>
      <c r="CH188" s="1"/>
      <c r="CI188" s="1"/>
      <c r="CJ188" s="1"/>
      <c r="CK188" s="1"/>
      <c r="CL188" s="1"/>
      <c r="CM188" s="1"/>
      <c r="CN188" s="1"/>
      <c r="CO188" s="1"/>
      <c r="CP188" s="1"/>
      <c r="CQ188" s="1"/>
      <c r="CR188" s="1"/>
      <c r="CS188" s="1"/>
      <c r="CT188" s="1"/>
      <c r="CU188" s="1"/>
      <c r="CV188" s="1"/>
      <c r="CW188" s="1"/>
      <c r="CX188" s="1"/>
      <c r="CY188" s="1"/>
      <c r="CZ188" s="1"/>
      <c r="DA188" s="1"/>
      <c r="DB188" s="1"/>
      <c r="DC188" s="1"/>
      <c r="DD188" s="1"/>
      <c r="DE188" s="1"/>
      <c r="DF188" s="1"/>
      <c r="DG188" s="1"/>
      <c r="DH188" s="1"/>
      <c r="DI188" s="1"/>
      <c r="DJ188" s="1"/>
      <c r="DK188" s="1"/>
      <c r="DL188" s="1"/>
      <c r="DM188" s="1"/>
      <c r="DN188" s="1"/>
      <c r="DO188" s="1"/>
      <c r="DP188" s="1"/>
      <c r="DQ188" s="1"/>
      <c r="DR188" s="1"/>
      <c r="DS188" s="1"/>
      <c r="DT188" s="1"/>
      <c r="DU188" s="1"/>
      <c r="DV188" s="1"/>
      <c r="DW188" s="1"/>
      <c r="DX188" s="1"/>
      <c r="DY188" s="1"/>
      <c r="DZ188" s="1"/>
      <c r="EA188" s="1"/>
      <c r="EB188" s="1"/>
      <c r="EC188" s="1"/>
      <c r="ED188" s="1"/>
      <c r="EE188" s="1"/>
      <c r="EF188" s="1"/>
      <c r="EG188" s="1"/>
      <c r="EH188" s="1"/>
      <c r="EI188" s="1"/>
      <c r="EJ188" s="1"/>
      <c r="EK188" s="1"/>
      <c r="EL188" s="1"/>
      <c r="EM188" s="1"/>
      <c r="EN188" s="1"/>
      <c r="EO188" s="1"/>
      <c r="EP188" s="1"/>
      <c r="EQ188" s="1"/>
      <c r="ER188" s="1"/>
      <c r="ES188" s="1"/>
      <c r="ET188" s="1"/>
      <c r="WZB188" s="1"/>
      <c r="WZC188" s="1"/>
      <c r="WZD188" s="1"/>
      <c r="WZE188" s="1"/>
      <c r="WZF188" s="1"/>
      <c r="WZG188" s="1"/>
      <c r="WZH188" s="1"/>
      <c r="WZI188" s="1"/>
      <c r="WZJ188" s="1"/>
      <c r="WZK188" s="1"/>
      <c r="WZL188" s="1"/>
      <c r="WZM188" s="1"/>
      <c r="WZN188" s="1"/>
      <c r="WZO188" s="1"/>
      <c r="WZP188" s="1"/>
      <c r="WZQ188" s="1"/>
      <c r="WZR188" s="1"/>
      <c r="WZS188" s="1"/>
      <c r="WZT188" s="1"/>
      <c r="WZU188" s="1"/>
      <c r="WZV188" s="1"/>
      <c r="WZW188" s="1"/>
      <c r="WZX188" s="1"/>
      <c r="WZY188" s="1"/>
      <c r="WZZ188" s="1"/>
      <c r="XAA188" s="1"/>
      <c r="XAB188" s="1"/>
      <c r="XAC188" s="1"/>
      <c r="XAD188" s="1"/>
      <c r="XAE188" s="1"/>
      <c r="XAF188" s="1"/>
      <c r="XAG188" s="1"/>
      <c r="XAH188" s="1"/>
      <c r="XAI188" s="1"/>
      <c r="XAJ188" s="1"/>
      <c r="XAK188" s="1"/>
      <c r="XAL188" s="1"/>
      <c r="XAM188" s="1"/>
      <c r="XAN188" s="1"/>
      <c r="XAO188" s="1"/>
      <c r="XAP188" s="1"/>
      <c r="XAQ188" s="1"/>
      <c r="XAR188" s="1"/>
      <c r="XAS188" s="1"/>
      <c r="XAT188" s="1"/>
      <c r="XAU188" s="1"/>
      <c r="XAV188" s="1"/>
      <c r="XAW188" s="1"/>
      <c r="XAX188" s="1"/>
      <c r="XAY188" s="1"/>
      <c r="XAZ188" s="1"/>
      <c r="XBA188" s="1"/>
      <c r="XBB188" s="1"/>
      <c r="XBC188" s="1"/>
      <c r="XBD188" s="1"/>
      <c r="XBE188" s="1"/>
      <c r="XBF188" s="1"/>
      <c r="XBG188" s="1"/>
      <c r="XBH188" s="1"/>
      <c r="XBI188" s="1"/>
      <c r="XBJ188" s="1"/>
      <c r="XBK188" s="1"/>
      <c r="XBL188" s="1"/>
      <c r="XBM188" s="1"/>
      <c r="XBN188" s="1"/>
      <c r="XBO188" s="1"/>
      <c r="XBP188" s="1"/>
      <c r="XBQ188" s="1"/>
      <c r="XBR188" s="1"/>
      <c r="XBS188" s="1"/>
      <c r="XBT188" s="1"/>
      <c r="XBU188" s="1"/>
      <c r="XBV188" s="1"/>
      <c r="XBW188" s="1"/>
      <c r="XBX188" s="1"/>
      <c r="XBY188" s="1"/>
      <c r="XBZ188" s="1"/>
      <c r="XCA188" s="1"/>
      <c r="XCB188" s="1"/>
      <c r="XCC188" s="1"/>
      <c r="XCD188" s="1"/>
      <c r="XCE188" s="1"/>
      <c r="XCF188" s="1"/>
      <c r="XCG188" s="1"/>
      <c r="XCH188" s="1"/>
      <c r="XCI188" s="1"/>
      <c r="XCJ188" s="1"/>
      <c r="XCK188" s="1"/>
      <c r="XCL188" s="1"/>
      <c r="XCM188" s="1"/>
      <c r="XCN188" s="1"/>
      <c r="XCO188" s="1"/>
      <c r="XCP188" s="1"/>
      <c r="XCQ188" s="1"/>
      <c r="XCR188" s="1"/>
      <c r="XCS188" s="1"/>
      <c r="XCT188" s="1"/>
      <c r="XCU188" s="1"/>
      <c r="XCV188" s="1"/>
      <c r="XCW188" s="1"/>
      <c r="XCX188" s="1"/>
      <c r="XCY188" s="1"/>
      <c r="XCZ188" s="1"/>
      <c r="XDA188" s="1"/>
      <c r="XDB188" s="1"/>
      <c r="XDC188" s="1"/>
      <c r="XDD188" s="1"/>
      <c r="XDE188" s="1"/>
      <c r="XDF188" s="1"/>
      <c r="XDG188" s="1"/>
      <c r="XDH188" s="1"/>
      <c r="XDI188" s="1"/>
      <c r="XDJ188" s="1"/>
      <c r="XDK188" s="1"/>
      <c r="XDL188" s="1"/>
      <c r="XDM188" s="1"/>
      <c r="XDN188" s="1"/>
      <c r="XDO188" s="1"/>
      <c r="XDP188" s="1"/>
      <c r="XDQ188" s="1"/>
      <c r="XDR188" s="1"/>
      <c r="XDS188" s="1"/>
      <c r="XDT188" s="1"/>
      <c r="XDU188" s="1"/>
      <c r="XDV188" s="1"/>
      <c r="XDW188" s="1"/>
      <c r="XDX188" s="1"/>
      <c r="XDY188" s="1"/>
      <c r="XDZ188" s="1"/>
      <c r="XEA188" s="1"/>
      <c r="XEB188" s="1"/>
      <c r="XEC188" s="1"/>
      <c r="XED188" s="1"/>
      <c r="XEE188" s="1"/>
      <c r="XEF188" s="1"/>
      <c r="XEG188" s="1"/>
      <c r="XEH188" s="1"/>
      <c r="XEI188" s="1"/>
      <c r="XEJ188" s="1"/>
      <c r="XEK188" s="1"/>
      <c r="XEL188" s="1"/>
      <c r="XEM188" s="1"/>
      <c r="XEN188" s="1"/>
      <c r="XEO188" s="1"/>
      <c r="XEP188" s="1"/>
      <c r="XEQ188" s="1"/>
      <c r="XER188" s="1"/>
      <c r="XES188" s="1"/>
      <c r="XET188" s="1"/>
      <c r="XEU188" s="1"/>
      <c r="XEV188" s="1"/>
      <c r="XEW188" s="1"/>
      <c r="XEX188" s="1"/>
      <c r="XEY188" s="1"/>
      <c r="XEZ188" s="1"/>
      <c r="XFA188" s="1"/>
      <c r="XFB188" s="1"/>
      <c r="XFC188" s="1"/>
    </row>
    <row r="189" spans="1:150 16226:16383" s="2" customFormat="1" ht="21" x14ac:dyDescent="0.3">
      <c r="A189" s="109">
        <v>1</v>
      </c>
      <c r="B189" s="109"/>
      <c r="C189" s="51" t="s">
        <v>365</v>
      </c>
      <c r="D189" s="51" t="s">
        <v>315</v>
      </c>
      <c r="E189" s="73">
        <f>(82.63)*(10.764)</f>
        <v>889.42931999999985</v>
      </c>
      <c r="F189" s="73">
        <f>(4.35)*(10.764)</f>
        <v>46.823399999999992</v>
      </c>
      <c r="G189" s="4">
        <v>0</v>
      </c>
      <c r="H189" s="4">
        <f t="shared" ref="H189:H193" si="20">E189+F189+(IF(G189&lt;101,G189,IF(G189&lt;201,G189/2,IF(G189&lt;=301,G189/3,G189/4))))</f>
        <v>936.25271999999984</v>
      </c>
      <c r="I189" s="1"/>
      <c r="J189" s="1"/>
      <c r="K189" s="1"/>
      <c r="L189" s="1"/>
      <c r="M189" s="1"/>
      <c r="N189" s="1"/>
      <c r="O189" s="1"/>
      <c r="P189" s="1"/>
      <c r="Q189" s="1"/>
      <c r="R189" s="1"/>
      <c r="S189" s="1"/>
      <c r="T189" s="1"/>
      <c r="U189" s="1"/>
      <c r="V189" s="1"/>
      <c r="W189" s="1"/>
      <c r="X189" s="1"/>
      <c r="Y189" s="1"/>
      <c r="Z189" s="1"/>
      <c r="AA189" s="1"/>
      <c r="AB189" s="1"/>
      <c r="AC189" s="1"/>
      <c r="AD189" s="1"/>
      <c r="AE189" s="1"/>
      <c r="AF189" s="1"/>
      <c r="AG189" s="1"/>
      <c r="AH189" s="1"/>
      <c r="AI189" s="1"/>
      <c r="AJ189" s="1"/>
      <c r="AK189" s="1"/>
      <c r="AL189" s="1"/>
      <c r="AM189" s="1"/>
      <c r="AN189" s="1"/>
      <c r="AO189" s="1"/>
      <c r="AP189" s="1"/>
      <c r="AQ189" s="1"/>
      <c r="AR189" s="1"/>
      <c r="AS189" s="1"/>
      <c r="AT189" s="1"/>
      <c r="AU189" s="1"/>
      <c r="AV189" s="1"/>
      <c r="AW189" s="1"/>
      <c r="AX189" s="1"/>
      <c r="AY189" s="1"/>
      <c r="AZ189" s="1"/>
      <c r="BA189" s="1"/>
      <c r="BB189" s="1"/>
      <c r="BC189" s="1"/>
      <c r="BD189" s="1"/>
      <c r="BE189" s="1"/>
      <c r="BF189" s="1"/>
      <c r="BG189" s="1"/>
      <c r="BH189" s="1"/>
      <c r="BI189" s="1"/>
      <c r="BJ189" s="1"/>
      <c r="BK189" s="1"/>
      <c r="BL189" s="1"/>
      <c r="BM189" s="1"/>
      <c r="BN189" s="1"/>
      <c r="BO189" s="1"/>
      <c r="BP189" s="1"/>
      <c r="BQ189" s="1"/>
      <c r="BR189" s="1"/>
      <c r="BS189" s="1"/>
      <c r="BT189" s="1"/>
      <c r="BU189" s="1"/>
      <c r="BV189" s="1"/>
      <c r="BW189" s="1"/>
      <c r="BX189" s="1"/>
      <c r="BY189" s="1"/>
      <c r="BZ189" s="1"/>
      <c r="CA189" s="1"/>
      <c r="CB189" s="1"/>
      <c r="CC189" s="1"/>
      <c r="CD189" s="1"/>
      <c r="CE189" s="1"/>
      <c r="CF189" s="1"/>
      <c r="CG189" s="1"/>
      <c r="CH189" s="1"/>
      <c r="CI189" s="1"/>
      <c r="CJ189" s="1"/>
      <c r="CK189" s="1"/>
      <c r="CL189" s="1"/>
      <c r="CM189" s="1"/>
      <c r="CN189" s="1"/>
      <c r="CO189" s="1"/>
      <c r="CP189" s="1"/>
      <c r="CQ189" s="1"/>
      <c r="CR189" s="1"/>
      <c r="CS189" s="1"/>
      <c r="CT189" s="1"/>
      <c r="CU189" s="1"/>
      <c r="CV189" s="1"/>
      <c r="CW189" s="1"/>
      <c r="CX189" s="1"/>
      <c r="CY189" s="1"/>
      <c r="CZ189" s="1"/>
      <c r="DA189" s="1"/>
      <c r="DB189" s="1"/>
      <c r="DC189" s="1"/>
      <c r="DD189" s="1"/>
      <c r="DE189" s="1"/>
      <c r="DF189" s="1"/>
      <c r="DG189" s="1"/>
      <c r="DH189" s="1"/>
      <c r="DI189" s="1"/>
      <c r="DJ189" s="1"/>
      <c r="DK189" s="1"/>
      <c r="DL189" s="1"/>
      <c r="DM189" s="1"/>
      <c r="DN189" s="1"/>
      <c r="DO189" s="1"/>
      <c r="DP189" s="1"/>
      <c r="DQ189" s="1"/>
      <c r="DR189" s="1"/>
      <c r="DS189" s="1"/>
      <c r="DT189" s="1"/>
      <c r="DU189" s="1"/>
      <c r="DV189" s="1"/>
      <c r="DW189" s="1"/>
      <c r="DX189" s="1"/>
      <c r="DY189" s="1"/>
      <c r="DZ189" s="1"/>
      <c r="EA189" s="1"/>
      <c r="EB189" s="1"/>
      <c r="EC189" s="1"/>
      <c r="ED189" s="1"/>
      <c r="EE189" s="1"/>
      <c r="EF189" s="1"/>
      <c r="EG189" s="1"/>
      <c r="EH189" s="1"/>
      <c r="EI189" s="1"/>
      <c r="EJ189" s="1"/>
      <c r="EK189" s="1"/>
      <c r="EL189" s="1"/>
      <c r="EM189" s="1"/>
      <c r="EN189" s="1"/>
      <c r="EO189" s="1"/>
      <c r="EP189" s="1"/>
      <c r="EQ189" s="1"/>
      <c r="ER189" s="1"/>
      <c r="ES189" s="1"/>
      <c r="ET189" s="1"/>
      <c r="WZB189" s="1"/>
      <c r="WZC189" s="1"/>
      <c r="WZD189" s="1"/>
      <c r="WZE189" s="1"/>
      <c r="WZF189" s="1"/>
      <c r="WZG189" s="1"/>
      <c r="WZH189" s="1"/>
      <c r="WZI189" s="1"/>
      <c r="WZJ189" s="1"/>
      <c r="WZK189" s="1"/>
      <c r="WZL189" s="1"/>
      <c r="WZM189" s="1"/>
      <c r="WZN189" s="1"/>
      <c r="WZO189" s="1"/>
      <c r="WZP189" s="1"/>
      <c r="WZQ189" s="1"/>
      <c r="WZR189" s="1"/>
      <c r="WZS189" s="1"/>
      <c r="WZT189" s="1"/>
      <c r="WZU189" s="1"/>
      <c r="WZV189" s="1"/>
      <c r="WZW189" s="1"/>
      <c r="WZX189" s="1"/>
      <c r="WZY189" s="1"/>
      <c r="WZZ189" s="1"/>
      <c r="XAA189" s="1"/>
      <c r="XAB189" s="1"/>
      <c r="XAC189" s="1"/>
      <c r="XAD189" s="1"/>
      <c r="XAE189" s="1"/>
      <c r="XAF189" s="1"/>
      <c r="XAG189" s="1"/>
      <c r="XAH189" s="1"/>
      <c r="XAI189" s="1"/>
      <c r="XAJ189" s="1"/>
      <c r="XAK189" s="1"/>
      <c r="XAL189" s="1"/>
      <c r="XAM189" s="1"/>
      <c r="XAN189" s="1"/>
      <c r="XAO189" s="1"/>
      <c r="XAP189" s="1"/>
      <c r="XAQ189" s="1"/>
      <c r="XAR189" s="1"/>
      <c r="XAS189" s="1"/>
      <c r="XAT189" s="1"/>
      <c r="XAU189" s="1"/>
      <c r="XAV189" s="1"/>
      <c r="XAW189" s="1"/>
      <c r="XAX189" s="1"/>
      <c r="XAY189" s="1"/>
      <c r="XAZ189" s="1"/>
      <c r="XBA189" s="1"/>
      <c r="XBB189" s="1"/>
      <c r="XBC189" s="1"/>
      <c r="XBD189" s="1"/>
      <c r="XBE189" s="1"/>
      <c r="XBF189" s="1"/>
      <c r="XBG189" s="1"/>
      <c r="XBH189" s="1"/>
      <c r="XBI189" s="1"/>
      <c r="XBJ189" s="1"/>
      <c r="XBK189" s="1"/>
      <c r="XBL189" s="1"/>
      <c r="XBM189" s="1"/>
      <c r="XBN189" s="1"/>
      <c r="XBO189" s="1"/>
      <c r="XBP189" s="1"/>
      <c r="XBQ189" s="1"/>
      <c r="XBR189" s="1"/>
      <c r="XBS189" s="1"/>
      <c r="XBT189" s="1"/>
      <c r="XBU189" s="1"/>
      <c r="XBV189" s="1"/>
      <c r="XBW189" s="1"/>
      <c r="XBX189" s="1"/>
      <c r="XBY189" s="1"/>
      <c r="XBZ189" s="1"/>
      <c r="XCA189" s="1"/>
      <c r="XCB189" s="1"/>
      <c r="XCC189" s="1"/>
      <c r="XCD189" s="1"/>
      <c r="XCE189" s="1"/>
      <c r="XCF189" s="1"/>
      <c r="XCG189" s="1"/>
      <c r="XCH189" s="1"/>
      <c r="XCI189" s="1"/>
      <c r="XCJ189" s="1"/>
      <c r="XCK189" s="1"/>
      <c r="XCL189" s="1"/>
      <c r="XCM189" s="1"/>
      <c r="XCN189" s="1"/>
      <c r="XCO189" s="1"/>
      <c r="XCP189" s="1"/>
      <c r="XCQ189" s="1"/>
      <c r="XCR189" s="1"/>
      <c r="XCS189" s="1"/>
      <c r="XCT189" s="1"/>
      <c r="XCU189" s="1"/>
      <c r="XCV189" s="1"/>
      <c r="XCW189" s="1"/>
      <c r="XCX189" s="1"/>
      <c r="XCY189" s="1"/>
      <c r="XCZ189" s="1"/>
      <c r="XDA189" s="1"/>
      <c r="XDB189" s="1"/>
      <c r="XDC189" s="1"/>
      <c r="XDD189" s="1"/>
      <c r="XDE189" s="1"/>
      <c r="XDF189" s="1"/>
      <c r="XDG189" s="1"/>
      <c r="XDH189" s="1"/>
      <c r="XDI189" s="1"/>
      <c r="XDJ189" s="1"/>
      <c r="XDK189" s="1"/>
      <c r="XDL189" s="1"/>
      <c r="XDM189" s="1"/>
      <c r="XDN189" s="1"/>
      <c r="XDO189" s="1"/>
      <c r="XDP189" s="1"/>
      <c r="XDQ189" s="1"/>
      <c r="XDR189" s="1"/>
      <c r="XDS189" s="1"/>
      <c r="XDT189" s="1"/>
      <c r="XDU189" s="1"/>
      <c r="XDV189" s="1"/>
      <c r="XDW189" s="1"/>
      <c r="XDX189" s="1"/>
      <c r="XDY189" s="1"/>
      <c r="XDZ189" s="1"/>
      <c r="XEA189" s="1"/>
      <c r="XEB189" s="1"/>
      <c r="XEC189" s="1"/>
      <c r="XED189" s="1"/>
      <c r="XEE189" s="1"/>
      <c r="XEF189" s="1"/>
      <c r="XEG189" s="1"/>
      <c r="XEH189" s="1"/>
      <c r="XEI189" s="1"/>
      <c r="XEJ189" s="1"/>
      <c r="XEK189" s="1"/>
      <c r="XEL189" s="1"/>
      <c r="XEM189" s="1"/>
      <c r="XEN189" s="1"/>
      <c r="XEO189" s="1"/>
      <c r="XEP189" s="1"/>
      <c r="XEQ189" s="1"/>
      <c r="XER189" s="1"/>
      <c r="XES189" s="1"/>
      <c r="XET189" s="1"/>
      <c r="XEU189" s="1"/>
      <c r="XEV189" s="1"/>
      <c r="XEW189" s="1"/>
      <c r="XEX189" s="1"/>
      <c r="XEY189" s="1"/>
      <c r="XEZ189" s="1"/>
      <c r="XFA189" s="1"/>
      <c r="XFB189" s="1"/>
      <c r="XFC189" s="1"/>
    </row>
    <row r="190" spans="1:150 16226:16383" s="2" customFormat="1" ht="21" x14ac:dyDescent="0.3">
      <c r="A190" s="110">
        <f>A189+1</f>
        <v>2</v>
      </c>
      <c r="B190" s="111"/>
      <c r="C190" s="51" t="s">
        <v>365</v>
      </c>
      <c r="D190" s="51" t="s">
        <v>314</v>
      </c>
      <c r="E190" s="73">
        <f>(60.68)*(10.764)</f>
        <v>653.15951999999993</v>
      </c>
      <c r="F190" s="73">
        <f>(3.25)*(10.764)</f>
        <v>34.982999999999997</v>
      </c>
      <c r="G190" s="4">
        <v>0</v>
      </c>
      <c r="H190" s="4">
        <f t="shared" si="20"/>
        <v>688.14251999999988</v>
      </c>
      <c r="I190" s="1"/>
      <c r="J190" s="1">
        <f>14300000/H190</f>
        <v>20780.578999826957</v>
      </c>
      <c r="K190" s="1"/>
      <c r="L190" s="1"/>
      <c r="M190" s="1"/>
      <c r="N190" s="1"/>
      <c r="O190" s="1"/>
      <c r="P190" s="1"/>
      <c r="Q190" s="1"/>
      <c r="R190" s="1"/>
      <c r="S190" s="1"/>
      <c r="T190" s="1"/>
      <c r="U190" s="1"/>
      <c r="V190" s="1"/>
      <c r="W190" s="1"/>
      <c r="X190" s="1"/>
      <c r="Y190" s="1"/>
      <c r="Z190" s="1"/>
      <c r="AA190" s="1"/>
      <c r="AB190" s="1"/>
      <c r="AC190" s="1"/>
      <c r="AD190" s="1"/>
      <c r="AE190" s="1"/>
      <c r="AF190" s="1"/>
      <c r="AG190" s="1"/>
      <c r="AH190" s="1"/>
      <c r="AI190" s="1"/>
      <c r="AJ190" s="1"/>
      <c r="AK190" s="1"/>
      <c r="AL190" s="1"/>
      <c r="AM190" s="1"/>
      <c r="AN190" s="1"/>
      <c r="AO190" s="1"/>
      <c r="AP190" s="1"/>
      <c r="AQ190" s="1"/>
      <c r="AR190" s="1"/>
      <c r="AS190" s="1"/>
      <c r="AT190" s="1"/>
      <c r="AU190" s="1"/>
      <c r="AV190" s="1"/>
      <c r="AW190" s="1"/>
      <c r="AX190" s="1"/>
      <c r="AY190" s="1"/>
      <c r="AZ190" s="1"/>
      <c r="BA190" s="1"/>
      <c r="BB190" s="1"/>
      <c r="BC190" s="1"/>
      <c r="BD190" s="1"/>
      <c r="BE190" s="1"/>
      <c r="BF190" s="1"/>
      <c r="BG190" s="1"/>
      <c r="BH190" s="1"/>
      <c r="BI190" s="1"/>
      <c r="BJ190" s="1"/>
      <c r="BK190" s="1"/>
      <c r="BL190" s="1"/>
      <c r="BM190" s="1"/>
      <c r="BN190" s="1"/>
      <c r="BO190" s="1"/>
      <c r="BP190" s="1"/>
      <c r="BQ190" s="1"/>
      <c r="BR190" s="1"/>
      <c r="BS190" s="1"/>
      <c r="BT190" s="1"/>
      <c r="BU190" s="1"/>
      <c r="BV190" s="1"/>
      <c r="BW190" s="1"/>
      <c r="BX190" s="1"/>
      <c r="BY190" s="1"/>
      <c r="BZ190" s="1"/>
      <c r="CA190" s="1"/>
      <c r="CB190" s="1"/>
      <c r="CC190" s="1"/>
      <c r="CD190" s="1"/>
      <c r="CE190" s="1"/>
      <c r="CF190" s="1"/>
      <c r="CG190" s="1"/>
      <c r="CH190" s="1"/>
      <c r="CI190" s="1"/>
      <c r="CJ190" s="1"/>
      <c r="CK190" s="1"/>
      <c r="CL190" s="1"/>
      <c r="CM190" s="1"/>
      <c r="CN190" s="1"/>
      <c r="CO190" s="1"/>
      <c r="CP190" s="1"/>
      <c r="CQ190" s="1"/>
      <c r="CR190" s="1"/>
      <c r="CS190" s="1"/>
      <c r="CT190" s="1"/>
      <c r="CU190" s="1"/>
      <c r="CV190" s="1"/>
      <c r="CW190" s="1"/>
      <c r="CX190" s="1"/>
      <c r="CY190" s="1"/>
      <c r="CZ190" s="1"/>
      <c r="DA190" s="1"/>
      <c r="DB190" s="1"/>
      <c r="DC190" s="1"/>
      <c r="DD190" s="1"/>
      <c r="DE190" s="1"/>
      <c r="DF190" s="1"/>
      <c r="DG190" s="1"/>
      <c r="DH190" s="1"/>
      <c r="DI190" s="1"/>
      <c r="DJ190" s="1"/>
      <c r="DK190" s="1"/>
      <c r="DL190" s="1"/>
      <c r="DM190" s="1"/>
      <c r="DN190" s="1"/>
      <c r="DO190" s="1"/>
      <c r="DP190" s="1"/>
      <c r="DQ190" s="1"/>
      <c r="DR190" s="1"/>
      <c r="DS190" s="1"/>
      <c r="DT190" s="1"/>
      <c r="DU190" s="1"/>
      <c r="DV190" s="1"/>
      <c r="DW190" s="1"/>
      <c r="DX190" s="1"/>
      <c r="DY190" s="1"/>
      <c r="DZ190" s="1"/>
      <c r="EA190" s="1"/>
      <c r="EB190" s="1"/>
      <c r="EC190" s="1"/>
      <c r="ED190" s="1"/>
      <c r="EE190" s="1"/>
      <c r="EF190" s="1"/>
      <c r="EG190" s="1"/>
      <c r="EH190" s="1"/>
      <c r="EI190" s="1"/>
      <c r="EJ190" s="1"/>
      <c r="EK190" s="1"/>
      <c r="EL190" s="1"/>
      <c r="EM190" s="1"/>
      <c r="EN190" s="1"/>
      <c r="EO190" s="1"/>
      <c r="EP190" s="1"/>
      <c r="EQ190" s="1"/>
      <c r="ER190" s="1"/>
      <c r="ES190" s="1"/>
      <c r="ET190" s="1"/>
      <c r="WZB190" s="1"/>
      <c r="WZC190" s="1"/>
      <c r="WZD190" s="1"/>
      <c r="WZE190" s="1"/>
      <c r="WZF190" s="1"/>
      <c r="WZG190" s="1"/>
      <c r="WZH190" s="1"/>
      <c r="WZI190" s="1"/>
      <c r="WZJ190" s="1"/>
      <c r="WZK190" s="1"/>
      <c r="WZL190" s="1"/>
      <c r="WZM190" s="1"/>
      <c r="WZN190" s="1"/>
      <c r="WZO190" s="1"/>
      <c r="WZP190" s="1"/>
      <c r="WZQ190" s="1"/>
      <c r="WZR190" s="1"/>
      <c r="WZS190" s="1"/>
      <c r="WZT190" s="1"/>
      <c r="WZU190" s="1"/>
      <c r="WZV190" s="1"/>
      <c r="WZW190" s="1"/>
      <c r="WZX190" s="1"/>
      <c r="WZY190" s="1"/>
      <c r="WZZ190" s="1"/>
      <c r="XAA190" s="1"/>
      <c r="XAB190" s="1"/>
      <c r="XAC190" s="1"/>
      <c r="XAD190" s="1"/>
      <c r="XAE190" s="1"/>
      <c r="XAF190" s="1"/>
      <c r="XAG190" s="1"/>
      <c r="XAH190" s="1"/>
      <c r="XAI190" s="1"/>
      <c r="XAJ190" s="1"/>
      <c r="XAK190" s="1"/>
      <c r="XAL190" s="1"/>
      <c r="XAM190" s="1"/>
      <c r="XAN190" s="1"/>
      <c r="XAO190" s="1"/>
      <c r="XAP190" s="1"/>
      <c r="XAQ190" s="1"/>
      <c r="XAR190" s="1"/>
      <c r="XAS190" s="1"/>
      <c r="XAT190" s="1"/>
      <c r="XAU190" s="1"/>
      <c r="XAV190" s="1"/>
      <c r="XAW190" s="1"/>
      <c r="XAX190" s="1"/>
      <c r="XAY190" s="1"/>
      <c r="XAZ190" s="1"/>
      <c r="XBA190" s="1"/>
      <c r="XBB190" s="1"/>
      <c r="XBC190" s="1"/>
      <c r="XBD190" s="1"/>
      <c r="XBE190" s="1"/>
      <c r="XBF190" s="1"/>
      <c r="XBG190" s="1"/>
      <c r="XBH190" s="1"/>
      <c r="XBI190" s="1"/>
      <c r="XBJ190" s="1"/>
      <c r="XBK190" s="1"/>
      <c r="XBL190" s="1"/>
      <c r="XBM190" s="1"/>
      <c r="XBN190" s="1"/>
      <c r="XBO190" s="1"/>
      <c r="XBP190" s="1"/>
      <c r="XBQ190" s="1"/>
      <c r="XBR190" s="1"/>
      <c r="XBS190" s="1"/>
      <c r="XBT190" s="1"/>
      <c r="XBU190" s="1"/>
      <c r="XBV190" s="1"/>
      <c r="XBW190" s="1"/>
      <c r="XBX190" s="1"/>
      <c r="XBY190" s="1"/>
      <c r="XBZ190" s="1"/>
      <c r="XCA190" s="1"/>
      <c r="XCB190" s="1"/>
      <c r="XCC190" s="1"/>
      <c r="XCD190" s="1"/>
      <c r="XCE190" s="1"/>
      <c r="XCF190" s="1"/>
      <c r="XCG190" s="1"/>
      <c r="XCH190" s="1"/>
      <c r="XCI190" s="1"/>
      <c r="XCJ190" s="1"/>
      <c r="XCK190" s="1"/>
      <c r="XCL190" s="1"/>
      <c r="XCM190" s="1"/>
      <c r="XCN190" s="1"/>
      <c r="XCO190" s="1"/>
      <c r="XCP190" s="1"/>
      <c r="XCQ190" s="1"/>
      <c r="XCR190" s="1"/>
      <c r="XCS190" s="1"/>
      <c r="XCT190" s="1"/>
      <c r="XCU190" s="1"/>
      <c r="XCV190" s="1"/>
      <c r="XCW190" s="1"/>
      <c r="XCX190" s="1"/>
      <c r="XCY190" s="1"/>
      <c r="XCZ190" s="1"/>
      <c r="XDA190" s="1"/>
      <c r="XDB190" s="1"/>
      <c r="XDC190" s="1"/>
      <c r="XDD190" s="1"/>
      <c r="XDE190" s="1"/>
      <c r="XDF190" s="1"/>
      <c r="XDG190" s="1"/>
      <c r="XDH190" s="1"/>
      <c r="XDI190" s="1"/>
      <c r="XDJ190" s="1"/>
      <c r="XDK190" s="1"/>
      <c r="XDL190" s="1"/>
      <c r="XDM190" s="1"/>
      <c r="XDN190" s="1"/>
      <c r="XDO190" s="1"/>
      <c r="XDP190" s="1"/>
      <c r="XDQ190" s="1"/>
      <c r="XDR190" s="1"/>
      <c r="XDS190" s="1"/>
      <c r="XDT190" s="1"/>
      <c r="XDU190" s="1"/>
      <c r="XDV190" s="1"/>
      <c r="XDW190" s="1"/>
      <c r="XDX190" s="1"/>
      <c r="XDY190" s="1"/>
      <c r="XDZ190" s="1"/>
      <c r="XEA190" s="1"/>
      <c r="XEB190" s="1"/>
      <c r="XEC190" s="1"/>
      <c r="XED190" s="1"/>
      <c r="XEE190" s="1"/>
      <c r="XEF190" s="1"/>
      <c r="XEG190" s="1"/>
      <c r="XEH190" s="1"/>
      <c r="XEI190" s="1"/>
      <c r="XEJ190" s="1"/>
      <c r="XEK190" s="1"/>
      <c r="XEL190" s="1"/>
      <c r="XEM190" s="1"/>
      <c r="XEN190" s="1"/>
      <c r="XEO190" s="1"/>
      <c r="XEP190" s="1"/>
      <c r="XEQ190" s="1"/>
      <c r="XER190" s="1"/>
      <c r="XES190" s="1"/>
      <c r="XET190" s="1"/>
      <c r="XEU190" s="1"/>
      <c r="XEV190" s="1"/>
      <c r="XEW190" s="1"/>
      <c r="XEX190" s="1"/>
      <c r="XEY190" s="1"/>
      <c r="XEZ190" s="1"/>
      <c r="XFA190" s="1"/>
      <c r="XFB190" s="1"/>
      <c r="XFC190" s="1"/>
    </row>
    <row r="191" spans="1:150 16226:16383" s="2" customFormat="1" ht="21" x14ac:dyDescent="0.3">
      <c r="A191" s="110">
        <f t="shared" ref="A191:A195" si="21">A190+1</f>
        <v>3</v>
      </c>
      <c r="B191" s="111"/>
      <c r="C191" s="51" t="s">
        <v>365</v>
      </c>
      <c r="D191" s="51" t="s">
        <v>314</v>
      </c>
      <c r="E191" s="73">
        <f>(60.68)*(10.764)</f>
        <v>653.15951999999993</v>
      </c>
      <c r="F191" s="73">
        <f>(3.25)*(10.764)</f>
        <v>34.982999999999997</v>
      </c>
      <c r="G191" s="4">
        <v>0</v>
      </c>
      <c r="H191" s="4">
        <f t="shared" si="20"/>
        <v>688.14251999999988</v>
      </c>
      <c r="I191" s="1"/>
      <c r="J191" s="1"/>
      <c r="K191" s="1"/>
      <c r="L191" s="1"/>
      <c r="M191" s="1"/>
      <c r="N191" s="1"/>
      <c r="O191" s="1"/>
      <c r="P191" s="1"/>
      <c r="Q191" s="1"/>
      <c r="R191" s="1"/>
      <c r="S191" s="1"/>
      <c r="T191" s="1"/>
      <c r="U191" s="1"/>
      <c r="V191" s="1"/>
      <c r="W191" s="1"/>
      <c r="X191" s="1"/>
      <c r="Y191" s="1"/>
      <c r="Z191" s="1"/>
      <c r="AA191" s="1"/>
      <c r="AB191" s="1"/>
      <c r="AC191" s="1"/>
      <c r="AD191" s="1"/>
      <c r="AE191" s="1"/>
      <c r="AF191" s="1"/>
      <c r="AG191" s="1"/>
      <c r="AH191" s="1"/>
      <c r="AI191" s="1"/>
      <c r="AJ191" s="1"/>
      <c r="AK191" s="1"/>
      <c r="AL191" s="1"/>
      <c r="AM191" s="1"/>
      <c r="AN191" s="1"/>
      <c r="AO191" s="1"/>
      <c r="AP191" s="1"/>
      <c r="AQ191" s="1"/>
      <c r="AR191" s="1"/>
      <c r="AS191" s="1"/>
      <c r="AT191" s="1"/>
      <c r="AU191" s="1"/>
      <c r="AV191" s="1"/>
      <c r="AW191" s="1"/>
      <c r="AX191" s="1"/>
      <c r="AY191" s="1"/>
      <c r="AZ191" s="1"/>
      <c r="BA191" s="1"/>
      <c r="BB191" s="1"/>
      <c r="BC191" s="1"/>
      <c r="BD191" s="1"/>
      <c r="BE191" s="1"/>
      <c r="BF191" s="1"/>
      <c r="BG191" s="1"/>
      <c r="BH191" s="1"/>
      <c r="BI191" s="1"/>
      <c r="BJ191" s="1"/>
      <c r="BK191" s="1"/>
      <c r="BL191" s="1"/>
      <c r="BM191" s="1"/>
      <c r="BN191" s="1"/>
      <c r="BO191" s="1"/>
      <c r="BP191" s="1"/>
      <c r="BQ191" s="1"/>
      <c r="BR191" s="1"/>
      <c r="BS191" s="1"/>
      <c r="BT191" s="1"/>
      <c r="BU191" s="1"/>
      <c r="BV191" s="1"/>
      <c r="BW191" s="1"/>
      <c r="BX191" s="1"/>
      <c r="BY191" s="1"/>
      <c r="BZ191" s="1"/>
      <c r="CA191" s="1"/>
      <c r="CB191" s="1"/>
      <c r="CC191" s="1"/>
      <c r="CD191" s="1"/>
      <c r="CE191" s="1"/>
      <c r="CF191" s="1"/>
      <c r="CG191" s="1"/>
      <c r="CH191" s="1"/>
      <c r="CI191" s="1"/>
      <c r="CJ191" s="1"/>
      <c r="CK191" s="1"/>
      <c r="CL191" s="1"/>
      <c r="CM191" s="1"/>
      <c r="CN191" s="1"/>
      <c r="CO191" s="1"/>
      <c r="CP191" s="1"/>
      <c r="CQ191" s="1"/>
      <c r="CR191" s="1"/>
      <c r="CS191" s="1"/>
      <c r="CT191" s="1"/>
      <c r="CU191" s="1"/>
      <c r="CV191" s="1"/>
      <c r="CW191" s="1"/>
      <c r="CX191" s="1"/>
      <c r="CY191" s="1"/>
      <c r="CZ191" s="1"/>
      <c r="DA191" s="1"/>
      <c r="DB191" s="1"/>
      <c r="DC191" s="1"/>
      <c r="DD191" s="1"/>
      <c r="DE191" s="1"/>
      <c r="DF191" s="1"/>
      <c r="DG191" s="1"/>
      <c r="DH191" s="1"/>
      <c r="DI191" s="1"/>
      <c r="DJ191" s="1"/>
      <c r="DK191" s="1"/>
      <c r="DL191" s="1"/>
      <c r="DM191" s="1"/>
      <c r="DN191" s="1"/>
      <c r="DO191" s="1"/>
      <c r="DP191" s="1"/>
      <c r="DQ191" s="1"/>
      <c r="DR191" s="1"/>
      <c r="DS191" s="1"/>
      <c r="DT191" s="1"/>
      <c r="DU191" s="1"/>
      <c r="DV191" s="1"/>
      <c r="DW191" s="1"/>
      <c r="DX191" s="1"/>
      <c r="DY191" s="1"/>
      <c r="DZ191" s="1"/>
      <c r="EA191" s="1"/>
      <c r="EB191" s="1"/>
      <c r="EC191" s="1"/>
      <c r="ED191" s="1"/>
      <c r="EE191" s="1"/>
      <c r="EF191" s="1"/>
      <c r="EG191" s="1"/>
      <c r="EH191" s="1"/>
      <c r="EI191" s="1"/>
      <c r="EJ191" s="1"/>
      <c r="EK191" s="1"/>
      <c r="EL191" s="1"/>
      <c r="EM191" s="1"/>
      <c r="EN191" s="1"/>
      <c r="EO191" s="1"/>
      <c r="EP191" s="1"/>
      <c r="EQ191" s="1"/>
      <c r="ER191" s="1"/>
      <c r="ES191" s="1"/>
      <c r="ET191" s="1"/>
      <c r="WZB191" s="1"/>
      <c r="WZC191" s="1"/>
      <c r="WZD191" s="1"/>
      <c r="WZE191" s="1"/>
      <c r="WZF191" s="1"/>
      <c r="WZG191" s="1"/>
      <c r="WZH191" s="1"/>
      <c r="WZI191" s="1"/>
      <c r="WZJ191" s="1"/>
      <c r="WZK191" s="1"/>
      <c r="WZL191" s="1"/>
      <c r="WZM191" s="1"/>
      <c r="WZN191" s="1"/>
      <c r="WZO191" s="1"/>
      <c r="WZP191" s="1"/>
      <c r="WZQ191" s="1"/>
      <c r="WZR191" s="1"/>
      <c r="WZS191" s="1"/>
      <c r="WZT191" s="1"/>
      <c r="WZU191" s="1"/>
      <c r="WZV191" s="1"/>
      <c r="WZW191" s="1"/>
      <c r="WZX191" s="1"/>
      <c r="WZY191" s="1"/>
      <c r="WZZ191" s="1"/>
      <c r="XAA191" s="1"/>
      <c r="XAB191" s="1"/>
      <c r="XAC191" s="1"/>
      <c r="XAD191" s="1"/>
      <c r="XAE191" s="1"/>
      <c r="XAF191" s="1"/>
      <c r="XAG191" s="1"/>
      <c r="XAH191" s="1"/>
      <c r="XAI191" s="1"/>
      <c r="XAJ191" s="1"/>
      <c r="XAK191" s="1"/>
      <c r="XAL191" s="1"/>
      <c r="XAM191" s="1"/>
      <c r="XAN191" s="1"/>
      <c r="XAO191" s="1"/>
      <c r="XAP191" s="1"/>
      <c r="XAQ191" s="1"/>
      <c r="XAR191" s="1"/>
      <c r="XAS191" s="1"/>
      <c r="XAT191" s="1"/>
      <c r="XAU191" s="1"/>
      <c r="XAV191" s="1"/>
      <c r="XAW191" s="1"/>
      <c r="XAX191" s="1"/>
      <c r="XAY191" s="1"/>
      <c r="XAZ191" s="1"/>
      <c r="XBA191" s="1"/>
      <c r="XBB191" s="1"/>
      <c r="XBC191" s="1"/>
      <c r="XBD191" s="1"/>
      <c r="XBE191" s="1"/>
      <c r="XBF191" s="1"/>
      <c r="XBG191" s="1"/>
      <c r="XBH191" s="1"/>
      <c r="XBI191" s="1"/>
      <c r="XBJ191" s="1"/>
      <c r="XBK191" s="1"/>
      <c r="XBL191" s="1"/>
      <c r="XBM191" s="1"/>
      <c r="XBN191" s="1"/>
      <c r="XBO191" s="1"/>
      <c r="XBP191" s="1"/>
      <c r="XBQ191" s="1"/>
      <c r="XBR191" s="1"/>
      <c r="XBS191" s="1"/>
      <c r="XBT191" s="1"/>
      <c r="XBU191" s="1"/>
      <c r="XBV191" s="1"/>
      <c r="XBW191" s="1"/>
      <c r="XBX191" s="1"/>
      <c r="XBY191" s="1"/>
      <c r="XBZ191" s="1"/>
      <c r="XCA191" s="1"/>
      <c r="XCB191" s="1"/>
      <c r="XCC191" s="1"/>
      <c r="XCD191" s="1"/>
      <c r="XCE191" s="1"/>
      <c r="XCF191" s="1"/>
      <c r="XCG191" s="1"/>
      <c r="XCH191" s="1"/>
      <c r="XCI191" s="1"/>
      <c r="XCJ191" s="1"/>
      <c r="XCK191" s="1"/>
      <c r="XCL191" s="1"/>
      <c r="XCM191" s="1"/>
      <c r="XCN191" s="1"/>
      <c r="XCO191" s="1"/>
      <c r="XCP191" s="1"/>
      <c r="XCQ191" s="1"/>
      <c r="XCR191" s="1"/>
      <c r="XCS191" s="1"/>
      <c r="XCT191" s="1"/>
      <c r="XCU191" s="1"/>
      <c r="XCV191" s="1"/>
      <c r="XCW191" s="1"/>
      <c r="XCX191" s="1"/>
      <c r="XCY191" s="1"/>
      <c r="XCZ191" s="1"/>
      <c r="XDA191" s="1"/>
      <c r="XDB191" s="1"/>
      <c r="XDC191" s="1"/>
      <c r="XDD191" s="1"/>
      <c r="XDE191" s="1"/>
      <c r="XDF191" s="1"/>
      <c r="XDG191" s="1"/>
      <c r="XDH191" s="1"/>
      <c r="XDI191" s="1"/>
      <c r="XDJ191" s="1"/>
      <c r="XDK191" s="1"/>
      <c r="XDL191" s="1"/>
      <c r="XDM191" s="1"/>
      <c r="XDN191" s="1"/>
      <c r="XDO191" s="1"/>
      <c r="XDP191" s="1"/>
      <c r="XDQ191" s="1"/>
      <c r="XDR191" s="1"/>
      <c r="XDS191" s="1"/>
      <c r="XDT191" s="1"/>
      <c r="XDU191" s="1"/>
      <c r="XDV191" s="1"/>
      <c r="XDW191" s="1"/>
      <c r="XDX191" s="1"/>
      <c r="XDY191" s="1"/>
      <c r="XDZ191" s="1"/>
      <c r="XEA191" s="1"/>
      <c r="XEB191" s="1"/>
      <c r="XEC191" s="1"/>
      <c r="XED191" s="1"/>
      <c r="XEE191" s="1"/>
      <c r="XEF191" s="1"/>
      <c r="XEG191" s="1"/>
      <c r="XEH191" s="1"/>
      <c r="XEI191" s="1"/>
      <c r="XEJ191" s="1"/>
      <c r="XEK191" s="1"/>
      <c r="XEL191" s="1"/>
      <c r="XEM191" s="1"/>
      <c r="XEN191" s="1"/>
      <c r="XEO191" s="1"/>
      <c r="XEP191" s="1"/>
      <c r="XEQ191" s="1"/>
      <c r="XER191" s="1"/>
      <c r="XES191" s="1"/>
      <c r="XET191" s="1"/>
      <c r="XEU191" s="1"/>
      <c r="XEV191" s="1"/>
      <c r="XEW191" s="1"/>
      <c r="XEX191" s="1"/>
      <c r="XEY191" s="1"/>
      <c r="XEZ191" s="1"/>
      <c r="XFA191" s="1"/>
      <c r="XFB191" s="1"/>
      <c r="XFC191" s="1"/>
    </row>
    <row r="192" spans="1:150 16226:16383" s="2" customFormat="1" ht="20.25" customHeight="1" x14ac:dyDescent="0.3">
      <c r="A192" s="110">
        <f t="shared" si="21"/>
        <v>4</v>
      </c>
      <c r="B192" s="111"/>
      <c r="C192" s="51" t="s">
        <v>365</v>
      </c>
      <c r="D192" s="51" t="s">
        <v>327</v>
      </c>
      <c r="E192" s="73">
        <f>(117.34)*(10.764)</f>
        <v>1263.0477599999999</v>
      </c>
      <c r="F192" s="73">
        <f>(5.43)*(10.764)</f>
        <v>58.448519999999995</v>
      </c>
      <c r="G192" s="4">
        <v>0</v>
      </c>
      <c r="H192" s="4">
        <f t="shared" si="20"/>
        <v>1321.4962799999998</v>
      </c>
      <c r="I192" s="1">
        <f>3.5*1.375+3*0.9</f>
        <v>7.5125000000000002</v>
      </c>
      <c r="J192" s="1"/>
      <c r="K192" s="1"/>
      <c r="L192" s="1"/>
      <c r="M192" s="1"/>
      <c r="N192" s="1"/>
      <c r="O192" s="1"/>
      <c r="P192" s="1"/>
      <c r="Q192" s="1"/>
      <c r="R192" s="1"/>
      <c r="S192" s="1"/>
      <c r="T192" s="1"/>
      <c r="U192" s="1"/>
      <c r="V192" s="1"/>
      <c r="W192" s="1"/>
      <c r="X192" s="1"/>
      <c r="Y192" s="1"/>
      <c r="Z192" s="1"/>
      <c r="AA192" s="1"/>
      <c r="AB192" s="1"/>
      <c r="AC192" s="1"/>
      <c r="AD192" s="1"/>
      <c r="AE192" s="1"/>
      <c r="AF192" s="1"/>
      <c r="AG192" s="1"/>
      <c r="AH192" s="1"/>
      <c r="AI192" s="1"/>
      <c r="AJ192" s="1"/>
      <c r="AK192" s="1"/>
      <c r="AL192" s="1"/>
      <c r="AM192" s="1"/>
      <c r="AN192" s="1"/>
      <c r="AO192" s="1"/>
      <c r="AP192" s="1"/>
      <c r="AQ192" s="1"/>
      <c r="AR192" s="1"/>
      <c r="AS192" s="1"/>
      <c r="AT192" s="1"/>
      <c r="AU192" s="1"/>
      <c r="AV192" s="1"/>
      <c r="AW192" s="1"/>
      <c r="AX192" s="1"/>
      <c r="AY192" s="1"/>
      <c r="AZ192" s="1"/>
      <c r="BA192" s="1"/>
      <c r="BB192" s="1"/>
      <c r="BC192" s="1"/>
      <c r="BD192" s="1"/>
      <c r="BE192" s="1"/>
      <c r="BF192" s="1"/>
      <c r="BG192" s="1"/>
      <c r="BH192" s="1"/>
      <c r="BI192" s="1"/>
      <c r="BJ192" s="1"/>
      <c r="BK192" s="1"/>
      <c r="BL192" s="1"/>
      <c r="BM192" s="1"/>
      <c r="BN192" s="1"/>
      <c r="BO192" s="1"/>
      <c r="BP192" s="1"/>
      <c r="BQ192" s="1"/>
      <c r="BR192" s="1"/>
      <c r="BS192" s="1"/>
      <c r="BT192" s="1"/>
      <c r="BU192" s="1"/>
      <c r="BV192" s="1"/>
      <c r="BW192" s="1"/>
      <c r="BX192" s="1"/>
      <c r="BY192" s="1"/>
      <c r="BZ192" s="1"/>
      <c r="CA192" s="1"/>
      <c r="CB192" s="1"/>
      <c r="CC192" s="1"/>
      <c r="CD192" s="1"/>
      <c r="CE192" s="1"/>
      <c r="CF192" s="1"/>
      <c r="CG192" s="1"/>
      <c r="CH192" s="1"/>
      <c r="CI192" s="1"/>
      <c r="CJ192" s="1"/>
      <c r="CK192" s="1"/>
      <c r="CL192" s="1"/>
      <c r="CM192" s="1"/>
      <c r="CN192" s="1"/>
      <c r="CO192" s="1"/>
      <c r="CP192" s="1"/>
      <c r="CQ192" s="1"/>
      <c r="CR192" s="1"/>
      <c r="CS192" s="1"/>
      <c r="CT192" s="1"/>
      <c r="CU192" s="1"/>
      <c r="CV192" s="1"/>
      <c r="CW192" s="1"/>
      <c r="CX192" s="1"/>
      <c r="CY192" s="1"/>
      <c r="CZ192" s="1"/>
      <c r="DA192" s="1"/>
      <c r="DB192" s="1"/>
      <c r="DC192" s="1"/>
      <c r="DD192" s="1"/>
      <c r="DE192" s="1"/>
      <c r="DF192" s="1"/>
      <c r="DG192" s="1"/>
      <c r="DH192" s="1"/>
      <c r="DI192" s="1"/>
      <c r="DJ192" s="1"/>
      <c r="DK192" s="1"/>
      <c r="DL192" s="1"/>
      <c r="DM192" s="1"/>
      <c r="DN192" s="1"/>
      <c r="DO192" s="1"/>
      <c r="DP192" s="1"/>
      <c r="DQ192" s="1"/>
      <c r="DR192" s="1"/>
      <c r="DS192" s="1"/>
      <c r="DT192" s="1"/>
      <c r="DU192" s="1"/>
      <c r="DV192" s="1"/>
      <c r="DW192" s="1"/>
      <c r="DX192" s="1"/>
      <c r="DY192" s="1"/>
      <c r="DZ192" s="1"/>
      <c r="EA192" s="1"/>
      <c r="EB192" s="1"/>
      <c r="EC192" s="1"/>
      <c r="ED192" s="1"/>
      <c r="EE192" s="1"/>
      <c r="EF192" s="1"/>
      <c r="EG192" s="1"/>
      <c r="EH192" s="1"/>
      <c r="EI192" s="1"/>
      <c r="EJ192" s="1"/>
      <c r="EK192" s="1"/>
      <c r="EL192" s="1"/>
      <c r="EM192" s="1"/>
      <c r="EN192" s="1"/>
      <c r="EO192" s="1"/>
      <c r="EP192" s="1"/>
      <c r="EQ192" s="1"/>
      <c r="ER192" s="1"/>
      <c r="ES192" s="1"/>
      <c r="ET192" s="1"/>
      <c r="WZB192" s="1"/>
      <c r="WZC192" s="1"/>
      <c r="WZD192" s="1"/>
      <c r="WZE192" s="1"/>
      <c r="WZF192" s="1"/>
      <c r="WZG192" s="1"/>
      <c r="WZH192" s="1"/>
      <c r="WZI192" s="1"/>
      <c r="WZJ192" s="1"/>
      <c r="WZK192" s="1"/>
      <c r="WZL192" s="1"/>
      <c r="WZM192" s="1"/>
      <c r="WZN192" s="1"/>
      <c r="WZO192" s="1"/>
      <c r="WZP192" s="1"/>
      <c r="WZQ192" s="1"/>
      <c r="WZR192" s="1"/>
      <c r="WZS192" s="1"/>
      <c r="WZT192" s="1"/>
      <c r="WZU192" s="1"/>
      <c r="WZV192" s="1"/>
      <c r="WZW192" s="1"/>
      <c r="WZX192" s="1"/>
      <c r="WZY192" s="1"/>
      <c r="WZZ192" s="1"/>
      <c r="XAA192" s="1"/>
      <c r="XAB192" s="1"/>
      <c r="XAC192" s="1"/>
      <c r="XAD192" s="1"/>
      <c r="XAE192" s="1"/>
      <c r="XAF192" s="1"/>
      <c r="XAG192" s="1"/>
      <c r="XAH192" s="1"/>
      <c r="XAI192" s="1"/>
      <c r="XAJ192" s="1"/>
      <c r="XAK192" s="1"/>
      <c r="XAL192" s="1"/>
      <c r="XAM192" s="1"/>
      <c r="XAN192" s="1"/>
      <c r="XAO192" s="1"/>
      <c r="XAP192" s="1"/>
      <c r="XAQ192" s="1"/>
      <c r="XAR192" s="1"/>
      <c r="XAS192" s="1"/>
      <c r="XAT192" s="1"/>
      <c r="XAU192" s="1"/>
      <c r="XAV192" s="1"/>
      <c r="XAW192" s="1"/>
      <c r="XAX192" s="1"/>
      <c r="XAY192" s="1"/>
      <c r="XAZ192" s="1"/>
      <c r="XBA192" s="1"/>
      <c r="XBB192" s="1"/>
      <c r="XBC192" s="1"/>
      <c r="XBD192" s="1"/>
      <c r="XBE192" s="1"/>
      <c r="XBF192" s="1"/>
      <c r="XBG192" s="1"/>
      <c r="XBH192" s="1"/>
      <c r="XBI192" s="1"/>
      <c r="XBJ192" s="1"/>
      <c r="XBK192" s="1"/>
      <c r="XBL192" s="1"/>
      <c r="XBM192" s="1"/>
      <c r="XBN192" s="1"/>
      <c r="XBO192" s="1"/>
      <c r="XBP192" s="1"/>
      <c r="XBQ192" s="1"/>
      <c r="XBR192" s="1"/>
      <c r="XBS192" s="1"/>
      <c r="XBT192" s="1"/>
      <c r="XBU192" s="1"/>
      <c r="XBV192" s="1"/>
      <c r="XBW192" s="1"/>
      <c r="XBX192" s="1"/>
      <c r="XBY192" s="1"/>
      <c r="XBZ192" s="1"/>
      <c r="XCA192" s="1"/>
      <c r="XCB192" s="1"/>
      <c r="XCC192" s="1"/>
      <c r="XCD192" s="1"/>
      <c r="XCE192" s="1"/>
      <c r="XCF192" s="1"/>
      <c r="XCG192" s="1"/>
      <c r="XCH192" s="1"/>
      <c r="XCI192" s="1"/>
      <c r="XCJ192" s="1"/>
      <c r="XCK192" s="1"/>
      <c r="XCL192" s="1"/>
      <c r="XCM192" s="1"/>
      <c r="XCN192" s="1"/>
      <c r="XCO192" s="1"/>
      <c r="XCP192" s="1"/>
      <c r="XCQ192" s="1"/>
      <c r="XCR192" s="1"/>
      <c r="XCS192" s="1"/>
      <c r="XCT192" s="1"/>
      <c r="XCU192" s="1"/>
      <c r="XCV192" s="1"/>
      <c r="XCW192" s="1"/>
      <c r="XCX192" s="1"/>
      <c r="XCY192" s="1"/>
      <c r="XCZ192" s="1"/>
      <c r="XDA192" s="1"/>
      <c r="XDB192" s="1"/>
      <c r="XDC192" s="1"/>
      <c r="XDD192" s="1"/>
      <c r="XDE192" s="1"/>
      <c r="XDF192" s="1"/>
      <c r="XDG192" s="1"/>
      <c r="XDH192" s="1"/>
      <c r="XDI192" s="1"/>
      <c r="XDJ192" s="1"/>
      <c r="XDK192" s="1"/>
      <c r="XDL192" s="1"/>
      <c r="XDM192" s="1"/>
      <c r="XDN192" s="1"/>
      <c r="XDO192" s="1"/>
      <c r="XDP192" s="1"/>
      <c r="XDQ192" s="1"/>
      <c r="XDR192" s="1"/>
      <c r="XDS192" s="1"/>
      <c r="XDT192" s="1"/>
      <c r="XDU192" s="1"/>
      <c r="XDV192" s="1"/>
      <c r="XDW192" s="1"/>
      <c r="XDX192" s="1"/>
      <c r="XDY192" s="1"/>
      <c r="XDZ192" s="1"/>
      <c r="XEA192" s="1"/>
      <c r="XEB192" s="1"/>
      <c r="XEC192" s="1"/>
      <c r="XED192" s="1"/>
      <c r="XEE192" s="1"/>
      <c r="XEF192" s="1"/>
      <c r="XEG192" s="1"/>
      <c r="XEH192" s="1"/>
      <c r="XEI192" s="1"/>
      <c r="XEJ192" s="1"/>
      <c r="XEK192" s="1"/>
      <c r="XEL192" s="1"/>
      <c r="XEM192" s="1"/>
      <c r="XEN192" s="1"/>
      <c r="XEO192" s="1"/>
      <c r="XEP192" s="1"/>
      <c r="XEQ192" s="1"/>
      <c r="XER192" s="1"/>
      <c r="XES192" s="1"/>
      <c r="XET192" s="1"/>
      <c r="XEU192" s="1"/>
      <c r="XEV192" s="1"/>
      <c r="XEW192" s="1"/>
      <c r="XEX192" s="1"/>
      <c r="XEY192" s="1"/>
      <c r="XEZ192" s="1"/>
      <c r="XFA192" s="1"/>
      <c r="XFB192" s="1"/>
      <c r="XFC192" s="1"/>
    </row>
    <row r="193" spans="1:150 16226:16383" s="2" customFormat="1" ht="20.25" customHeight="1" x14ac:dyDescent="0.3">
      <c r="A193" s="110">
        <f t="shared" si="21"/>
        <v>5</v>
      </c>
      <c r="B193" s="111"/>
      <c r="C193" s="51" t="s">
        <v>365</v>
      </c>
      <c r="D193" s="51" t="s">
        <v>314</v>
      </c>
      <c r="E193" s="73">
        <f>(62.07)*(10.764)</f>
        <v>668.12147999999991</v>
      </c>
      <c r="F193" s="73">
        <f>(3.25)*(10.764)</f>
        <v>34.982999999999997</v>
      </c>
      <c r="G193" s="4">
        <v>0</v>
      </c>
      <c r="H193" s="4">
        <f t="shared" si="20"/>
        <v>703.10447999999985</v>
      </c>
      <c r="I193" s="1"/>
      <c r="J193" s="1"/>
      <c r="K193" s="1"/>
      <c r="L193" s="1"/>
      <c r="M193" s="1"/>
      <c r="N193" s="1"/>
      <c r="O193" s="1"/>
      <c r="P193" s="1"/>
      <c r="Q193" s="1"/>
      <c r="R193" s="1"/>
      <c r="S193" s="1"/>
      <c r="T193" s="1"/>
      <c r="U193" s="1"/>
      <c r="V193" s="1"/>
      <c r="W193" s="1"/>
      <c r="X193" s="1"/>
      <c r="Y193" s="1"/>
      <c r="Z193" s="1"/>
      <c r="AA193" s="1"/>
      <c r="AB193" s="1"/>
      <c r="AC193" s="1"/>
      <c r="AD193" s="1"/>
      <c r="AE193" s="1"/>
      <c r="AF193" s="1"/>
      <c r="AG193" s="1"/>
      <c r="AH193" s="1"/>
      <c r="AI193" s="1"/>
      <c r="AJ193" s="1"/>
      <c r="AK193" s="1"/>
      <c r="AL193" s="1"/>
      <c r="AM193" s="1"/>
      <c r="AN193" s="1"/>
      <c r="AO193" s="1"/>
      <c r="AP193" s="1"/>
      <c r="AQ193" s="1"/>
      <c r="AR193" s="1"/>
      <c r="AS193" s="1"/>
      <c r="AT193" s="1"/>
      <c r="AU193" s="1"/>
      <c r="AV193" s="1"/>
      <c r="AW193" s="1"/>
      <c r="AX193" s="1"/>
      <c r="AY193" s="1"/>
      <c r="AZ193" s="1"/>
      <c r="BA193" s="1"/>
      <c r="BB193" s="1"/>
      <c r="BC193" s="1"/>
      <c r="BD193" s="1"/>
      <c r="BE193" s="1"/>
      <c r="BF193" s="1"/>
      <c r="BG193" s="1"/>
      <c r="BH193" s="1"/>
      <c r="BI193" s="1"/>
      <c r="BJ193" s="1"/>
      <c r="BK193" s="1"/>
      <c r="BL193" s="1"/>
      <c r="BM193" s="1"/>
      <c r="BN193" s="1"/>
      <c r="BO193" s="1"/>
      <c r="BP193" s="1"/>
      <c r="BQ193" s="1"/>
      <c r="BR193" s="1"/>
      <c r="BS193" s="1"/>
      <c r="BT193" s="1"/>
      <c r="BU193" s="1"/>
      <c r="BV193" s="1"/>
      <c r="BW193" s="1"/>
      <c r="BX193" s="1"/>
      <c r="BY193" s="1"/>
      <c r="BZ193" s="1"/>
      <c r="CA193" s="1"/>
      <c r="CB193" s="1"/>
      <c r="CC193" s="1"/>
      <c r="CD193" s="1"/>
      <c r="CE193" s="1"/>
      <c r="CF193" s="1"/>
      <c r="CG193" s="1"/>
      <c r="CH193" s="1"/>
      <c r="CI193" s="1"/>
      <c r="CJ193" s="1"/>
      <c r="CK193" s="1"/>
      <c r="CL193" s="1"/>
      <c r="CM193" s="1"/>
      <c r="CN193" s="1"/>
      <c r="CO193" s="1"/>
      <c r="CP193" s="1"/>
      <c r="CQ193" s="1"/>
      <c r="CR193" s="1"/>
      <c r="CS193" s="1"/>
      <c r="CT193" s="1"/>
      <c r="CU193" s="1"/>
      <c r="CV193" s="1"/>
      <c r="CW193" s="1"/>
      <c r="CX193" s="1"/>
      <c r="CY193" s="1"/>
      <c r="CZ193" s="1"/>
      <c r="DA193" s="1"/>
      <c r="DB193" s="1"/>
      <c r="DC193" s="1"/>
      <c r="DD193" s="1"/>
      <c r="DE193" s="1"/>
      <c r="DF193" s="1"/>
      <c r="DG193" s="1"/>
      <c r="DH193" s="1"/>
      <c r="DI193" s="1"/>
      <c r="DJ193" s="1"/>
      <c r="DK193" s="1"/>
      <c r="DL193" s="1"/>
      <c r="DM193" s="1"/>
      <c r="DN193" s="1"/>
      <c r="DO193" s="1"/>
      <c r="DP193" s="1"/>
      <c r="DQ193" s="1"/>
      <c r="DR193" s="1"/>
      <c r="DS193" s="1"/>
      <c r="DT193" s="1"/>
      <c r="DU193" s="1"/>
      <c r="DV193" s="1"/>
      <c r="DW193" s="1"/>
      <c r="DX193" s="1"/>
      <c r="DY193" s="1"/>
      <c r="DZ193" s="1"/>
      <c r="EA193" s="1"/>
      <c r="EB193" s="1"/>
      <c r="EC193" s="1"/>
      <c r="ED193" s="1"/>
      <c r="EE193" s="1"/>
      <c r="EF193" s="1"/>
      <c r="EG193" s="1"/>
      <c r="EH193" s="1"/>
      <c r="EI193" s="1"/>
      <c r="EJ193" s="1"/>
      <c r="EK193" s="1"/>
      <c r="EL193" s="1"/>
      <c r="EM193" s="1"/>
      <c r="EN193" s="1"/>
      <c r="EO193" s="1"/>
      <c r="EP193" s="1"/>
      <c r="EQ193" s="1"/>
      <c r="ER193" s="1"/>
      <c r="ES193" s="1"/>
      <c r="ET193" s="1"/>
      <c r="WZB193" s="1"/>
      <c r="WZC193" s="1"/>
      <c r="WZD193" s="1"/>
      <c r="WZE193" s="1"/>
      <c r="WZF193" s="1"/>
      <c r="WZG193" s="1"/>
      <c r="WZH193" s="1"/>
      <c r="WZI193" s="1"/>
      <c r="WZJ193" s="1"/>
      <c r="WZK193" s="1"/>
      <c r="WZL193" s="1"/>
      <c r="WZM193" s="1"/>
      <c r="WZN193" s="1"/>
      <c r="WZO193" s="1"/>
      <c r="WZP193" s="1"/>
      <c r="WZQ193" s="1"/>
      <c r="WZR193" s="1"/>
      <c r="WZS193" s="1"/>
      <c r="WZT193" s="1"/>
      <c r="WZU193" s="1"/>
      <c r="WZV193" s="1"/>
      <c r="WZW193" s="1"/>
      <c r="WZX193" s="1"/>
      <c r="WZY193" s="1"/>
      <c r="WZZ193" s="1"/>
      <c r="XAA193" s="1"/>
      <c r="XAB193" s="1"/>
      <c r="XAC193" s="1"/>
      <c r="XAD193" s="1"/>
      <c r="XAE193" s="1"/>
      <c r="XAF193" s="1"/>
      <c r="XAG193" s="1"/>
      <c r="XAH193" s="1"/>
      <c r="XAI193" s="1"/>
      <c r="XAJ193" s="1"/>
      <c r="XAK193" s="1"/>
      <c r="XAL193" s="1"/>
      <c r="XAM193" s="1"/>
      <c r="XAN193" s="1"/>
      <c r="XAO193" s="1"/>
      <c r="XAP193" s="1"/>
      <c r="XAQ193" s="1"/>
      <c r="XAR193" s="1"/>
      <c r="XAS193" s="1"/>
      <c r="XAT193" s="1"/>
      <c r="XAU193" s="1"/>
      <c r="XAV193" s="1"/>
      <c r="XAW193" s="1"/>
      <c r="XAX193" s="1"/>
      <c r="XAY193" s="1"/>
      <c r="XAZ193" s="1"/>
      <c r="XBA193" s="1"/>
      <c r="XBB193" s="1"/>
      <c r="XBC193" s="1"/>
      <c r="XBD193" s="1"/>
      <c r="XBE193" s="1"/>
      <c r="XBF193" s="1"/>
      <c r="XBG193" s="1"/>
      <c r="XBH193" s="1"/>
      <c r="XBI193" s="1"/>
      <c r="XBJ193" s="1"/>
      <c r="XBK193" s="1"/>
      <c r="XBL193" s="1"/>
      <c r="XBM193" s="1"/>
      <c r="XBN193" s="1"/>
      <c r="XBO193" s="1"/>
      <c r="XBP193" s="1"/>
      <c r="XBQ193" s="1"/>
      <c r="XBR193" s="1"/>
      <c r="XBS193" s="1"/>
      <c r="XBT193" s="1"/>
      <c r="XBU193" s="1"/>
      <c r="XBV193" s="1"/>
      <c r="XBW193" s="1"/>
      <c r="XBX193" s="1"/>
      <c r="XBY193" s="1"/>
      <c r="XBZ193" s="1"/>
      <c r="XCA193" s="1"/>
      <c r="XCB193" s="1"/>
      <c r="XCC193" s="1"/>
      <c r="XCD193" s="1"/>
      <c r="XCE193" s="1"/>
      <c r="XCF193" s="1"/>
      <c r="XCG193" s="1"/>
      <c r="XCH193" s="1"/>
      <c r="XCI193" s="1"/>
      <c r="XCJ193" s="1"/>
      <c r="XCK193" s="1"/>
      <c r="XCL193" s="1"/>
      <c r="XCM193" s="1"/>
      <c r="XCN193" s="1"/>
      <c r="XCO193" s="1"/>
      <c r="XCP193" s="1"/>
      <c r="XCQ193" s="1"/>
      <c r="XCR193" s="1"/>
      <c r="XCS193" s="1"/>
      <c r="XCT193" s="1"/>
      <c r="XCU193" s="1"/>
      <c r="XCV193" s="1"/>
      <c r="XCW193" s="1"/>
      <c r="XCX193" s="1"/>
      <c r="XCY193" s="1"/>
      <c r="XCZ193" s="1"/>
      <c r="XDA193" s="1"/>
      <c r="XDB193" s="1"/>
      <c r="XDC193" s="1"/>
      <c r="XDD193" s="1"/>
      <c r="XDE193" s="1"/>
      <c r="XDF193" s="1"/>
      <c r="XDG193" s="1"/>
      <c r="XDH193" s="1"/>
      <c r="XDI193" s="1"/>
      <c r="XDJ193" s="1"/>
      <c r="XDK193" s="1"/>
      <c r="XDL193" s="1"/>
      <c r="XDM193" s="1"/>
      <c r="XDN193" s="1"/>
      <c r="XDO193" s="1"/>
      <c r="XDP193" s="1"/>
      <c r="XDQ193" s="1"/>
      <c r="XDR193" s="1"/>
      <c r="XDS193" s="1"/>
      <c r="XDT193" s="1"/>
      <c r="XDU193" s="1"/>
      <c r="XDV193" s="1"/>
      <c r="XDW193" s="1"/>
      <c r="XDX193" s="1"/>
      <c r="XDY193" s="1"/>
      <c r="XDZ193" s="1"/>
      <c r="XEA193" s="1"/>
      <c r="XEB193" s="1"/>
      <c r="XEC193" s="1"/>
      <c r="XED193" s="1"/>
      <c r="XEE193" s="1"/>
      <c r="XEF193" s="1"/>
      <c r="XEG193" s="1"/>
      <c r="XEH193" s="1"/>
      <c r="XEI193" s="1"/>
      <c r="XEJ193" s="1"/>
      <c r="XEK193" s="1"/>
      <c r="XEL193" s="1"/>
      <c r="XEM193" s="1"/>
      <c r="XEN193" s="1"/>
      <c r="XEO193" s="1"/>
      <c r="XEP193" s="1"/>
      <c r="XEQ193" s="1"/>
      <c r="XER193" s="1"/>
      <c r="XES193" s="1"/>
      <c r="XET193" s="1"/>
      <c r="XEU193" s="1"/>
      <c r="XEV193" s="1"/>
      <c r="XEW193" s="1"/>
      <c r="XEX193" s="1"/>
      <c r="XEY193" s="1"/>
      <c r="XEZ193" s="1"/>
      <c r="XFA193" s="1"/>
      <c r="XFB193" s="1"/>
      <c r="XFC193" s="1"/>
    </row>
    <row r="194" spans="1:150 16226:16383" s="2" customFormat="1" ht="20.25" customHeight="1" x14ac:dyDescent="0.3">
      <c r="A194" s="110">
        <f t="shared" si="21"/>
        <v>6</v>
      </c>
      <c r="B194" s="111"/>
      <c r="C194" s="51" t="s">
        <v>365</v>
      </c>
      <c r="D194" s="51" t="s">
        <v>314</v>
      </c>
      <c r="E194" s="73">
        <f>(62.07)*(10.764)</f>
        <v>668.12147999999991</v>
      </c>
      <c r="F194" s="73">
        <f>(3.25)*(10.764)</f>
        <v>34.982999999999997</v>
      </c>
      <c r="G194" s="4">
        <v>0</v>
      </c>
      <c r="H194" s="4">
        <f t="shared" ref="H194:H195" si="22">E194+F194+(IF(G194&lt;101,G194,IF(G194&lt;201,G194/2,IF(G194&lt;=301,G194/3,G194/4))))</f>
        <v>703.10447999999985</v>
      </c>
      <c r="I194" s="1"/>
      <c r="J194" s="1"/>
      <c r="K194" s="1"/>
      <c r="L194" s="1"/>
      <c r="M194" s="1"/>
      <c r="N194" s="1"/>
      <c r="O194" s="1"/>
      <c r="P194" s="1"/>
      <c r="Q194" s="1"/>
      <c r="R194" s="1"/>
      <c r="S194" s="1"/>
      <c r="T194" s="1"/>
      <c r="U194" s="1"/>
      <c r="V194" s="1"/>
      <c r="W194" s="1"/>
      <c r="X194" s="1"/>
      <c r="Y194" s="1"/>
      <c r="Z194" s="1"/>
      <c r="AA194" s="1"/>
      <c r="AB194" s="1"/>
      <c r="AC194" s="1"/>
      <c r="AD194" s="1"/>
      <c r="AE194" s="1"/>
      <c r="AF194" s="1"/>
      <c r="AG194" s="1"/>
      <c r="AH194" s="1"/>
      <c r="AI194" s="1"/>
      <c r="AJ194" s="1"/>
      <c r="AK194" s="1"/>
      <c r="AL194" s="1"/>
      <c r="AM194" s="1"/>
      <c r="AN194" s="1"/>
      <c r="AO194" s="1"/>
      <c r="AP194" s="1"/>
      <c r="AQ194" s="1"/>
      <c r="AR194" s="1"/>
      <c r="AS194" s="1"/>
      <c r="AT194" s="1"/>
      <c r="AU194" s="1"/>
      <c r="AV194" s="1"/>
      <c r="AW194" s="1"/>
      <c r="AX194" s="1"/>
      <c r="AY194" s="1"/>
      <c r="AZ194" s="1"/>
      <c r="BA194" s="1"/>
      <c r="BB194" s="1"/>
      <c r="BC194" s="1"/>
      <c r="BD194" s="1"/>
      <c r="BE194" s="1"/>
      <c r="BF194" s="1"/>
      <c r="BG194" s="1"/>
      <c r="BH194" s="1"/>
      <c r="BI194" s="1"/>
      <c r="BJ194" s="1"/>
      <c r="BK194" s="1"/>
      <c r="BL194" s="1"/>
      <c r="BM194" s="1"/>
      <c r="BN194" s="1"/>
      <c r="BO194" s="1"/>
      <c r="BP194" s="1"/>
      <c r="BQ194" s="1"/>
      <c r="BR194" s="1"/>
      <c r="BS194" s="1"/>
      <c r="BT194" s="1"/>
      <c r="BU194" s="1"/>
      <c r="BV194" s="1"/>
      <c r="BW194" s="1"/>
      <c r="BX194" s="1"/>
      <c r="BY194" s="1"/>
      <c r="BZ194" s="1"/>
      <c r="CA194" s="1"/>
      <c r="CB194" s="1"/>
      <c r="CC194" s="1"/>
      <c r="CD194" s="1"/>
      <c r="CE194" s="1"/>
      <c r="CF194" s="1"/>
      <c r="CG194" s="1"/>
      <c r="CH194" s="1"/>
      <c r="CI194" s="1"/>
      <c r="CJ194" s="1"/>
      <c r="CK194" s="1"/>
      <c r="CL194" s="1"/>
      <c r="CM194" s="1"/>
      <c r="CN194" s="1"/>
      <c r="CO194" s="1"/>
      <c r="CP194" s="1"/>
      <c r="CQ194" s="1"/>
      <c r="CR194" s="1"/>
      <c r="CS194" s="1"/>
      <c r="CT194" s="1"/>
      <c r="CU194" s="1"/>
      <c r="CV194" s="1"/>
      <c r="CW194" s="1"/>
      <c r="CX194" s="1"/>
      <c r="CY194" s="1"/>
      <c r="CZ194" s="1"/>
      <c r="DA194" s="1"/>
      <c r="DB194" s="1"/>
      <c r="DC194" s="1"/>
      <c r="DD194" s="1"/>
      <c r="DE194" s="1"/>
      <c r="DF194" s="1"/>
      <c r="DG194" s="1"/>
      <c r="DH194" s="1"/>
      <c r="DI194" s="1"/>
      <c r="DJ194" s="1"/>
      <c r="DK194" s="1"/>
      <c r="DL194" s="1"/>
      <c r="DM194" s="1"/>
      <c r="DN194" s="1"/>
      <c r="DO194" s="1"/>
      <c r="DP194" s="1"/>
      <c r="DQ194" s="1"/>
      <c r="DR194" s="1"/>
      <c r="DS194" s="1"/>
      <c r="DT194" s="1"/>
      <c r="DU194" s="1"/>
      <c r="DV194" s="1"/>
      <c r="DW194" s="1"/>
      <c r="DX194" s="1"/>
      <c r="DY194" s="1"/>
      <c r="DZ194" s="1"/>
      <c r="EA194" s="1"/>
      <c r="EB194" s="1"/>
      <c r="EC194" s="1"/>
      <c r="ED194" s="1"/>
      <c r="EE194" s="1"/>
      <c r="EF194" s="1"/>
      <c r="EG194" s="1"/>
      <c r="EH194" s="1"/>
      <c r="EI194" s="1"/>
      <c r="EJ194" s="1"/>
      <c r="EK194" s="1"/>
      <c r="EL194" s="1"/>
      <c r="EM194" s="1"/>
      <c r="EN194" s="1"/>
      <c r="EO194" s="1"/>
      <c r="EP194" s="1"/>
      <c r="EQ194" s="1"/>
      <c r="ER194" s="1"/>
      <c r="ES194" s="1"/>
      <c r="ET194" s="1"/>
      <c r="WZB194" s="1"/>
      <c r="WZC194" s="1"/>
      <c r="WZD194" s="1"/>
      <c r="WZE194" s="1"/>
      <c r="WZF194" s="1"/>
      <c r="WZG194" s="1"/>
      <c r="WZH194" s="1"/>
      <c r="WZI194" s="1"/>
      <c r="WZJ194" s="1"/>
      <c r="WZK194" s="1"/>
      <c r="WZL194" s="1"/>
      <c r="WZM194" s="1"/>
      <c r="WZN194" s="1"/>
      <c r="WZO194" s="1"/>
      <c r="WZP194" s="1"/>
      <c r="WZQ194" s="1"/>
      <c r="WZR194" s="1"/>
      <c r="WZS194" s="1"/>
      <c r="WZT194" s="1"/>
      <c r="WZU194" s="1"/>
      <c r="WZV194" s="1"/>
      <c r="WZW194" s="1"/>
      <c r="WZX194" s="1"/>
      <c r="WZY194" s="1"/>
      <c r="WZZ194" s="1"/>
      <c r="XAA194" s="1"/>
      <c r="XAB194" s="1"/>
      <c r="XAC194" s="1"/>
      <c r="XAD194" s="1"/>
      <c r="XAE194" s="1"/>
      <c r="XAF194" s="1"/>
      <c r="XAG194" s="1"/>
      <c r="XAH194" s="1"/>
      <c r="XAI194" s="1"/>
      <c r="XAJ194" s="1"/>
      <c r="XAK194" s="1"/>
      <c r="XAL194" s="1"/>
      <c r="XAM194" s="1"/>
      <c r="XAN194" s="1"/>
      <c r="XAO194" s="1"/>
      <c r="XAP194" s="1"/>
      <c r="XAQ194" s="1"/>
      <c r="XAR194" s="1"/>
      <c r="XAS194" s="1"/>
      <c r="XAT194" s="1"/>
      <c r="XAU194" s="1"/>
      <c r="XAV194" s="1"/>
      <c r="XAW194" s="1"/>
      <c r="XAX194" s="1"/>
      <c r="XAY194" s="1"/>
      <c r="XAZ194" s="1"/>
      <c r="XBA194" s="1"/>
      <c r="XBB194" s="1"/>
      <c r="XBC194" s="1"/>
      <c r="XBD194" s="1"/>
      <c r="XBE194" s="1"/>
      <c r="XBF194" s="1"/>
      <c r="XBG194" s="1"/>
      <c r="XBH194" s="1"/>
      <c r="XBI194" s="1"/>
      <c r="XBJ194" s="1"/>
      <c r="XBK194" s="1"/>
      <c r="XBL194" s="1"/>
      <c r="XBM194" s="1"/>
      <c r="XBN194" s="1"/>
      <c r="XBO194" s="1"/>
      <c r="XBP194" s="1"/>
      <c r="XBQ194" s="1"/>
      <c r="XBR194" s="1"/>
      <c r="XBS194" s="1"/>
      <c r="XBT194" s="1"/>
      <c r="XBU194" s="1"/>
      <c r="XBV194" s="1"/>
      <c r="XBW194" s="1"/>
      <c r="XBX194" s="1"/>
      <c r="XBY194" s="1"/>
      <c r="XBZ194" s="1"/>
      <c r="XCA194" s="1"/>
      <c r="XCB194" s="1"/>
      <c r="XCC194" s="1"/>
      <c r="XCD194" s="1"/>
      <c r="XCE194" s="1"/>
      <c r="XCF194" s="1"/>
      <c r="XCG194" s="1"/>
      <c r="XCH194" s="1"/>
      <c r="XCI194" s="1"/>
      <c r="XCJ194" s="1"/>
      <c r="XCK194" s="1"/>
      <c r="XCL194" s="1"/>
      <c r="XCM194" s="1"/>
      <c r="XCN194" s="1"/>
      <c r="XCO194" s="1"/>
      <c r="XCP194" s="1"/>
      <c r="XCQ194" s="1"/>
      <c r="XCR194" s="1"/>
      <c r="XCS194" s="1"/>
      <c r="XCT194" s="1"/>
      <c r="XCU194" s="1"/>
      <c r="XCV194" s="1"/>
      <c r="XCW194" s="1"/>
      <c r="XCX194" s="1"/>
      <c r="XCY194" s="1"/>
      <c r="XCZ194" s="1"/>
      <c r="XDA194" s="1"/>
      <c r="XDB194" s="1"/>
      <c r="XDC194" s="1"/>
      <c r="XDD194" s="1"/>
      <c r="XDE194" s="1"/>
      <c r="XDF194" s="1"/>
      <c r="XDG194" s="1"/>
      <c r="XDH194" s="1"/>
      <c r="XDI194" s="1"/>
      <c r="XDJ194" s="1"/>
      <c r="XDK194" s="1"/>
      <c r="XDL194" s="1"/>
      <c r="XDM194" s="1"/>
      <c r="XDN194" s="1"/>
      <c r="XDO194" s="1"/>
      <c r="XDP194" s="1"/>
      <c r="XDQ194" s="1"/>
      <c r="XDR194" s="1"/>
      <c r="XDS194" s="1"/>
      <c r="XDT194" s="1"/>
      <c r="XDU194" s="1"/>
      <c r="XDV194" s="1"/>
      <c r="XDW194" s="1"/>
      <c r="XDX194" s="1"/>
      <c r="XDY194" s="1"/>
      <c r="XDZ194" s="1"/>
      <c r="XEA194" s="1"/>
      <c r="XEB194" s="1"/>
      <c r="XEC194" s="1"/>
      <c r="XED194" s="1"/>
      <c r="XEE194" s="1"/>
      <c r="XEF194" s="1"/>
      <c r="XEG194" s="1"/>
      <c r="XEH194" s="1"/>
      <c r="XEI194" s="1"/>
      <c r="XEJ194" s="1"/>
      <c r="XEK194" s="1"/>
      <c r="XEL194" s="1"/>
      <c r="XEM194" s="1"/>
      <c r="XEN194" s="1"/>
      <c r="XEO194" s="1"/>
      <c r="XEP194" s="1"/>
      <c r="XEQ194" s="1"/>
      <c r="XER194" s="1"/>
      <c r="XES194" s="1"/>
      <c r="XET194" s="1"/>
      <c r="XEU194" s="1"/>
      <c r="XEV194" s="1"/>
      <c r="XEW194" s="1"/>
      <c r="XEX194" s="1"/>
      <c r="XEY194" s="1"/>
      <c r="XEZ194" s="1"/>
      <c r="XFA194" s="1"/>
      <c r="XFB194" s="1"/>
      <c r="XFC194" s="1"/>
    </row>
    <row r="195" spans="1:150 16226:16383" s="2" customFormat="1" ht="20.25" customHeight="1" x14ac:dyDescent="0.3">
      <c r="A195" s="110">
        <f t="shared" si="21"/>
        <v>7</v>
      </c>
      <c r="B195" s="111"/>
      <c r="C195" s="51" t="s">
        <v>365</v>
      </c>
      <c r="D195" s="51" t="s">
        <v>315</v>
      </c>
      <c r="E195" s="73">
        <f>(84.47)*(10.764)</f>
        <v>909.23507999999993</v>
      </c>
      <c r="F195" s="73">
        <f>(4.74)*(10.764)</f>
        <v>51.021360000000001</v>
      </c>
      <c r="G195" s="4">
        <v>0</v>
      </c>
      <c r="H195" s="4">
        <f t="shared" si="22"/>
        <v>960.25643999999988</v>
      </c>
      <c r="I195" s="70"/>
      <c r="J195" s="1"/>
      <c r="K195" s="1"/>
      <c r="L195" s="1"/>
      <c r="M195" s="1"/>
      <c r="N195" s="1"/>
      <c r="O195" s="1"/>
      <c r="P195" s="1"/>
      <c r="Q195" s="1"/>
      <c r="R195" s="1"/>
      <c r="S195" s="1"/>
      <c r="T195" s="1"/>
      <c r="U195" s="1"/>
      <c r="V195" s="1"/>
      <c r="W195" s="1"/>
      <c r="X195" s="1"/>
      <c r="Y195" s="1"/>
      <c r="Z195" s="1"/>
      <c r="AA195" s="1"/>
      <c r="AB195" s="1"/>
      <c r="AC195" s="1"/>
      <c r="AD195" s="1"/>
      <c r="AE195" s="1"/>
      <c r="AF195" s="1"/>
      <c r="AG195" s="1"/>
      <c r="AH195" s="1"/>
      <c r="AI195" s="1"/>
      <c r="AJ195" s="1"/>
      <c r="AK195" s="1"/>
      <c r="AL195" s="1"/>
      <c r="AM195" s="1"/>
      <c r="AN195" s="1"/>
      <c r="AO195" s="1"/>
      <c r="AP195" s="1"/>
      <c r="AQ195" s="1"/>
      <c r="AR195" s="1"/>
      <c r="AS195" s="1"/>
      <c r="AT195" s="1"/>
      <c r="AU195" s="1"/>
      <c r="AV195" s="1"/>
      <c r="AW195" s="1"/>
      <c r="AX195" s="1"/>
      <c r="AY195" s="1"/>
      <c r="AZ195" s="1"/>
      <c r="BA195" s="1"/>
      <c r="BB195" s="1"/>
      <c r="BC195" s="1"/>
      <c r="BD195" s="1"/>
      <c r="BE195" s="1"/>
      <c r="BF195" s="1"/>
      <c r="BG195" s="1"/>
      <c r="BH195" s="1"/>
      <c r="BI195" s="1"/>
      <c r="BJ195" s="1"/>
      <c r="BK195" s="1"/>
      <c r="BL195" s="1"/>
      <c r="BM195" s="1"/>
      <c r="BN195" s="1"/>
      <c r="BO195" s="1"/>
      <c r="BP195" s="1"/>
      <c r="BQ195" s="1"/>
      <c r="BR195" s="1"/>
      <c r="BS195" s="1"/>
      <c r="BT195" s="1"/>
      <c r="BU195" s="1"/>
      <c r="BV195" s="1"/>
      <c r="BW195" s="1"/>
      <c r="BX195" s="1"/>
      <c r="BY195" s="1"/>
      <c r="BZ195" s="1"/>
      <c r="CA195" s="1"/>
      <c r="CB195" s="1"/>
      <c r="CC195" s="1"/>
      <c r="CD195" s="1"/>
      <c r="CE195" s="1"/>
      <c r="CF195" s="1"/>
      <c r="CG195" s="1"/>
      <c r="CH195" s="1"/>
      <c r="CI195" s="1"/>
      <c r="CJ195" s="1"/>
      <c r="CK195" s="1"/>
      <c r="CL195" s="1"/>
      <c r="CM195" s="1"/>
      <c r="CN195" s="1"/>
      <c r="CO195" s="1"/>
      <c r="CP195" s="1"/>
      <c r="CQ195" s="1"/>
      <c r="CR195" s="1"/>
      <c r="CS195" s="1"/>
      <c r="CT195" s="1"/>
      <c r="CU195" s="1"/>
      <c r="CV195" s="1"/>
      <c r="CW195" s="1"/>
      <c r="CX195" s="1"/>
      <c r="CY195" s="1"/>
      <c r="CZ195" s="1"/>
      <c r="DA195" s="1"/>
      <c r="DB195" s="1"/>
      <c r="DC195" s="1"/>
      <c r="DD195" s="1"/>
      <c r="DE195" s="1"/>
      <c r="DF195" s="1"/>
      <c r="DG195" s="1"/>
      <c r="DH195" s="1"/>
      <c r="DI195" s="1"/>
      <c r="DJ195" s="1"/>
      <c r="DK195" s="1"/>
      <c r="DL195" s="1"/>
      <c r="DM195" s="1"/>
      <c r="DN195" s="1"/>
      <c r="DO195" s="1"/>
      <c r="DP195" s="1"/>
      <c r="DQ195" s="1"/>
      <c r="DR195" s="1"/>
      <c r="DS195" s="1"/>
      <c r="DT195" s="1"/>
      <c r="DU195" s="1"/>
      <c r="DV195" s="1"/>
      <c r="DW195" s="1"/>
      <c r="DX195" s="1"/>
      <c r="DY195" s="1"/>
      <c r="DZ195" s="1"/>
      <c r="EA195" s="1"/>
      <c r="EB195" s="1"/>
      <c r="EC195" s="1"/>
      <c r="ED195" s="1"/>
      <c r="EE195" s="1"/>
      <c r="EF195" s="1"/>
      <c r="EG195" s="1"/>
      <c r="EH195" s="1"/>
      <c r="EI195" s="1"/>
      <c r="EJ195" s="1"/>
      <c r="EK195" s="1"/>
      <c r="EL195" s="1"/>
      <c r="EM195" s="1"/>
      <c r="EN195" s="1"/>
      <c r="EO195" s="1"/>
      <c r="EP195" s="1"/>
      <c r="EQ195" s="1"/>
      <c r="ER195" s="1"/>
      <c r="ES195" s="1"/>
      <c r="ET195" s="1"/>
      <c r="WZB195" s="1"/>
      <c r="WZC195" s="1"/>
      <c r="WZD195" s="1"/>
      <c r="WZE195" s="1"/>
      <c r="WZF195" s="1"/>
      <c r="WZG195" s="1"/>
      <c r="WZH195" s="1"/>
      <c r="WZI195" s="1"/>
      <c r="WZJ195" s="1"/>
      <c r="WZK195" s="1"/>
      <c r="WZL195" s="1"/>
      <c r="WZM195" s="1"/>
      <c r="WZN195" s="1"/>
      <c r="WZO195" s="1"/>
      <c r="WZP195" s="1"/>
      <c r="WZQ195" s="1"/>
      <c r="WZR195" s="1"/>
      <c r="WZS195" s="1"/>
      <c r="WZT195" s="1"/>
      <c r="WZU195" s="1"/>
      <c r="WZV195" s="1"/>
      <c r="WZW195" s="1"/>
      <c r="WZX195" s="1"/>
      <c r="WZY195" s="1"/>
      <c r="WZZ195" s="1"/>
      <c r="XAA195" s="1"/>
      <c r="XAB195" s="1"/>
      <c r="XAC195" s="1"/>
      <c r="XAD195" s="1"/>
      <c r="XAE195" s="1"/>
      <c r="XAF195" s="1"/>
      <c r="XAG195" s="1"/>
      <c r="XAH195" s="1"/>
      <c r="XAI195" s="1"/>
      <c r="XAJ195" s="1"/>
      <c r="XAK195" s="1"/>
      <c r="XAL195" s="1"/>
      <c r="XAM195" s="1"/>
      <c r="XAN195" s="1"/>
      <c r="XAO195" s="1"/>
      <c r="XAP195" s="1"/>
      <c r="XAQ195" s="1"/>
      <c r="XAR195" s="1"/>
      <c r="XAS195" s="1"/>
      <c r="XAT195" s="1"/>
      <c r="XAU195" s="1"/>
      <c r="XAV195" s="1"/>
      <c r="XAW195" s="1"/>
      <c r="XAX195" s="1"/>
      <c r="XAY195" s="1"/>
      <c r="XAZ195" s="1"/>
      <c r="XBA195" s="1"/>
      <c r="XBB195" s="1"/>
      <c r="XBC195" s="1"/>
      <c r="XBD195" s="1"/>
      <c r="XBE195" s="1"/>
      <c r="XBF195" s="1"/>
      <c r="XBG195" s="1"/>
      <c r="XBH195" s="1"/>
      <c r="XBI195" s="1"/>
      <c r="XBJ195" s="1"/>
      <c r="XBK195" s="1"/>
      <c r="XBL195" s="1"/>
      <c r="XBM195" s="1"/>
      <c r="XBN195" s="1"/>
      <c r="XBO195" s="1"/>
      <c r="XBP195" s="1"/>
      <c r="XBQ195" s="1"/>
      <c r="XBR195" s="1"/>
      <c r="XBS195" s="1"/>
      <c r="XBT195" s="1"/>
      <c r="XBU195" s="1"/>
      <c r="XBV195" s="1"/>
      <c r="XBW195" s="1"/>
      <c r="XBX195" s="1"/>
      <c r="XBY195" s="1"/>
      <c r="XBZ195" s="1"/>
      <c r="XCA195" s="1"/>
      <c r="XCB195" s="1"/>
      <c r="XCC195" s="1"/>
      <c r="XCD195" s="1"/>
      <c r="XCE195" s="1"/>
      <c r="XCF195" s="1"/>
      <c r="XCG195" s="1"/>
      <c r="XCH195" s="1"/>
      <c r="XCI195" s="1"/>
      <c r="XCJ195" s="1"/>
      <c r="XCK195" s="1"/>
      <c r="XCL195" s="1"/>
      <c r="XCM195" s="1"/>
      <c r="XCN195" s="1"/>
      <c r="XCO195" s="1"/>
      <c r="XCP195" s="1"/>
      <c r="XCQ195" s="1"/>
      <c r="XCR195" s="1"/>
      <c r="XCS195" s="1"/>
      <c r="XCT195" s="1"/>
      <c r="XCU195" s="1"/>
      <c r="XCV195" s="1"/>
      <c r="XCW195" s="1"/>
      <c r="XCX195" s="1"/>
      <c r="XCY195" s="1"/>
      <c r="XCZ195" s="1"/>
      <c r="XDA195" s="1"/>
      <c r="XDB195" s="1"/>
      <c r="XDC195" s="1"/>
      <c r="XDD195" s="1"/>
      <c r="XDE195" s="1"/>
      <c r="XDF195" s="1"/>
      <c r="XDG195" s="1"/>
      <c r="XDH195" s="1"/>
      <c r="XDI195" s="1"/>
      <c r="XDJ195" s="1"/>
      <c r="XDK195" s="1"/>
      <c r="XDL195" s="1"/>
      <c r="XDM195" s="1"/>
      <c r="XDN195" s="1"/>
      <c r="XDO195" s="1"/>
      <c r="XDP195" s="1"/>
      <c r="XDQ195" s="1"/>
      <c r="XDR195" s="1"/>
      <c r="XDS195" s="1"/>
      <c r="XDT195" s="1"/>
      <c r="XDU195" s="1"/>
      <c r="XDV195" s="1"/>
      <c r="XDW195" s="1"/>
      <c r="XDX195" s="1"/>
      <c r="XDY195" s="1"/>
      <c r="XDZ195" s="1"/>
      <c r="XEA195" s="1"/>
      <c r="XEB195" s="1"/>
      <c r="XEC195" s="1"/>
      <c r="XED195" s="1"/>
      <c r="XEE195" s="1"/>
      <c r="XEF195" s="1"/>
      <c r="XEG195" s="1"/>
      <c r="XEH195" s="1"/>
      <c r="XEI195" s="1"/>
      <c r="XEJ195" s="1"/>
      <c r="XEK195" s="1"/>
      <c r="XEL195" s="1"/>
      <c r="XEM195" s="1"/>
      <c r="XEN195" s="1"/>
      <c r="XEO195" s="1"/>
      <c r="XEP195" s="1"/>
      <c r="XEQ195" s="1"/>
      <c r="XER195" s="1"/>
      <c r="XES195" s="1"/>
      <c r="XET195" s="1"/>
      <c r="XEU195" s="1"/>
      <c r="XEV195" s="1"/>
      <c r="XEW195" s="1"/>
      <c r="XEX195" s="1"/>
      <c r="XEY195" s="1"/>
      <c r="XEZ195" s="1"/>
      <c r="XFA195" s="1"/>
      <c r="XFB195" s="1"/>
      <c r="XFC195" s="1"/>
    </row>
    <row r="196" spans="1:150 16226:16383" s="2" customFormat="1" ht="20.25" customHeight="1" x14ac:dyDescent="0.3">
      <c r="A196" s="114" t="s">
        <v>328</v>
      </c>
      <c r="B196" s="115"/>
      <c r="C196" s="115"/>
      <c r="D196" s="115"/>
      <c r="E196" s="115"/>
      <c r="F196" s="115"/>
      <c r="G196" s="115"/>
      <c r="H196" s="116"/>
      <c r="I196" s="1">
        <f>4</f>
        <v>4</v>
      </c>
      <c r="J196" s="1"/>
      <c r="K196" s="1"/>
      <c r="L196" s="1"/>
      <c r="M196" s="1"/>
      <c r="N196" s="1"/>
      <c r="O196" s="1"/>
      <c r="P196" s="1"/>
      <c r="Q196" s="1"/>
      <c r="R196" s="1"/>
      <c r="S196" s="1"/>
      <c r="T196" s="1"/>
      <c r="U196" s="1"/>
      <c r="V196" s="1"/>
      <c r="W196" s="1"/>
      <c r="X196" s="1"/>
      <c r="Y196" s="1"/>
      <c r="Z196" s="1"/>
      <c r="AA196" s="1"/>
      <c r="AB196" s="1"/>
      <c r="AC196" s="1"/>
      <c r="AD196" s="1"/>
      <c r="AE196" s="1"/>
      <c r="AF196" s="1"/>
      <c r="AG196" s="1"/>
      <c r="AH196" s="1"/>
      <c r="AI196" s="1"/>
      <c r="AJ196" s="1"/>
      <c r="AK196" s="1"/>
      <c r="AL196" s="1"/>
      <c r="AM196" s="1"/>
      <c r="AN196" s="1"/>
      <c r="AO196" s="1"/>
      <c r="AP196" s="1"/>
      <c r="AQ196" s="1"/>
      <c r="AR196" s="1"/>
      <c r="AS196" s="1"/>
      <c r="AT196" s="1"/>
      <c r="AU196" s="1"/>
      <c r="AV196" s="1"/>
      <c r="AW196" s="1"/>
      <c r="AX196" s="1"/>
      <c r="AY196" s="1"/>
      <c r="AZ196" s="1"/>
      <c r="BA196" s="1"/>
      <c r="BB196" s="1"/>
      <c r="BC196" s="1"/>
      <c r="BD196" s="1"/>
      <c r="BE196" s="1"/>
      <c r="BF196" s="1"/>
      <c r="BG196" s="1"/>
      <c r="BH196" s="1"/>
      <c r="BI196" s="1"/>
      <c r="BJ196" s="1"/>
      <c r="BK196" s="1"/>
      <c r="BL196" s="1"/>
      <c r="BM196" s="1"/>
      <c r="BN196" s="1"/>
      <c r="BO196" s="1"/>
      <c r="BP196" s="1"/>
      <c r="BQ196" s="1"/>
      <c r="BR196" s="1"/>
      <c r="BS196" s="1"/>
      <c r="BT196" s="1"/>
      <c r="BU196" s="1"/>
      <c r="BV196" s="1"/>
      <c r="BW196" s="1"/>
      <c r="BX196" s="1"/>
      <c r="BY196" s="1"/>
      <c r="BZ196" s="1"/>
      <c r="CA196" s="1"/>
      <c r="CB196" s="1"/>
      <c r="CC196" s="1"/>
      <c r="CD196" s="1"/>
      <c r="CE196" s="1"/>
      <c r="CF196" s="1"/>
      <c r="CG196" s="1"/>
      <c r="CH196" s="1"/>
      <c r="CI196" s="1"/>
      <c r="CJ196" s="1"/>
      <c r="CK196" s="1"/>
      <c r="CL196" s="1"/>
      <c r="CM196" s="1"/>
      <c r="CN196" s="1"/>
      <c r="CO196" s="1"/>
      <c r="CP196" s="1"/>
      <c r="CQ196" s="1"/>
      <c r="CR196" s="1"/>
      <c r="CS196" s="1"/>
      <c r="CT196" s="1"/>
      <c r="CU196" s="1"/>
      <c r="CV196" s="1"/>
      <c r="CW196" s="1"/>
      <c r="CX196" s="1"/>
      <c r="CY196" s="1"/>
      <c r="CZ196" s="1"/>
      <c r="DA196" s="1"/>
      <c r="DB196" s="1"/>
      <c r="DC196" s="1"/>
      <c r="DD196" s="1"/>
      <c r="DE196" s="1"/>
      <c r="DF196" s="1"/>
      <c r="DG196" s="1"/>
      <c r="DH196" s="1"/>
      <c r="DI196" s="1"/>
      <c r="DJ196" s="1"/>
      <c r="DK196" s="1"/>
      <c r="DL196" s="1"/>
      <c r="DM196" s="1"/>
      <c r="DN196" s="1"/>
      <c r="DO196" s="1"/>
      <c r="DP196" s="1"/>
      <c r="DQ196" s="1"/>
      <c r="DR196" s="1"/>
      <c r="DS196" s="1"/>
      <c r="DT196" s="1"/>
      <c r="DU196" s="1"/>
      <c r="DV196" s="1"/>
      <c r="DW196" s="1"/>
      <c r="DX196" s="1"/>
      <c r="DY196" s="1"/>
      <c r="DZ196" s="1"/>
      <c r="EA196" s="1"/>
      <c r="EB196" s="1"/>
      <c r="EC196" s="1"/>
      <c r="ED196" s="1"/>
      <c r="EE196" s="1"/>
      <c r="EF196" s="1"/>
      <c r="EG196" s="1"/>
      <c r="EH196" s="1"/>
      <c r="EI196" s="1"/>
      <c r="EJ196" s="1"/>
      <c r="EK196" s="1"/>
      <c r="EL196" s="1"/>
      <c r="EM196" s="1"/>
      <c r="EN196" s="1"/>
      <c r="EO196" s="1"/>
      <c r="EP196" s="1"/>
      <c r="EQ196" s="1"/>
      <c r="ER196" s="1"/>
      <c r="ES196" s="1"/>
      <c r="ET196" s="1"/>
      <c r="WZB196" s="1"/>
      <c r="WZC196" s="1"/>
      <c r="WZD196" s="1"/>
      <c r="WZE196" s="1"/>
      <c r="WZF196" s="1"/>
      <c r="WZG196" s="1"/>
      <c r="WZH196" s="1"/>
      <c r="WZI196" s="1"/>
      <c r="WZJ196" s="1"/>
      <c r="WZK196" s="1"/>
      <c r="WZL196" s="1"/>
      <c r="WZM196" s="1"/>
      <c r="WZN196" s="1"/>
      <c r="WZO196" s="1"/>
      <c r="WZP196" s="1"/>
      <c r="WZQ196" s="1"/>
      <c r="WZR196" s="1"/>
      <c r="WZS196" s="1"/>
      <c r="WZT196" s="1"/>
      <c r="WZU196" s="1"/>
      <c r="WZV196" s="1"/>
      <c r="WZW196" s="1"/>
      <c r="WZX196" s="1"/>
      <c r="WZY196" s="1"/>
      <c r="WZZ196" s="1"/>
      <c r="XAA196" s="1"/>
      <c r="XAB196" s="1"/>
      <c r="XAC196" s="1"/>
      <c r="XAD196" s="1"/>
      <c r="XAE196" s="1"/>
      <c r="XAF196" s="1"/>
      <c r="XAG196" s="1"/>
      <c r="XAH196" s="1"/>
      <c r="XAI196" s="1"/>
      <c r="XAJ196" s="1"/>
      <c r="XAK196" s="1"/>
      <c r="XAL196" s="1"/>
      <c r="XAM196" s="1"/>
      <c r="XAN196" s="1"/>
      <c r="XAO196" s="1"/>
      <c r="XAP196" s="1"/>
      <c r="XAQ196" s="1"/>
      <c r="XAR196" s="1"/>
      <c r="XAS196" s="1"/>
      <c r="XAT196" s="1"/>
      <c r="XAU196" s="1"/>
      <c r="XAV196" s="1"/>
      <c r="XAW196" s="1"/>
      <c r="XAX196" s="1"/>
      <c r="XAY196" s="1"/>
      <c r="XAZ196" s="1"/>
      <c r="XBA196" s="1"/>
      <c r="XBB196" s="1"/>
      <c r="XBC196" s="1"/>
      <c r="XBD196" s="1"/>
      <c r="XBE196" s="1"/>
      <c r="XBF196" s="1"/>
      <c r="XBG196" s="1"/>
      <c r="XBH196" s="1"/>
      <c r="XBI196" s="1"/>
      <c r="XBJ196" s="1"/>
      <c r="XBK196" s="1"/>
      <c r="XBL196" s="1"/>
      <c r="XBM196" s="1"/>
      <c r="XBN196" s="1"/>
      <c r="XBO196" s="1"/>
      <c r="XBP196" s="1"/>
      <c r="XBQ196" s="1"/>
      <c r="XBR196" s="1"/>
      <c r="XBS196" s="1"/>
      <c r="XBT196" s="1"/>
      <c r="XBU196" s="1"/>
      <c r="XBV196" s="1"/>
      <c r="XBW196" s="1"/>
      <c r="XBX196" s="1"/>
      <c r="XBY196" s="1"/>
      <c r="XBZ196" s="1"/>
      <c r="XCA196" s="1"/>
      <c r="XCB196" s="1"/>
      <c r="XCC196" s="1"/>
      <c r="XCD196" s="1"/>
      <c r="XCE196" s="1"/>
      <c r="XCF196" s="1"/>
      <c r="XCG196" s="1"/>
      <c r="XCH196" s="1"/>
      <c r="XCI196" s="1"/>
      <c r="XCJ196" s="1"/>
      <c r="XCK196" s="1"/>
      <c r="XCL196" s="1"/>
      <c r="XCM196" s="1"/>
      <c r="XCN196" s="1"/>
      <c r="XCO196" s="1"/>
      <c r="XCP196" s="1"/>
      <c r="XCQ196" s="1"/>
      <c r="XCR196" s="1"/>
      <c r="XCS196" s="1"/>
      <c r="XCT196" s="1"/>
      <c r="XCU196" s="1"/>
      <c r="XCV196" s="1"/>
      <c r="XCW196" s="1"/>
      <c r="XCX196" s="1"/>
      <c r="XCY196" s="1"/>
      <c r="XCZ196" s="1"/>
      <c r="XDA196" s="1"/>
      <c r="XDB196" s="1"/>
      <c r="XDC196" s="1"/>
      <c r="XDD196" s="1"/>
      <c r="XDE196" s="1"/>
      <c r="XDF196" s="1"/>
      <c r="XDG196" s="1"/>
      <c r="XDH196" s="1"/>
      <c r="XDI196" s="1"/>
      <c r="XDJ196" s="1"/>
      <c r="XDK196" s="1"/>
      <c r="XDL196" s="1"/>
      <c r="XDM196" s="1"/>
      <c r="XDN196" s="1"/>
      <c r="XDO196" s="1"/>
      <c r="XDP196" s="1"/>
      <c r="XDQ196" s="1"/>
      <c r="XDR196" s="1"/>
      <c r="XDS196" s="1"/>
      <c r="XDT196" s="1"/>
      <c r="XDU196" s="1"/>
      <c r="XDV196" s="1"/>
      <c r="XDW196" s="1"/>
      <c r="XDX196" s="1"/>
      <c r="XDY196" s="1"/>
      <c r="XDZ196" s="1"/>
      <c r="XEA196" s="1"/>
      <c r="XEB196" s="1"/>
      <c r="XEC196" s="1"/>
      <c r="XED196" s="1"/>
      <c r="XEE196" s="1"/>
      <c r="XEF196" s="1"/>
      <c r="XEG196" s="1"/>
      <c r="XEH196" s="1"/>
      <c r="XEI196" s="1"/>
      <c r="XEJ196" s="1"/>
      <c r="XEK196" s="1"/>
      <c r="XEL196" s="1"/>
      <c r="XEM196" s="1"/>
      <c r="XEN196" s="1"/>
      <c r="XEO196" s="1"/>
      <c r="XEP196" s="1"/>
      <c r="XEQ196" s="1"/>
      <c r="XER196" s="1"/>
      <c r="XES196" s="1"/>
      <c r="XET196" s="1"/>
      <c r="XEU196" s="1"/>
      <c r="XEV196" s="1"/>
      <c r="XEW196" s="1"/>
      <c r="XEX196" s="1"/>
      <c r="XEY196" s="1"/>
      <c r="XEZ196" s="1"/>
      <c r="XFA196" s="1"/>
      <c r="XFB196" s="1"/>
      <c r="XFC196" s="1"/>
    </row>
    <row r="197" spans="1:150 16226:16383" s="2" customFormat="1" ht="21" x14ac:dyDescent="0.3">
      <c r="A197" s="109">
        <v>1</v>
      </c>
      <c r="B197" s="109"/>
      <c r="C197" s="51" t="s">
        <v>365</v>
      </c>
      <c r="D197" s="51" t="s">
        <v>315</v>
      </c>
      <c r="E197" s="73">
        <f>(82.63)*(10.764)</f>
        <v>889.42931999999985</v>
      </c>
      <c r="F197" s="73">
        <f>(4.35)*(10.764)</f>
        <v>46.823399999999992</v>
      </c>
      <c r="G197" s="4">
        <v>0</v>
      </c>
      <c r="H197" s="4">
        <f t="shared" ref="H197:H203" si="23">E197+F197+(IF(G197&lt;101,G197,IF(G197&lt;201,G197/2,IF(G197&lt;=301,G197/3,G197/4))))</f>
        <v>936.25271999999984</v>
      </c>
      <c r="I197" s="1"/>
      <c r="J197" s="1"/>
      <c r="K197" s="1"/>
      <c r="L197" s="1"/>
      <c r="M197" s="1"/>
      <c r="N197" s="1"/>
      <c r="O197" s="1"/>
      <c r="P197" s="1"/>
      <c r="Q197" s="1"/>
      <c r="R197" s="1"/>
      <c r="S197" s="1"/>
      <c r="T197" s="1"/>
      <c r="U197" s="1"/>
      <c r="V197" s="1"/>
      <c r="W197" s="1"/>
      <c r="X197" s="1"/>
      <c r="Y197" s="1"/>
      <c r="Z197" s="1"/>
      <c r="AA197" s="1"/>
      <c r="AB197" s="1"/>
      <c r="AC197" s="1"/>
      <c r="AD197" s="1"/>
      <c r="AE197" s="1"/>
      <c r="AF197" s="1"/>
      <c r="AG197" s="1"/>
      <c r="AH197" s="1"/>
      <c r="AI197" s="1"/>
      <c r="AJ197" s="1"/>
      <c r="AK197" s="1"/>
      <c r="AL197" s="1"/>
      <c r="AM197" s="1"/>
      <c r="AN197" s="1"/>
      <c r="AO197" s="1"/>
      <c r="AP197" s="1"/>
      <c r="AQ197" s="1"/>
      <c r="AR197" s="1"/>
      <c r="AS197" s="1"/>
      <c r="AT197" s="1"/>
      <c r="AU197" s="1"/>
      <c r="AV197" s="1"/>
      <c r="AW197" s="1"/>
      <c r="AX197" s="1"/>
      <c r="AY197" s="1"/>
      <c r="AZ197" s="1"/>
      <c r="BA197" s="1"/>
      <c r="BB197" s="1"/>
      <c r="BC197" s="1"/>
      <c r="BD197" s="1"/>
      <c r="BE197" s="1"/>
      <c r="BF197" s="1"/>
      <c r="BG197" s="1"/>
      <c r="BH197" s="1"/>
      <c r="BI197" s="1"/>
      <c r="BJ197" s="1"/>
      <c r="BK197" s="1"/>
      <c r="BL197" s="1"/>
      <c r="BM197" s="1"/>
      <c r="BN197" s="1"/>
      <c r="BO197" s="1"/>
      <c r="BP197" s="1"/>
      <c r="BQ197" s="1"/>
      <c r="BR197" s="1"/>
      <c r="BS197" s="1"/>
      <c r="BT197" s="1"/>
      <c r="BU197" s="1"/>
      <c r="BV197" s="1"/>
      <c r="BW197" s="1"/>
      <c r="BX197" s="1"/>
      <c r="BY197" s="1"/>
      <c r="BZ197" s="1"/>
      <c r="CA197" s="1"/>
      <c r="CB197" s="1"/>
      <c r="CC197" s="1"/>
      <c r="CD197" s="1"/>
      <c r="CE197" s="1"/>
      <c r="CF197" s="1"/>
      <c r="CG197" s="1"/>
      <c r="CH197" s="1"/>
      <c r="CI197" s="1"/>
      <c r="CJ197" s="1"/>
      <c r="CK197" s="1"/>
      <c r="CL197" s="1"/>
      <c r="CM197" s="1"/>
      <c r="CN197" s="1"/>
      <c r="CO197" s="1"/>
      <c r="CP197" s="1"/>
      <c r="CQ197" s="1"/>
      <c r="CR197" s="1"/>
      <c r="CS197" s="1"/>
      <c r="CT197" s="1"/>
      <c r="CU197" s="1"/>
      <c r="CV197" s="1"/>
      <c r="CW197" s="1"/>
      <c r="CX197" s="1"/>
      <c r="CY197" s="1"/>
      <c r="CZ197" s="1"/>
      <c r="DA197" s="1"/>
      <c r="DB197" s="1"/>
      <c r="DC197" s="1"/>
      <c r="DD197" s="1"/>
      <c r="DE197" s="1"/>
      <c r="DF197" s="1"/>
      <c r="DG197" s="1"/>
      <c r="DH197" s="1"/>
      <c r="DI197" s="1"/>
      <c r="DJ197" s="1"/>
      <c r="DK197" s="1"/>
      <c r="DL197" s="1"/>
      <c r="DM197" s="1"/>
      <c r="DN197" s="1"/>
      <c r="DO197" s="1"/>
      <c r="DP197" s="1"/>
      <c r="DQ197" s="1"/>
      <c r="DR197" s="1"/>
      <c r="DS197" s="1"/>
      <c r="DT197" s="1"/>
      <c r="DU197" s="1"/>
      <c r="DV197" s="1"/>
      <c r="DW197" s="1"/>
      <c r="DX197" s="1"/>
      <c r="DY197" s="1"/>
      <c r="DZ197" s="1"/>
      <c r="EA197" s="1"/>
      <c r="EB197" s="1"/>
      <c r="EC197" s="1"/>
      <c r="ED197" s="1"/>
      <c r="EE197" s="1"/>
      <c r="EF197" s="1"/>
      <c r="EG197" s="1"/>
      <c r="EH197" s="1"/>
      <c r="EI197" s="1"/>
      <c r="EJ197" s="1"/>
      <c r="EK197" s="1"/>
      <c r="EL197" s="1"/>
      <c r="EM197" s="1"/>
      <c r="EN197" s="1"/>
      <c r="EO197" s="1"/>
      <c r="EP197" s="1"/>
      <c r="EQ197" s="1"/>
      <c r="ER197" s="1"/>
      <c r="ES197" s="1"/>
      <c r="ET197" s="1"/>
      <c r="WZB197" s="1"/>
      <c r="WZC197" s="1"/>
      <c r="WZD197" s="1"/>
      <c r="WZE197" s="1"/>
      <c r="WZF197" s="1"/>
      <c r="WZG197" s="1"/>
      <c r="WZH197" s="1"/>
      <c r="WZI197" s="1"/>
      <c r="WZJ197" s="1"/>
      <c r="WZK197" s="1"/>
      <c r="WZL197" s="1"/>
      <c r="WZM197" s="1"/>
      <c r="WZN197" s="1"/>
      <c r="WZO197" s="1"/>
      <c r="WZP197" s="1"/>
      <c r="WZQ197" s="1"/>
      <c r="WZR197" s="1"/>
      <c r="WZS197" s="1"/>
      <c r="WZT197" s="1"/>
      <c r="WZU197" s="1"/>
      <c r="WZV197" s="1"/>
      <c r="WZW197" s="1"/>
      <c r="WZX197" s="1"/>
      <c r="WZY197" s="1"/>
      <c r="WZZ197" s="1"/>
      <c r="XAA197" s="1"/>
      <c r="XAB197" s="1"/>
      <c r="XAC197" s="1"/>
      <c r="XAD197" s="1"/>
      <c r="XAE197" s="1"/>
      <c r="XAF197" s="1"/>
      <c r="XAG197" s="1"/>
      <c r="XAH197" s="1"/>
      <c r="XAI197" s="1"/>
      <c r="XAJ197" s="1"/>
      <c r="XAK197" s="1"/>
      <c r="XAL197" s="1"/>
      <c r="XAM197" s="1"/>
      <c r="XAN197" s="1"/>
      <c r="XAO197" s="1"/>
      <c r="XAP197" s="1"/>
      <c r="XAQ197" s="1"/>
      <c r="XAR197" s="1"/>
      <c r="XAS197" s="1"/>
      <c r="XAT197" s="1"/>
      <c r="XAU197" s="1"/>
      <c r="XAV197" s="1"/>
      <c r="XAW197" s="1"/>
      <c r="XAX197" s="1"/>
      <c r="XAY197" s="1"/>
      <c r="XAZ197" s="1"/>
      <c r="XBA197" s="1"/>
      <c r="XBB197" s="1"/>
      <c r="XBC197" s="1"/>
      <c r="XBD197" s="1"/>
      <c r="XBE197" s="1"/>
      <c r="XBF197" s="1"/>
      <c r="XBG197" s="1"/>
      <c r="XBH197" s="1"/>
      <c r="XBI197" s="1"/>
      <c r="XBJ197" s="1"/>
      <c r="XBK197" s="1"/>
      <c r="XBL197" s="1"/>
      <c r="XBM197" s="1"/>
      <c r="XBN197" s="1"/>
      <c r="XBO197" s="1"/>
      <c r="XBP197" s="1"/>
      <c r="XBQ197" s="1"/>
      <c r="XBR197" s="1"/>
      <c r="XBS197" s="1"/>
      <c r="XBT197" s="1"/>
      <c r="XBU197" s="1"/>
      <c r="XBV197" s="1"/>
      <c r="XBW197" s="1"/>
      <c r="XBX197" s="1"/>
      <c r="XBY197" s="1"/>
      <c r="XBZ197" s="1"/>
      <c r="XCA197" s="1"/>
      <c r="XCB197" s="1"/>
      <c r="XCC197" s="1"/>
      <c r="XCD197" s="1"/>
      <c r="XCE197" s="1"/>
      <c r="XCF197" s="1"/>
      <c r="XCG197" s="1"/>
      <c r="XCH197" s="1"/>
      <c r="XCI197" s="1"/>
      <c r="XCJ197" s="1"/>
      <c r="XCK197" s="1"/>
      <c r="XCL197" s="1"/>
      <c r="XCM197" s="1"/>
      <c r="XCN197" s="1"/>
      <c r="XCO197" s="1"/>
      <c r="XCP197" s="1"/>
      <c r="XCQ197" s="1"/>
      <c r="XCR197" s="1"/>
      <c r="XCS197" s="1"/>
      <c r="XCT197" s="1"/>
      <c r="XCU197" s="1"/>
      <c r="XCV197" s="1"/>
      <c r="XCW197" s="1"/>
      <c r="XCX197" s="1"/>
      <c r="XCY197" s="1"/>
      <c r="XCZ197" s="1"/>
      <c r="XDA197" s="1"/>
      <c r="XDB197" s="1"/>
      <c r="XDC197" s="1"/>
      <c r="XDD197" s="1"/>
      <c r="XDE197" s="1"/>
      <c r="XDF197" s="1"/>
      <c r="XDG197" s="1"/>
      <c r="XDH197" s="1"/>
      <c r="XDI197" s="1"/>
      <c r="XDJ197" s="1"/>
      <c r="XDK197" s="1"/>
      <c r="XDL197" s="1"/>
      <c r="XDM197" s="1"/>
      <c r="XDN197" s="1"/>
      <c r="XDO197" s="1"/>
      <c r="XDP197" s="1"/>
      <c r="XDQ197" s="1"/>
      <c r="XDR197" s="1"/>
      <c r="XDS197" s="1"/>
      <c r="XDT197" s="1"/>
      <c r="XDU197" s="1"/>
      <c r="XDV197" s="1"/>
      <c r="XDW197" s="1"/>
      <c r="XDX197" s="1"/>
      <c r="XDY197" s="1"/>
      <c r="XDZ197" s="1"/>
      <c r="XEA197" s="1"/>
      <c r="XEB197" s="1"/>
      <c r="XEC197" s="1"/>
      <c r="XED197" s="1"/>
      <c r="XEE197" s="1"/>
      <c r="XEF197" s="1"/>
      <c r="XEG197" s="1"/>
      <c r="XEH197" s="1"/>
      <c r="XEI197" s="1"/>
      <c r="XEJ197" s="1"/>
      <c r="XEK197" s="1"/>
      <c r="XEL197" s="1"/>
      <c r="XEM197" s="1"/>
      <c r="XEN197" s="1"/>
      <c r="XEO197" s="1"/>
      <c r="XEP197" s="1"/>
      <c r="XEQ197" s="1"/>
      <c r="XER197" s="1"/>
      <c r="XES197" s="1"/>
      <c r="XET197" s="1"/>
      <c r="XEU197" s="1"/>
      <c r="XEV197" s="1"/>
      <c r="XEW197" s="1"/>
      <c r="XEX197" s="1"/>
      <c r="XEY197" s="1"/>
      <c r="XEZ197" s="1"/>
      <c r="XFA197" s="1"/>
      <c r="XFB197" s="1"/>
      <c r="XFC197" s="1"/>
    </row>
    <row r="198" spans="1:150 16226:16383" s="2" customFormat="1" ht="21" x14ac:dyDescent="0.3">
      <c r="A198" s="110">
        <f>A197+1</f>
        <v>2</v>
      </c>
      <c r="B198" s="111"/>
      <c r="C198" s="51" t="s">
        <v>365</v>
      </c>
      <c r="D198" s="51" t="s">
        <v>314</v>
      </c>
      <c r="E198" s="73">
        <f>(60.68)*(10.764)</f>
        <v>653.15951999999993</v>
      </c>
      <c r="F198" s="73">
        <f>(3.25)*(10.764)</f>
        <v>34.982999999999997</v>
      </c>
      <c r="G198" s="4">
        <v>0</v>
      </c>
      <c r="H198" s="4">
        <f t="shared" si="23"/>
        <v>688.14251999999988</v>
      </c>
      <c r="I198" s="1"/>
      <c r="J198" s="1"/>
      <c r="K198" s="1"/>
      <c r="L198" s="1"/>
      <c r="M198" s="1"/>
      <c r="N198" s="1"/>
      <c r="O198" s="1"/>
      <c r="P198" s="1"/>
      <c r="Q198" s="1"/>
      <c r="R198" s="1"/>
      <c r="S198" s="1"/>
      <c r="T198" s="1"/>
      <c r="U198" s="1"/>
      <c r="V198" s="1"/>
      <c r="W198" s="1"/>
      <c r="X198" s="1"/>
      <c r="Y198" s="1"/>
      <c r="Z198" s="1"/>
      <c r="AA198" s="1"/>
      <c r="AB198" s="1"/>
      <c r="AC198" s="1"/>
      <c r="AD198" s="1"/>
      <c r="AE198" s="1"/>
      <c r="AF198" s="1"/>
      <c r="AG198" s="1"/>
      <c r="AH198" s="1"/>
      <c r="AI198" s="1"/>
      <c r="AJ198" s="1"/>
      <c r="AK198" s="1"/>
      <c r="AL198" s="1"/>
      <c r="AM198" s="1"/>
      <c r="AN198" s="1"/>
      <c r="AO198" s="1"/>
      <c r="AP198" s="1"/>
      <c r="AQ198" s="1"/>
      <c r="AR198" s="1"/>
      <c r="AS198" s="1"/>
      <c r="AT198" s="1"/>
      <c r="AU198" s="1"/>
      <c r="AV198" s="1"/>
      <c r="AW198" s="1"/>
      <c r="AX198" s="1"/>
      <c r="AY198" s="1"/>
      <c r="AZ198" s="1"/>
      <c r="BA198" s="1"/>
      <c r="BB198" s="1"/>
      <c r="BC198" s="1"/>
      <c r="BD198" s="1"/>
      <c r="BE198" s="1"/>
      <c r="BF198" s="1"/>
      <c r="BG198" s="1"/>
      <c r="BH198" s="1"/>
      <c r="BI198" s="1"/>
      <c r="BJ198" s="1"/>
      <c r="BK198" s="1"/>
      <c r="BL198" s="1"/>
      <c r="BM198" s="1"/>
      <c r="BN198" s="1"/>
      <c r="BO198" s="1"/>
      <c r="BP198" s="1"/>
      <c r="BQ198" s="1"/>
      <c r="BR198" s="1"/>
      <c r="BS198" s="1"/>
      <c r="BT198" s="1"/>
      <c r="BU198" s="1"/>
      <c r="BV198" s="1"/>
      <c r="BW198" s="1"/>
      <c r="BX198" s="1"/>
      <c r="BY198" s="1"/>
      <c r="BZ198" s="1"/>
      <c r="CA198" s="1"/>
      <c r="CB198" s="1"/>
      <c r="CC198" s="1"/>
      <c r="CD198" s="1"/>
      <c r="CE198" s="1"/>
      <c r="CF198" s="1"/>
      <c r="CG198" s="1"/>
      <c r="CH198" s="1"/>
      <c r="CI198" s="1"/>
      <c r="CJ198" s="1"/>
      <c r="CK198" s="1"/>
      <c r="CL198" s="1"/>
      <c r="CM198" s="1"/>
      <c r="CN198" s="1"/>
      <c r="CO198" s="1"/>
      <c r="CP198" s="1"/>
      <c r="CQ198" s="1"/>
      <c r="CR198" s="1"/>
      <c r="CS198" s="1"/>
      <c r="CT198" s="1"/>
      <c r="CU198" s="1"/>
      <c r="CV198" s="1"/>
      <c r="CW198" s="1"/>
      <c r="CX198" s="1"/>
      <c r="CY198" s="1"/>
      <c r="CZ198" s="1"/>
      <c r="DA198" s="1"/>
      <c r="DB198" s="1"/>
      <c r="DC198" s="1"/>
      <c r="DD198" s="1"/>
      <c r="DE198" s="1"/>
      <c r="DF198" s="1"/>
      <c r="DG198" s="1"/>
      <c r="DH198" s="1"/>
      <c r="DI198" s="1"/>
      <c r="DJ198" s="1"/>
      <c r="DK198" s="1"/>
      <c r="DL198" s="1"/>
      <c r="DM198" s="1"/>
      <c r="DN198" s="1"/>
      <c r="DO198" s="1"/>
      <c r="DP198" s="1"/>
      <c r="DQ198" s="1"/>
      <c r="DR198" s="1"/>
      <c r="DS198" s="1"/>
      <c r="DT198" s="1"/>
      <c r="DU198" s="1"/>
      <c r="DV198" s="1"/>
      <c r="DW198" s="1"/>
      <c r="DX198" s="1"/>
      <c r="DY198" s="1"/>
      <c r="DZ198" s="1"/>
      <c r="EA198" s="1"/>
      <c r="EB198" s="1"/>
      <c r="EC198" s="1"/>
      <c r="ED198" s="1"/>
      <c r="EE198" s="1"/>
      <c r="EF198" s="1"/>
      <c r="EG198" s="1"/>
      <c r="EH198" s="1"/>
      <c r="EI198" s="1"/>
      <c r="EJ198" s="1"/>
      <c r="EK198" s="1"/>
      <c r="EL198" s="1"/>
      <c r="EM198" s="1"/>
      <c r="EN198" s="1"/>
      <c r="EO198" s="1"/>
      <c r="EP198" s="1"/>
      <c r="EQ198" s="1"/>
      <c r="ER198" s="1"/>
      <c r="ES198" s="1"/>
      <c r="ET198" s="1"/>
      <c r="WZB198" s="1"/>
      <c r="WZC198" s="1"/>
      <c r="WZD198" s="1"/>
      <c r="WZE198" s="1"/>
      <c r="WZF198" s="1"/>
      <c r="WZG198" s="1"/>
      <c r="WZH198" s="1"/>
      <c r="WZI198" s="1"/>
      <c r="WZJ198" s="1"/>
      <c r="WZK198" s="1"/>
      <c r="WZL198" s="1"/>
      <c r="WZM198" s="1"/>
      <c r="WZN198" s="1"/>
      <c r="WZO198" s="1"/>
      <c r="WZP198" s="1"/>
      <c r="WZQ198" s="1"/>
      <c r="WZR198" s="1"/>
      <c r="WZS198" s="1"/>
      <c r="WZT198" s="1"/>
      <c r="WZU198" s="1"/>
      <c r="WZV198" s="1"/>
      <c r="WZW198" s="1"/>
      <c r="WZX198" s="1"/>
      <c r="WZY198" s="1"/>
      <c r="WZZ198" s="1"/>
      <c r="XAA198" s="1"/>
      <c r="XAB198" s="1"/>
      <c r="XAC198" s="1"/>
      <c r="XAD198" s="1"/>
      <c r="XAE198" s="1"/>
      <c r="XAF198" s="1"/>
      <c r="XAG198" s="1"/>
      <c r="XAH198" s="1"/>
      <c r="XAI198" s="1"/>
      <c r="XAJ198" s="1"/>
      <c r="XAK198" s="1"/>
      <c r="XAL198" s="1"/>
      <c r="XAM198" s="1"/>
      <c r="XAN198" s="1"/>
      <c r="XAO198" s="1"/>
      <c r="XAP198" s="1"/>
      <c r="XAQ198" s="1"/>
      <c r="XAR198" s="1"/>
      <c r="XAS198" s="1"/>
      <c r="XAT198" s="1"/>
      <c r="XAU198" s="1"/>
      <c r="XAV198" s="1"/>
      <c r="XAW198" s="1"/>
      <c r="XAX198" s="1"/>
      <c r="XAY198" s="1"/>
      <c r="XAZ198" s="1"/>
      <c r="XBA198" s="1"/>
      <c r="XBB198" s="1"/>
      <c r="XBC198" s="1"/>
      <c r="XBD198" s="1"/>
      <c r="XBE198" s="1"/>
      <c r="XBF198" s="1"/>
      <c r="XBG198" s="1"/>
      <c r="XBH198" s="1"/>
      <c r="XBI198" s="1"/>
      <c r="XBJ198" s="1"/>
      <c r="XBK198" s="1"/>
      <c r="XBL198" s="1"/>
      <c r="XBM198" s="1"/>
      <c r="XBN198" s="1"/>
      <c r="XBO198" s="1"/>
      <c r="XBP198" s="1"/>
      <c r="XBQ198" s="1"/>
      <c r="XBR198" s="1"/>
      <c r="XBS198" s="1"/>
      <c r="XBT198" s="1"/>
      <c r="XBU198" s="1"/>
      <c r="XBV198" s="1"/>
      <c r="XBW198" s="1"/>
      <c r="XBX198" s="1"/>
      <c r="XBY198" s="1"/>
      <c r="XBZ198" s="1"/>
      <c r="XCA198" s="1"/>
      <c r="XCB198" s="1"/>
      <c r="XCC198" s="1"/>
      <c r="XCD198" s="1"/>
      <c r="XCE198" s="1"/>
      <c r="XCF198" s="1"/>
      <c r="XCG198" s="1"/>
      <c r="XCH198" s="1"/>
      <c r="XCI198" s="1"/>
      <c r="XCJ198" s="1"/>
      <c r="XCK198" s="1"/>
      <c r="XCL198" s="1"/>
      <c r="XCM198" s="1"/>
      <c r="XCN198" s="1"/>
      <c r="XCO198" s="1"/>
      <c r="XCP198" s="1"/>
      <c r="XCQ198" s="1"/>
      <c r="XCR198" s="1"/>
      <c r="XCS198" s="1"/>
      <c r="XCT198" s="1"/>
      <c r="XCU198" s="1"/>
      <c r="XCV198" s="1"/>
      <c r="XCW198" s="1"/>
      <c r="XCX198" s="1"/>
      <c r="XCY198" s="1"/>
      <c r="XCZ198" s="1"/>
      <c r="XDA198" s="1"/>
      <c r="XDB198" s="1"/>
      <c r="XDC198" s="1"/>
      <c r="XDD198" s="1"/>
      <c r="XDE198" s="1"/>
      <c r="XDF198" s="1"/>
      <c r="XDG198" s="1"/>
      <c r="XDH198" s="1"/>
      <c r="XDI198" s="1"/>
      <c r="XDJ198" s="1"/>
      <c r="XDK198" s="1"/>
      <c r="XDL198" s="1"/>
      <c r="XDM198" s="1"/>
      <c r="XDN198" s="1"/>
      <c r="XDO198" s="1"/>
      <c r="XDP198" s="1"/>
      <c r="XDQ198" s="1"/>
      <c r="XDR198" s="1"/>
      <c r="XDS198" s="1"/>
      <c r="XDT198" s="1"/>
      <c r="XDU198" s="1"/>
      <c r="XDV198" s="1"/>
      <c r="XDW198" s="1"/>
      <c r="XDX198" s="1"/>
      <c r="XDY198" s="1"/>
      <c r="XDZ198" s="1"/>
      <c r="XEA198" s="1"/>
      <c r="XEB198" s="1"/>
      <c r="XEC198" s="1"/>
      <c r="XED198" s="1"/>
      <c r="XEE198" s="1"/>
      <c r="XEF198" s="1"/>
      <c r="XEG198" s="1"/>
      <c r="XEH198" s="1"/>
      <c r="XEI198" s="1"/>
      <c r="XEJ198" s="1"/>
      <c r="XEK198" s="1"/>
      <c r="XEL198" s="1"/>
      <c r="XEM198" s="1"/>
      <c r="XEN198" s="1"/>
      <c r="XEO198" s="1"/>
      <c r="XEP198" s="1"/>
      <c r="XEQ198" s="1"/>
      <c r="XER198" s="1"/>
      <c r="XES198" s="1"/>
      <c r="XET198" s="1"/>
      <c r="XEU198" s="1"/>
      <c r="XEV198" s="1"/>
      <c r="XEW198" s="1"/>
      <c r="XEX198" s="1"/>
      <c r="XEY198" s="1"/>
      <c r="XEZ198" s="1"/>
      <c r="XFA198" s="1"/>
      <c r="XFB198" s="1"/>
      <c r="XFC198" s="1"/>
    </row>
    <row r="199" spans="1:150 16226:16383" s="2" customFormat="1" ht="21" x14ac:dyDescent="0.3">
      <c r="A199" s="110">
        <f t="shared" ref="A199:A203" si="24">A198+1</f>
        <v>3</v>
      </c>
      <c r="B199" s="111"/>
      <c r="C199" s="51" t="s">
        <v>365</v>
      </c>
      <c r="D199" s="51" t="s">
        <v>314</v>
      </c>
      <c r="E199" s="73">
        <f>(60.68)*(10.764)</f>
        <v>653.15951999999993</v>
      </c>
      <c r="F199" s="73">
        <f>(3.25)*(10.764)</f>
        <v>34.982999999999997</v>
      </c>
      <c r="G199" s="4">
        <v>0</v>
      </c>
      <c r="H199" s="4">
        <f t="shared" si="23"/>
        <v>688.14251999999988</v>
      </c>
      <c r="I199" s="1"/>
      <c r="J199" s="1"/>
      <c r="K199" s="1"/>
      <c r="L199" s="1"/>
      <c r="M199" s="1"/>
      <c r="N199" s="1"/>
      <c r="O199" s="1"/>
      <c r="P199" s="1"/>
      <c r="Q199" s="1"/>
      <c r="R199" s="1"/>
      <c r="S199" s="1"/>
      <c r="T199" s="1"/>
      <c r="U199" s="1"/>
      <c r="V199" s="1"/>
      <c r="W199" s="1"/>
      <c r="X199" s="1"/>
      <c r="Y199" s="1"/>
      <c r="Z199" s="1"/>
      <c r="AA199" s="1"/>
      <c r="AB199" s="1"/>
      <c r="AC199" s="1"/>
      <c r="AD199" s="1"/>
      <c r="AE199" s="1"/>
      <c r="AF199" s="1"/>
      <c r="AG199" s="1"/>
      <c r="AH199" s="1"/>
      <c r="AI199" s="1"/>
      <c r="AJ199" s="1"/>
      <c r="AK199" s="1"/>
      <c r="AL199" s="1"/>
      <c r="AM199" s="1"/>
      <c r="AN199" s="1"/>
      <c r="AO199" s="1"/>
      <c r="AP199" s="1"/>
      <c r="AQ199" s="1"/>
      <c r="AR199" s="1"/>
      <c r="AS199" s="1"/>
      <c r="AT199" s="1"/>
      <c r="AU199" s="1"/>
      <c r="AV199" s="1"/>
      <c r="AW199" s="1"/>
      <c r="AX199" s="1"/>
      <c r="AY199" s="1"/>
      <c r="AZ199" s="1"/>
      <c r="BA199" s="1"/>
      <c r="BB199" s="1"/>
      <c r="BC199" s="1"/>
      <c r="BD199" s="1"/>
      <c r="BE199" s="1"/>
      <c r="BF199" s="1"/>
      <c r="BG199" s="1"/>
      <c r="BH199" s="1"/>
      <c r="BI199" s="1"/>
      <c r="BJ199" s="1"/>
      <c r="BK199" s="1"/>
      <c r="BL199" s="1"/>
      <c r="BM199" s="1"/>
      <c r="BN199" s="1"/>
      <c r="BO199" s="1"/>
      <c r="BP199" s="1"/>
      <c r="BQ199" s="1"/>
      <c r="BR199" s="1"/>
      <c r="BS199" s="1"/>
      <c r="BT199" s="1"/>
      <c r="BU199" s="1"/>
      <c r="BV199" s="1"/>
      <c r="BW199" s="1"/>
      <c r="BX199" s="1"/>
      <c r="BY199" s="1"/>
      <c r="BZ199" s="1"/>
      <c r="CA199" s="1"/>
      <c r="CB199" s="1"/>
      <c r="CC199" s="1"/>
      <c r="CD199" s="1"/>
      <c r="CE199" s="1"/>
      <c r="CF199" s="1"/>
      <c r="CG199" s="1"/>
      <c r="CH199" s="1"/>
      <c r="CI199" s="1"/>
      <c r="CJ199" s="1"/>
      <c r="CK199" s="1"/>
      <c r="CL199" s="1"/>
      <c r="CM199" s="1"/>
      <c r="CN199" s="1"/>
      <c r="CO199" s="1"/>
      <c r="CP199" s="1"/>
      <c r="CQ199" s="1"/>
      <c r="CR199" s="1"/>
      <c r="CS199" s="1"/>
      <c r="CT199" s="1"/>
      <c r="CU199" s="1"/>
      <c r="CV199" s="1"/>
      <c r="CW199" s="1"/>
      <c r="CX199" s="1"/>
      <c r="CY199" s="1"/>
      <c r="CZ199" s="1"/>
      <c r="DA199" s="1"/>
      <c r="DB199" s="1"/>
      <c r="DC199" s="1"/>
      <c r="DD199" s="1"/>
      <c r="DE199" s="1"/>
      <c r="DF199" s="1"/>
      <c r="DG199" s="1"/>
      <c r="DH199" s="1"/>
      <c r="DI199" s="1"/>
      <c r="DJ199" s="1"/>
      <c r="DK199" s="1"/>
      <c r="DL199" s="1"/>
      <c r="DM199" s="1"/>
      <c r="DN199" s="1"/>
      <c r="DO199" s="1"/>
      <c r="DP199" s="1"/>
      <c r="DQ199" s="1"/>
      <c r="DR199" s="1"/>
      <c r="DS199" s="1"/>
      <c r="DT199" s="1"/>
      <c r="DU199" s="1"/>
      <c r="DV199" s="1"/>
      <c r="DW199" s="1"/>
      <c r="DX199" s="1"/>
      <c r="DY199" s="1"/>
      <c r="DZ199" s="1"/>
      <c r="EA199" s="1"/>
      <c r="EB199" s="1"/>
      <c r="EC199" s="1"/>
      <c r="ED199" s="1"/>
      <c r="EE199" s="1"/>
      <c r="EF199" s="1"/>
      <c r="EG199" s="1"/>
      <c r="EH199" s="1"/>
      <c r="EI199" s="1"/>
      <c r="EJ199" s="1"/>
      <c r="EK199" s="1"/>
      <c r="EL199" s="1"/>
      <c r="EM199" s="1"/>
      <c r="EN199" s="1"/>
      <c r="EO199" s="1"/>
      <c r="EP199" s="1"/>
      <c r="EQ199" s="1"/>
      <c r="ER199" s="1"/>
      <c r="ES199" s="1"/>
      <c r="ET199" s="1"/>
      <c r="WZB199" s="1"/>
      <c r="WZC199" s="1"/>
      <c r="WZD199" s="1"/>
      <c r="WZE199" s="1"/>
      <c r="WZF199" s="1"/>
      <c r="WZG199" s="1"/>
      <c r="WZH199" s="1"/>
      <c r="WZI199" s="1"/>
      <c r="WZJ199" s="1"/>
      <c r="WZK199" s="1"/>
      <c r="WZL199" s="1"/>
      <c r="WZM199" s="1"/>
      <c r="WZN199" s="1"/>
      <c r="WZO199" s="1"/>
      <c r="WZP199" s="1"/>
      <c r="WZQ199" s="1"/>
      <c r="WZR199" s="1"/>
      <c r="WZS199" s="1"/>
      <c r="WZT199" s="1"/>
      <c r="WZU199" s="1"/>
      <c r="WZV199" s="1"/>
      <c r="WZW199" s="1"/>
      <c r="WZX199" s="1"/>
      <c r="WZY199" s="1"/>
      <c r="WZZ199" s="1"/>
      <c r="XAA199" s="1"/>
      <c r="XAB199" s="1"/>
      <c r="XAC199" s="1"/>
      <c r="XAD199" s="1"/>
      <c r="XAE199" s="1"/>
      <c r="XAF199" s="1"/>
      <c r="XAG199" s="1"/>
      <c r="XAH199" s="1"/>
      <c r="XAI199" s="1"/>
      <c r="XAJ199" s="1"/>
      <c r="XAK199" s="1"/>
      <c r="XAL199" s="1"/>
      <c r="XAM199" s="1"/>
      <c r="XAN199" s="1"/>
      <c r="XAO199" s="1"/>
      <c r="XAP199" s="1"/>
      <c r="XAQ199" s="1"/>
      <c r="XAR199" s="1"/>
      <c r="XAS199" s="1"/>
      <c r="XAT199" s="1"/>
      <c r="XAU199" s="1"/>
      <c r="XAV199" s="1"/>
      <c r="XAW199" s="1"/>
      <c r="XAX199" s="1"/>
      <c r="XAY199" s="1"/>
      <c r="XAZ199" s="1"/>
      <c r="XBA199" s="1"/>
      <c r="XBB199" s="1"/>
      <c r="XBC199" s="1"/>
      <c r="XBD199" s="1"/>
      <c r="XBE199" s="1"/>
      <c r="XBF199" s="1"/>
      <c r="XBG199" s="1"/>
      <c r="XBH199" s="1"/>
      <c r="XBI199" s="1"/>
      <c r="XBJ199" s="1"/>
      <c r="XBK199" s="1"/>
      <c r="XBL199" s="1"/>
      <c r="XBM199" s="1"/>
      <c r="XBN199" s="1"/>
      <c r="XBO199" s="1"/>
      <c r="XBP199" s="1"/>
      <c r="XBQ199" s="1"/>
      <c r="XBR199" s="1"/>
      <c r="XBS199" s="1"/>
      <c r="XBT199" s="1"/>
      <c r="XBU199" s="1"/>
      <c r="XBV199" s="1"/>
      <c r="XBW199" s="1"/>
      <c r="XBX199" s="1"/>
      <c r="XBY199" s="1"/>
      <c r="XBZ199" s="1"/>
      <c r="XCA199" s="1"/>
      <c r="XCB199" s="1"/>
      <c r="XCC199" s="1"/>
      <c r="XCD199" s="1"/>
      <c r="XCE199" s="1"/>
      <c r="XCF199" s="1"/>
      <c r="XCG199" s="1"/>
      <c r="XCH199" s="1"/>
      <c r="XCI199" s="1"/>
      <c r="XCJ199" s="1"/>
      <c r="XCK199" s="1"/>
      <c r="XCL199" s="1"/>
      <c r="XCM199" s="1"/>
      <c r="XCN199" s="1"/>
      <c r="XCO199" s="1"/>
      <c r="XCP199" s="1"/>
      <c r="XCQ199" s="1"/>
      <c r="XCR199" s="1"/>
      <c r="XCS199" s="1"/>
      <c r="XCT199" s="1"/>
      <c r="XCU199" s="1"/>
      <c r="XCV199" s="1"/>
      <c r="XCW199" s="1"/>
      <c r="XCX199" s="1"/>
      <c r="XCY199" s="1"/>
      <c r="XCZ199" s="1"/>
      <c r="XDA199" s="1"/>
      <c r="XDB199" s="1"/>
      <c r="XDC199" s="1"/>
      <c r="XDD199" s="1"/>
      <c r="XDE199" s="1"/>
      <c r="XDF199" s="1"/>
      <c r="XDG199" s="1"/>
      <c r="XDH199" s="1"/>
      <c r="XDI199" s="1"/>
      <c r="XDJ199" s="1"/>
      <c r="XDK199" s="1"/>
      <c r="XDL199" s="1"/>
      <c r="XDM199" s="1"/>
      <c r="XDN199" s="1"/>
      <c r="XDO199" s="1"/>
      <c r="XDP199" s="1"/>
      <c r="XDQ199" s="1"/>
      <c r="XDR199" s="1"/>
      <c r="XDS199" s="1"/>
      <c r="XDT199" s="1"/>
      <c r="XDU199" s="1"/>
      <c r="XDV199" s="1"/>
      <c r="XDW199" s="1"/>
      <c r="XDX199" s="1"/>
      <c r="XDY199" s="1"/>
      <c r="XDZ199" s="1"/>
      <c r="XEA199" s="1"/>
      <c r="XEB199" s="1"/>
      <c r="XEC199" s="1"/>
      <c r="XED199" s="1"/>
      <c r="XEE199" s="1"/>
      <c r="XEF199" s="1"/>
      <c r="XEG199" s="1"/>
      <c r="XEH199" s="1"/>
      <c r="XEI199" s="1"/>
      <c r="XEJ199" s="1"/>
      <c r="XEK199" s="1"/>
      <c r="XEL199" s="1"/>
      <c r="XEM199" s="1"/>
      <c r="XEN199" s="1"/>
      <c r="XEO199" s="1"/>
      <c r="XEP199" s="1"/>
      <c r="XEQ199" s="1"/>
      <c r="XER199" s="1"/>
      <c r="XES199" s="1"/>
      <c r="XET199" s="1"/>
      <c r="XEU199" s="1"/>
      <c r="XEV199" s="1"/>
      <c r="XEW199" s="1"/>
      <c r="XEX199" s="1"/>
      <c r="XEY199" s="1"/>
      <c r="XEZ199" s="1"/>
      <c r="XFA199" s="1"/>
      <c r="XFB199" s="1"/>
      <c r="XFC199" s="1"/>
    </row>
    <row r="200" spans="1:150 16226:16383" s="2" customFormat="1" ht="20.25" customHeight="1" x14ac:dyDescent="0.3">
      <c r="A200" s="110">
        <f t="shared" si="24"/>
        <v>4</v>
      </c>
      <c r="B200" s="111"/>
      <c r="C200" s="51" t="s">
        <v>365</v>
      </c>
      <c r="D200" s="51" t="s">
        <v>327</v>
      </c>
      <c r="E200" s="73">
        <f>(117.34)*(10.764)</f>
        <v>1263.0477599999999</v>
      </c>
      <c r="F200" s="73">
        <f>(5.43)*(10.764)</f>
        <v>58.448519999999995</v>
      </c>
      <c r="G200" s="4">
        <v>0</v>
      </c>
      <c r="H200" s="4">
        <f t="shared" si="23"/>
        <v>1321.4962799999998</v>
      </c>
      <c r="I200" s="1"/>
      <c r="J200" s="1"/>
      <c r="K200" s="1"/>
      <c r="L200" s="1"/>
      <c r="M200" s="1"/>
      <c r="N200" s="1"/>
      <c r="O200" s="1"/>
      <c r="P200" s="1"/>
      <c r="Q200" s="1"/>
      <c r="R200" s="1"/>
      <c r="S200" s="1"/>
      <c r="T200" s="1"/>
      <c r="U200" s="1"/>
      <c r="V200" s="1"/>
      <c r="W200" s="1"/>
      <c r="X200" s="1"/>
      <c r="Y200" s="1"/>
      <c r="Z200" s="1"/>
      <c r="AA200" s="1"/>
      <c r="AB200" s="1"/>
      <c r="AC200" s="1"/>
      <c r="AD200" s="1"/>
      <c r="AE200" s="1"/>
      <c r="AF200" s="1"/>
      <c r="AG200" s="1"/>
      <c r="AH200" s="1"/>
      <c r="AI200" s="1"/>
      <c r="AJ200" s="1"/>
      <c r="AK200" s="1"/>
      <c r="AL200" s="1"/>
      <c r="AM200" s="1"/>
      <c r="AN200" s="1"/>
      <c r="AO200" s="1"/>
      <c r="AP200" s="1"/>
      <c r="AQ200" s="1"/>
      <c r="AR200" s="1"/>
      <c r="AS200" s="1"/>
      <c r="AT200" s="1"/>
      <c r="AU200" s="1"/>
      <c r="AV200" s="1"/>
      <c r="AW200" s="1"/>
      <c r="AX200" s="1"/>
      <c r="AY200" s="1"/>
      <c r="AZ200" s="1"/>
      <c r="BA200" s="1"/>
      <c r="BB200" s="1"/>
      <c r="BC200" s="1"/>
      <c r="BD200" s="1"/>
      <c r="BE200" s="1"/>
      <c r="BF200" s="1"/>
      <c r="BG200" s="1"/>
      <c r="BH200" s="1"/>
      <c r="BI200" s="1"/>
      <c r="BJ200" s="1"/>
      <c r="BK200" s="1"/>
      <c r="BL200" s="1"/>
      <c r="BM200" s="1"/>
      <c r="BN200" s="1"/>
      <c r="BO200" s="1"/>
      <c r="BP200" s="1"/>
      <c r="BQ200" s="1"/>
      <c r="BR200" s="1"/>
      <c r="BS200" s="1"/>
      <c r="BT200" s="1"/>
      <c r="BU200" s="1"/>
      <c r="BV200" s="1"/>
      <c r="BW200" s="1"/>
      <c r="BX200" s="1"/>
      <c r="BY200" s="1"/>
      <c r="BZ200" s="1"/>
      <c r="CA200" s="1"/>
      <c r="CB200" s="1"/>
      <c r="CC200" s="1"/>
      <c r="CD200" s="1"/>
      <c r="CE200" s="1"/>
      <c r="CF200" s="1"/>
      <c r="CG200" s="1"/>
      <c r="CH200" s="1"/>
      <c r="CI200" s="1"/>
      <c r="CJ200" s="1"/>
      <c r="CK200" s="1"/>
      <c r="CL200" s="1"/>
      <c r="CM200" s="1"/>
      <c r="CN200" s="1"/>
      <c r="CO200" s="1"/>
      <c r="CP200" s="1"/>
      <c r="CQ200" s="1"/>
      <c r="CR200" s="1"/>
      <c r="CS200" s="1"/>
      <c r="CT200" s="1"/>
      <c r="CU200" s="1"/>
      <c r="CV200" s="1"/>
      <c r="CW200" s="1"/>
      <c r="CX200" s="1"/>
      <c r="CY200" s="1"/>
      <c r="CZ200" s="1"/>
      <c r="DA200" s="1"/>
      <c r="DB200" s="1"/>
      <c r="DC200" s="1"/>
      <c r="DD200" s="1"/>
      <c r="DE200" s="1"/>
      <c r="DF200" s="1"/>
      <c r="DG200" s="1"/>
      <c r="DH200" s="1"/>
      <c r="DI200" s="1"/>
      <c r="DJ200" s="1"/>
      <c r="DK200" s="1"/>
      <c r="DL200" s="1"/>
      <c r="DM200" s="1"/>
      <c r="DN200" s="1"/>
      <c r="DO200" s="1"/>
      <c r="DP200" s="1"/>
      <c r="DQ200" s="1"/>
      <c r="DR200" s="1"/>
      <c r="DS200" s="1"/>
      <c r="DT200" s="1"/>
      <c r="DU200" s="1"/>
      <c r="DV200" s="1"/>
      <c r="DW200" s="1"/>
      <c r="DX200" s="1"/>
      <c r="DY200" s="1"/>
      <c r="DZ200" s="1"/>
      <c r="EA200" s="1"/>
      <c r="EB200" s="1"/>
      <c r="EC200" s="1"/>
      <c r="ED200" s="1"/>
      <c r="EE200" s="1"/>
      <c r="EF200" s="1"/>
      <c r="EG200" s="1"/>
      <c r="EH200" s="1"/>
      <c r="EI200" s="1"/>
      <c r="EJ200" s="1"/>
      <c r="EK200" s="1"/>
      <c r="EL200" s="1"/>
      <c r="EM200" s="1"/>
      <c r="EN200" s="1"/>
      <c r="EO200" s="1"/>
      <c r="EP200" s="1"/>
      <c r="EQ200" s="1"/>
      <c r="ER200" s="1"/>
      <c r="ES200" s="1"/>
      <c r="ET200" s="1"/>
      <c r="WZB200" s="1"/>
      <c r="WZC200" s="1"/>
      <c r="WZD200" s="1"/>
      <c r="WZE200" s="1"/>
      <c r="WZF200" s="1"/>
      <c r="WZG200" s="1"/>
      <c r="WZH200" s="1"/>
      <c r="WZI200" s="1"/>
      <c r="WZJ200" s="1"/>
      <c r="WZK200" s="1"/>
      <c r="WZL200" s="1"/>
      <c r="WZM200" s="1"/>
      <c r="WZN200" s="1"/>
      <c r="WZO200" s="1"/>
      <c r="WZP200" s="1"/>
      <c r="WZQ200" s="1"/>
      <c r="WZR200" s="1"/>
      <c r="WZS200" s="1"/>
      <c r="WZT200" s="1"/>
      <c r="WZU200" s="1"/>
      <c r="WZV200" s="1"/>
      <c r="WZW200" s="1"/>
      <c r="WZX200" s="1"/>
      <c r="WZY200" s="1"/>
      <c r="WZZ200" s="1"/>
      <c r="XAA200" s="1"/>
      <c r="XAB200" s="1"/>
      <c r="XAC200" s="1"/>
      <c r="XAD200" s="1"/>
      <c r="XAE200" s="1"/>
      <c r="XAF200" s="1"/>
      <c r="XAG200" s="1"/>
      <c r="XAH200" s="1"/>
      <c r="XAI200" s="1"/>
      <c r="XAJ200" s="1"/>
      <c r="XAK200" s="1"/>
      <c r="XAL200" s="1"/>
      <c r="XAM200" s="1"/>
      <c r="XAN200" s="1"/>
      <c r="XAO200" s="1"/>
      <c r="XAP200" s="1"/>
      <c r="XAQ200" s="1"/>
      <c r="XAR200" s="1"/>
      <c r="XAS200" s="1"/>
      <c r="XAT200" s="1"/>
      <c r="XAU200" s="1"/>
      <c r="XAV200" s="1"/>
      <c r="XAW200" s="1"/>
      <c r="XAX200" s="1"/>
      <c r="XAY200" s="1"/>
      <c r="XAZ200" s="1"/>
      <c r="XBA200" s="1"/>
      <c r="XBB200" s="1"/>
      <c r="XBC200" s="1"/>
      <c r="XBD200" s="1"/>
      <c r="XBE200" s="1"/>
      <c r="XBF200" s="1"/>
      <c r="XBG200" s="1"/>
      <c r="XBH200" s="1"/>
      <c r="XBI200" s="1"/>
      <c r="XBJ200" s="1"/>
      <c r="XBK200" s="1"/>
      <c r="XBL200" s="1"/>
      <c r="XBM200" s="1"/>
      <c r="XBN200" s="1"/>
      <c r="XBO200" s="1"/>
      <c r="XBP200" s="1"/>
      <c r="XBQ200" s="1"/>
      <c r="XBR200" s="1"/>
      <c r="XBS200" s="1"/>
      <c r="XBT200" s="1"/>
      <c r="XBU200" s="1"/>
      <c r="XBV200" s="1"/>
      <c r="XBW200" s="1"/>
      <c r="XBX200" s="1"/>
      <c r="XBY200" s="1"/>
      <c r="XBZ200" s="1"/>
      <c r="XCA200" s="1"/>
      <c r="XCB200" s="1"/>
      <c r="XCC200" s="1"/>
      <c r="XCD200" s="1"/>
      <c r="XCE200" s="1"/>
      <c r="XCF200" s="1"/>
      <c r="XCG200" s="1"/>
      <c r="XCH200" s="1"/>
      <c r="XCI200" s="1"/>
      <c r="XCJ200" s="1"/>
      <c r="XCK200" s="1"/>
      <c r="XCL200" s="1"/>
      <c r="XCM200" s="1"/>
      <c r="XCN200" s="1"/>
      <c r="XCO200" s="1"/>
      <c r="XCP200" s="1"/>
      <c r="XCQ200" s="1"/>
      <c r="XCR200" s="1"/>
      <c r="XCS200" s="1"/>
      <c r="XCT200" s="1"/>
      <c r="XCU200" s="1"/>
      <c r="XCV200" s="1"/>
      <c r="XCW200" s="1"/>
      <c r="XCX200" s="1"/>
      <c r="XCY200" s="1"/>
      <c r="XCZ200" s="1"/>
      <c r="XDA200" s="1"/>
      <c r="XDB200" s="1"/>
      <c r="XDC200" s="1"/>
      <c r="XDD200" s="1"/>
      <c r="XDE200" s="1"/>
      <c r="XDF200" s="1"/>
      <c r="XDG200" s="1"/>
      <c r="XDH200" s="1"/>
      <c r="XDI200" s="1"/>
      <c r="XDJ200" s="1"/>
      <c r="XDK200" s="1"/>
      <c r="XDL200" s="1"/>
      <c r="XDM200" s="1"/>
      <c r="XDN200" s="1"/>
      <c r="XDO200" s="1"/>
      <c r="XDP200" s="1"/>
      <c r="XDQ200" s="1"/>
      <c r="XDR200" s="1"/>
      <c r="XDS200" s="1"/>
      <c r="XDT200" s="1"/>
      <c r="XDU200" s="1"/>
      <c r="XDV200" s="1"/>
      <c r="XDW200" s="1"/>
      <c r="XDX200" s="1"/>
      <c r="XDY200" s="1"/>
      <c r="XDZ200" s="1"/>
      <c r="XEA200" s="1"/>
      <c r="XEB200" s="1"/>
      <c r="XEC200" s="1"/>
      <c r="XED200" s="1"/>
      <c r="XEE200" s="1"/>
      <c r="XEF200" s="1"/>
      <c r="XEG200" s="1"/>
      <c r="XEH200" s="1"/>
      <c r="XEI200" s="1"/>
      <c r="XEJ200" s="1"/>
      <c r="XEK200" s="1"/>
      <c r="XEL200" s="1"/>
      <c r="XEM200" s="1"/>
      <c r="XEN200" s="1"/>
      <c r="XEO200" s="1"/>
      <c r="XEP200" s="1"/>
      <c r="XEQ200" s="1"/>
      <c r="XER200" s="1"/>
      <c r="XES200" s="1"/>
      <c r="XET200" s="1"/>
      <c r="XEU200" s="1"/>
      <c r="XEV200" s="1"/>
      <c r="XEW200" s="1"/>
      <c r="XEX200" s="1"/>
      <c r="XEY200" s="1"/>
      <c r="XEZ200" s="1"/>
      <c r="XFA200" s="1"/>
      <c r="XFB200" s="1"/>
      <c r="XFC200" s="1"/>
    </row>
    <row r="201" spans="1:150 16226:16383" s="2" customFormat="1" ht="20.25" customHeight="1" x14ac:dyDescent="0.3">
      <c r="A201" s="110">
        <f t="shared" si="24"/>
        <v>5</v>
      </c>
      <c r="B201" s="111"/>
      <c r="C201" s="88" t="s">
        <v>325</v>
      </c>
      <c r="D201" s="89"/>
      <c r="E201" s="89"/>
      <c r="F201" s="89"/>
      <c r="G201" s="89"/>
      <c r="H201" s="90"/>
      <c r="I201" s="1"/>
      <c r="J201" s="1"/>
      <c r="K201" s="1"/>
      <c r="L201" s="1"/>
      <c r="M201" s="1"/>
      <c r="N201" s="1"/>
      <c r="O201" s="1"/>
      <c r="P201" s="1"/>
      <c r="Q201" s="1"/>
      <c r="R201" s="1"/>
      <c r="S201" s="1"/>
      <c r="T201" s="1"/>
      <c r="U201" s="1"/>
      <c r="V201" s="1"/>
      <c r="W201" s="1"/>
      <c r="X201" s="1"/>
      <c r="Y201" s="1"/>
      <c r="Z201" s="1"/>
      <c r="AA201" s="1"/>
      <c r="AB201" s="1"/>
      <c r="AC201" s="1"/>
      <c r="AD201" s="1"/>
      <c r="AE201" s="1"/>
      <c r="AF201" s="1"/>
      <c r="AG201" s="1"/>
      <c r="AH201" s="1"/>
      <c r="AI201" s="1"/>
      <c r="AJ201" s="1"/>
      <c r="AK201" s="1"/>
      <c r="AL201" s="1"/>
      <c r="AM201" s="1"/>
      <c r="AN201" s="1"/>
      <c r="AO201" s="1"/>
      <c r="AP201" s="1"/>
      <c r="AQ201" s="1"/>
      <c r="AR201" s="1"/>
      <c r="AS201" s="1"/>
      <c r="AT201" s="1"/>
      <c r="AU201" s="1"/>
      <c r="AV201" s="1"/>
      <c r="AW201" s="1"/>
      <c r="AX201" s="1"/>
      <c r="AY201" s="1"/>
      <c r="AZ201" s="1"/>
      <c r="BA201" s="1"/>
      <c r="BB201" s="1"/>
      <c r="BC201" s="1"/>
      <c r="BD201" s="1"/>
      <c r="BE201" s="1"/>
      <c r="BF201" s="1"/>
      <c r="BG201" s="1"/>
      <c r="BH201" s="1"/>
      <c r="BI201" s="1"/>
      <c r="BJ201" s="1"/>
      <c r="BK201" s="1"/>
      <c r="BL201" s="1"/>
      <c r="BM201" s="1"/>
      <c r="BN201" s="1"/>
      <c r="BO201" s="1"/>
      <c r="BP201" s="1"/>
      <c r="BQ201" s="1"/>
      <c r="BR201" s="1"/>
      <c r="BS201" s="1"/>
      <c r="BT201" s="1"/>
      <c r="BU201" s="1"/>
      <c r="BV201" s="1"/>
      <c r="BW201" s="1"/>
      <c r="BX201" s="1"/>
      <c r="BY201" s="1"/>
      <c r="BZ201" s="1"/>
      <c r="CA201" s="1"/>
      <c r="CB201" s="1"/>
      <c r="CC201" s="1"/>
      <c r="CD201" s="1"/>
      <c r="CE201" s="1"/>
      <c r="CF201" s="1"/>
      <c r="CG201" s="1"/>
      <c r="CH201" s="1"/>
      <c r="CI201" s="1"/>
      <c r="CJ201" s="1"/>
      <c r="CK201" s="1"/>
      <c r="CL201" s="1"/>
      <c r="CM201" s="1"/>
      <c r="CN201" s="1"/>
      <c r="CO201" s="1"/>
      <c r="CP201" s="1"/>
      <c r="CQ201" s="1"/>
      <c r="CR201" s="1"/>
      <c r="CS201" s="1"/>
      <c r="CT201" s="1"/>
      <c r="CU201" s="1"/>
      <c r="CV201" s="1"/>
      <c r="CW201" s="1"/>
      <c r="CX201" s="1"/>
      <c r="CY201" s="1"/>
      <c r="CZ201" s="1"/>
      <c r="DA201" s="1"/>
      <c r="DB201" s="1"/>
      <c r="DC201" s="1"/>
      <c r="DD201" s="1"/>
      <c r="DE201" s="1"/>
      <c r="DF201" s="1"/>
      <c r="DG201" s="1"/>
      <c r="DH201" s="1"/>
      <c r="DI201" s="1"/>
      <c r="DJ201" s="1"/>
      <c r="DK201" s="1"/>
      <c r="DL201" s="1"/>
      <c r="DM201" s="1"/>
      <c r="DN201" s="1"/>
      <c r="DO201" s="1"/>
      <c r="DP201" s="1"/>
      <c r="DQ201" s="1"/>
      <c r="DR201" s="1"/>
      <c r="DS201" s="1"/>
      <c r="DT201" s="1"/>
      <c r="DU201" s="1"/>
      <c r="DV201" s="1"/>
      <c r="DW201" s="1"/>
      <c r="DX201" s="1"/>
      <c r="DY201" s="1"/>
      <c r="DZ201" s="1"/>
      <c r="EA201" s="1"/>
      <c r="EB201" s="1"/>
      <c r="EC201" s="1"/>
      <c r="ED201" s="1"/>
      <c r="EE201" s="1"/>
      <c r="EF201" s="1"/>
      <c r="EG201" s="1"/>
      <c r="EH201" s="1"/>
      <c r="EI201" s="1"/>
      <c r="EJ201" s="1"/>
      <c r="EK201" s="1"/>
      <c r="EL201" s="1"/>
      <c r="EM201" s="1"/>
      <c r="EN201" s="1"/>
      <c r="EO201" s="1"/>
      <c r="EP201" s="1"/>
      <c r="EQ201" s="1"/>
      <c r="ER201" s="1"/>
      <c r="ES201" s="1"/>
      <c r="ET201" s="1"/>
      <c r="WZB201" s="1"/>
      <c r="WZC201" s="1"/>
      <c r="WZD201" s="1"/>
      <c r="WZE201" s="1"/>
      <c r="WZF201" s="1"/>
      <c r="WZG201" s="1"/>
      <c r="WZH201" s="1"/>
      <c r="WZI201" s="1"/>
      <c r="WZJ201" s="1"/>
      <c r="WZK201" s="1"/>
      <c r="WZL201" s="1"/>
      <c r="WZM201" s="1"/>
      <c r="WZN201" s="1"/>
      <c r="WZO201" s="1"/>
      <c r="WZP201" s="1"/>
      <c r="WZQ201" s="1"/>
      <c r="WZR201" s="1"/>
      <c r="WZS201" s="1"/>
      <c r="WZT201" s="1"/>
      <c r="WZU201" s="1"/>
      <c r="WZV201" s="1"/>
      <c r="WZW201" s="1"/>
      <c r="WZX201" s="1"/>
      <c r="WZY201" s="1"/>
      <c r="WZZ201" s="1"/>
      <c r="XAA201" s="1"/>
      <c r="XAB201" s="1"/>
      <c r="XAC201" s="1"/>
      <c r="XAD201" s="1"/>
      <c r="XAE201" s="1"/>
      <c r="XAF201" s="1"/>
      <c r="XAG201" s="1"/>
      <c r="XAH201" s="1"/>
      <c r="XAI201" s="1"/>
      <c r="XAJ201" s="1"/>
      <c r="XAK201" s="1"/>
      <c r="XAL201" s="1"/>
      <c r="XAM201" s="1"/>
      <c r="XAN201" s="1"/>
      <c r="XAO201" s="1"/>
      <c r="XAP201" s="1"/>
      <c r="XAQ201" s="1"/>
      <c r="XAR201" s="1"/>
      <c r="XAS201" s="1"/>
      <c r="XAT201" s="1"/>
      <c r="XAU201" s="1"/>
      <c r="XAV201" s="1"/>
      <c r="XAW201" s="1"/>
      <c r="XAX201" s="1"/>
      <c r="XAY201" s="1"/>
      <c r="XAZ201" s="1"/>
      <c r="XBA201" s="1"/>
      <c r="XBB201" s="1"/>
      <c r="XBC201" s="1"/>
      <c r="XBD201" s="1"/>
      <c r="XBE201" s="1"/>
      <c r="XBF201" s="1"/>
      <c r="XBG201" s="1"/>
      <c r="XBH201" s="1"/>
      <c r="XBI201" s="1"/>
      <c r="XBJ201" s="1"/>
      <c r="XBK201" s="1"/>
      <c r="XBL201" s="1"/>
      <c r="XBM201" s="1"/>
      <c r="XBN201" s="1"/>
      <c r="XBO201" s="1"/>
      <c r="XBP201" s="1"/>
      <c r="XBQ201" s="1"/>
      <c r="XBR201" s="1"/>
      <c r="XBS201" s="1"/>
      <c r="XBT201" s="1"/>
      <c r="XBU201" s="1"/>
      <c r="XBV201" s="1"/>
      <c r="XBW201" s="1"/>
      <c r="XBX201" s="1"/>
      <c r="XBY201" s="1"/>
      <c r="XBZ201" s="1"/>
      <c r="XCA201" s="1"/>
      <c r="XCB201" s="1"/>
      <c r="XCC201" s="1"/>
      <c r="XCD201" s="1"/>
      <c r="XCE201" s="1"/>
      <c r="XCF201" s="1"/>
      <c r="XCG201" s="1"/>
      <c r="XCH201" s="1"/>
      <c r="XCI201" s="1"/>
      <c r="XCJ201" s="1"/>
      <c r="XCK201" s="1"/>
      <c r="XCL201" s="1"/>
      <c r="XCM201" s="1"/>
      <c r="XCN201" s="1"/>
      <c r="XCO201" s="1"/>
      <c r="XCP201" s="1"/>
      <c r="XCQ201" s="1"/>
      <c r="XCR201" s="1"/>
      <c r="XCS201" s="1"/>
      <c r="XCT201" s="1"/>
      <c r="XCU201" s="1"/>
      <c r="XCV201" s="1"/>
      <c r="XCW201" s="1"/>
      <c r="XCX201" s="1"/>
      <c r="XCY201" s="1"/>
      <c r="XCZ201" s="1"/>
      <c r="XDA201" s="1"/>
      <c r="XDB201" s="1"/>
      <c r="XDC201" s="1"/>
      <c r="XDD201" s="1"/>
      <c r="XDE201" s="1"/>
      <c r="XDF201" s="1"/>
      <c r="XDG201" s="1"/>
      <c r="XDH201" s="1"/>
      <c r="XDI201" s="1"/>
      <c r="XDJ201" s="1"/>
      <c r="XDK201" s="1"/>
      <c r="XDL201" s="1"/>
      <c r="XDM201" s="1"/>
      <c r="XDN201" s="1"/>
      <c r="XDO201" s="1"/>
      <c r="XDP201" s="1"/>
      <c r="XDQ201" s="1"/>
      <c r="XDR201" s="1"/>
      <c r="XDS201" s="1"/>
      <c r="XDT201" s="1"/>
      <c r="XDU201" s="1"/>
      <c r="XDV201" s="1"/>
      <c r="XDW201" s="1"/>
      <c r="XDX201" s="1"/>
      <c r="XDY201" s="1"/>
      <c r="XDZ201" s="1"/>
      <c r="XEA201" s="1"/>
      <c r="XEB201" s="1"/>
      <c r="XEC201" s="1"/>
      <c r="XED201" s="1"/>
      <c r="XEE201" s="1"/>
      <c r="XEF201" s="1"/>
      <c r="XEG201" s="1"/>
      <c r="XEH201" s="1"/>
      <c r="XEI201" s="1"/>
      <c r="XEJ201" s="1"/>
      <c r="XEK201" s="1"/>
      <c r="XEL201" s="1"/>
      <c r="XEM201" s="1"/>
      <c r="XEN201" s="1"/>
      <c r="XEO201" s="1"/>
      <c r="XEP201" s="1"/>
      <c r="XEQ201" s="1"/>
      <c r="XER201" s="1"/>
      <c r="XES201" s="1"/>
      <c r="XET201" s="1"/>
      <c r="XEU201" s="1"/>
      <c r="XEV201" s="1"/>
      <c r="XEW201" s="1"/>
      <c r="XEX201" s="1"/>
      <c r="XEY201" s="1"/>
      <c r="XEZ201" s="1"/>
      <c r="XFA201" s="1"/>
      <c r="XFB201" s="1"/>
      <c r="XFC201" s="1"/>
    </row>
    <row r="202" spans="1:150 16226:16383" s="2" customFormat="1" ht="20.25" customHeight="1" x14ac:dyDescent="0.3">
      <c r="A202" s="110">
        <f t="shared" si="24"/>
        <v>6</v>
      </c>
      <c r="B202" s="111"/>
      <c r="C202" s="51" t="s">
        <v>365</v>
      </c>
      <c r="D202" s="51" t="s">
        <v>314</v>
      </c>
      <c r="E202" s="73">
        <f>(62.07)*(10.764)</f>
        <v>668.12147999999991</v>
      </c>
      <c r="F202" s="73">
        <f>(3.25)*(10.764)</f>
        <v>34.982999999999997</v>
      </c>
      <c r="G202" s="4">
        <v>0</v>
      </c>
      <c r="H202" s="4">
        <f t="shared" si="23"/>
        <v>703.10447999999985</v>
      </c>
      <c r="I202" s="1"/>
      <c r="J202" s="1"/>
      <c r="K202" s="1"/>
      <c r="L202" s="1"/>
      <c r="M202" s="1"/>
      <c r="N202" s="1"/>
      <c r="O202" s="1"/>
      <c r="P202" s="1"/>
      <c r="Q202" s="1"/>
      <c r="R202" s="1"/>
      <c r="S202" s="1"/>
      <c r="T202" s="1"/>
      <c r="U202" s="1"/>
      <c r="V202" s="1"/>
      <c r="W202" s="1"/>
      <c r="X202" s="1"/>
      <c r="Y202" s="1"/>
      <c r="Z202" s="1"/>
      <c r="AA202" s="1"/>
      <c r="AB202" s="1"/>
      <c r="AC202" s="1"/>
      <c r="AD202" s="1"/>
      <c r="AE202" s="1"/>
      <c r="AF202" s="1"/>
      <c r="AG202" s="1"/>
      <c r="AH202" s="1"/>
      <c r="AI202" s="1"/>
      <c r="AJ202" s="1"/>
      <c r="AK202" s="1"/>
      <c r="AL202" s="1"/>
      <c r="AM202" s="1"/>
      <c r="AN202" s="1"/>
      <c r="AO202" s="1"/>
      <c r="AP202" s="1"/>
      <c r="AQ202" s="1"/>
      <c r="AR202" s="1"/>
      <c r="AS202" s="1"/>
      <c r="AT202" s="1"/>
      <c r="AU202" s="1"/>
      <c r="AV202" s="1"/>
      <c r="AW202" s="1"/>
      <c r="AX202" s="1"/>
      <c r="AY202" s="1"/>
      <c r="AZ202" s="1"/>
      <c r="BA202" s="1"/>
      <c r="BB202" s="1"/>
      <c r="BC202" s="1"/>
      <c r="BD202" s="1"/>
      <c r="BE202" s="1"/>
      <c r="BF202" s="1"/>
      <c r="BG202" s="1"/>
      <c r="BH202" s="1"/>
      <c r="BI202" s="1"/>
      <c r="BJ202" s="1"/>
      <c r="BK202" s="1"/>
      <c r="BL202" s="1"/>
      <c r="BM202" s="1"/>
      <c r="BN202" s="1"/>
      <c r="BO202" s="1"/>
      <c r="BP202" s="1"/>
      <c r="BQ202" s="1"/>
      <c r="BR202" s="1"/>
      <c r="BS202" s="1"/>
      <c r="BT202" s="1"/>
      <c r="BU202" s="1"/>
      <c r="BV202" s="1"/>
      <c r="BW202" s="1"/>
      <c r="BX202" s="1"/>
      <c r="BY202" s="1"/>
      <c r="BZ202" s="1"/>
      <c r="CA202" s="1"/>
      <c r="CB202" s="1"/>
      <c r="CC202" s="1"/>
      <c r="CD202" s="1"/>
      <c r="CE202" s="1"/>
      <c r="CF202" s="1"/>
      <c r="CG202" s="1"/>
      <c r="CH202" s="1"/>
      <c r="CI202" s="1"/>
      <c r="CJ202" s="1"/>
      <c r="CK202" s="1"/>
      <c r="CL202" s="1"/>
      <c r="CM202" s="1"/>
      <c r="CN202" s="1"/>
      <c r="CO202" s="1"/>
      <c r="CP202" s="1"/>
      <c r="CQ202" s="1"/>
      <c r="CR202" s="1"/>
      <c r="CS202" s="1"/>
      <c r="CT202" s="1"/>
      <c r="CU202" s="1"/>
      <c r="CV202" s="1"/>
      <c r="CW202" s="1"/>
      <c r="CX202" s="1"/>
      <c r="CY202" s="1"/>
      <c r="CZ202" s="1"/>
      <c r="DA202" s="1"/>
      <c r="DB202" s="1"/>
      <c r="DC202" s="1"/>
      <c r="DD202" s="1"/>
      <c r="DE202" s="1"/>
      <c r="DF202" s="1"/>
      <c r="DG202" s="1"/>
      <c r="DH202" s="1"/>
      <c r="DI202" s="1"/>
      <c r="DJ202" s="1"/>
      <c r="DK202" s="1"/>
      <c r="DL202" s="1"/>
      <c r="DM202" s="1"/>
      <c r="DN202" s="1"/>
      <c r="DO202" s="1"/>
      <c r="DP202" s="1"/>
      <c r="DQ202" s="1"/>
      <c r="DR202" s="1"/>
      <c r="DS202" s="1"/>
      <c r="DT202" s="1"/>
      <c r="DU202" s="1"/>
      <c r="DV202" s="1"/>
      <c r="DW202" s="1"/>
      <c r="DX202" s="1"/>
      <c r="DY202" s="1"/>
      <c r="DZ202" s="1"/>
      <c r="EA202" s="1"/>
      <c r="EB202" s="1"/>
      <c r="EC202" s="1"/>
      <c r="ED202" s="1"/>
      <c r="EE202" s="1"/>
      <c r="EF202" s="1"/>
      <c r="EG202" s="1"/>
      <c r="EH202" s="1"/>
      <c r="EI202" s="1"/>
      <c r="EJ202" s="1"/>
      <c r="EK202" s="1"/>
      <c r="EL202" s="1"/>
      <c r="EM202" s="1"/>
      <c r="EN202" s="1"/>
      <c r="EO202" s="1"/>
      <c r="EP202" s="1"/>
      <c r="EQ202" s="1"/>
      <c r="ER202" s="1"/>
      <c r="ES202" s="1"/>
      <c r="ET202" s="1"/>
      <c r="WZB202" s="1"/>
      <c r="WZC202" s="1"/>
      <c r="WZD202" s="1"/>
      <c r="WZE202" s="1"/>
      <c r="WZF202" s="1"/>
      <c r="WZG202" s="1"/>
      <c r="WZH202" s="1"/>
      <c r="WZI202" s="1"/>
      <c r="WZJ202" s="1"/>
      <c r="WZK202" s="1"/>
      <c r="WZL202" s="1"/>
      <c r="WZM202" s="1"/>
      <c r="WZN202" s="1"/>
      <c r="WZO202" s="1"/>
      <c r="WZP202" s="1"/>
      <c r="WZQ202" s="1"/>
      <c r="WZR202" s="1"/>
      <c r="WZS202" s="1"/>
      <c r="WZT202" s="1"/>
      <c r="WZU202" s="1"/>
      <c r="WZV202" s="1"/>
      <c r="WZW202" s="1"/>
      <c r="WZX202" s="1"/>
      <c r="WZY202" s="1"/>
      <c r="WZZ202" s="1"/>
      <c r="XAA202" s="1"/>
      <c r="XAB202" s="1"/>
      <c r="XAC202" s="1"/>
      <c r="XAD202" s="1"/>
      <c r="XAE202" s="1"/>
      <c r="XAF202" s="1"/>
      <c r="XAG202" s="1"/>
      <c r="XAH202" s="1"/>
      <c r="XAI202" s="1"/>
      <c r="XAJ202" s="1"/>
      <c r="XAK202" s="1"/>
      <c r="XAL202" s="1"/>
      <c r="XAM202" s="1"/>
      <c r="XAN202" s="1"/>
      <c r="XAO202" s="1"/>
      <c r="XAP202" s="1"/>
      <c r="XAQ202" s="1"/>
      <c r="XAR202" s="1"/>
      <c r="XAS202" s="1"/>
      <c r="XAT202" s="1"/>
      <c r="XAU202" s="1"/>
      <c r="XAV202" s="1"/>
      <c r="XAW202" s="1"/>
      <c r="XAX202" s="1"/>
      <c r="XAY202" s="1"/>
      <c r="XAZ202" s="1"/>
      <c r="XBA202" s="1"/>
      <c r="XBB202" s="1"/>
      <c r="XBC202" s="1"/>
      <c r="XBD202" s="1"/>
      <c r="XBE202" s="1"/>
      <c r="XBF202" s="1"/>
      <c r="XBG202" s="1"/>
      <c r="XBH202" s="1"/>
      <c r="XBI202" s="1"/>
      <c r="XBJ202" s="1"/>
      <c r="XBK202" s="1"/>
      <c r="XBL202" s="1"/>
      <c r="XBM202" s="1"/>
      <c r="XBN202" s="1"/>
      <c r="XBO202" s="1"/>
      <c r="XBP202" s="1"/>
      <c r="XBQ202" s="1"/>
      <c r="XBR202" s="1"/>
      <c r="XBS202" s="1"/>
      <c r="XBT202" s="1"/>
      <c r="XBU202" s="1"/>
      <c r="XBV202" s="1"/>
      <c r="XBW202" s="1"/>
      <c r="XBX202" s="1"/>
      <c r="XBY202" s="1"/>
      <c r="XBZ202" s="1"/>
      <c r="XCA202" s="1"/>
      <c r="XCB202" s="1"/>
      <c r="XCC202" s="1"/>
      <c r="XCD202" s="1"/>
      <c r="XCE202" s="1"/>
      <c r="XCF202" s="1"/>
      <c r="XCG202" s="1"/>
      <c r="XCH202" s="1"/>
      <c r="XCI202" s="1"/>
      <c r="XCJ202" s="1"/>
      <c r="XCK202" s="1"/>
      <c r="XCL202" s="1"/>
      <c r="XCM202" s="1"/>
      <c r="XCN202" s="1"/>
      <c r="XCO202" s="1"/>
      <c r="XCP202" s="1"/>
      <c r="XCQ202" s="1"/>
      <c r="XCR202" s="1"/>
      <c r="XCS202" s="1"/>
      <c r="XCT202" s="1"/>
      <c r="XCU202" s="1"/>
      <c r="XCV202" s="1"/>
      <c r="XCW202" s="1"/>
      <c r="XCX202" s="1"/>
      <c r="XCY202" s="1"/>
      <c r="XCZ202" s="1"/>
      <c r="XDA202" s="1"/>
      <c r="XDB202" s="1"/>
      <c r="XDC202" s="1"/>
      <c r="XDD202" s="1"/>
      <c r="XDE202" s="1"/>
      <c r="XDF202" s="1"/>
      <c r="XDG202" s="1"/>
      <c r="XDH202" s="1"/>
      <c r="XDI202" s="1"/>
      <c r="XDJ202" s="1"/>
      <c r="XDK202" s="1"/>
      <c r="XDL202" s="1"/>
      <c r="XDM202" s="1"/>
      <c r="XDN202" s="1"/>
      <c r="XDO202" s="1"/>
      <c r="XDP202" s="1"/>
      <c r="XDQ202" s="1"/>
      <c r="XDR202" s="1"/>
      <c r="XDS202" s="1"/>
      <c r="XDT202" s="1"/>
      <c r="XDU202" s="1"/>
      <c r="XDV202" s="1"/>
      <c r="XDW202" s="1"/>
      <c r="XDX202" s="1"/>
      <c r="XDY202" s="1"/>
      <c r="XDZ202" s="1"/>
      <c r="XEA202" s="1"/>
      <c r="XEB202" s="1"/>
      <c r="XEC202" s="1"/>
      <c r="XED202" s="1"/>
      <c r="XEE202" s="1"/>
      <c r="XEF202" s="1"/>
      <c r="XEG202" s="1"/>
      <c r="XEH202" s="1"/>
      <c r="XEI202" s="1"/>
      <c r="XEJ202" s="1"/>
      <c r="XEK202" s="1"/>
      <c r="XEL202" s="1"/>
      <c r="XEM202" s="1"/>
      <c r="XEN202" s="1"/>
      <c r="XEO202" s="1"/>
      <c r="XEP202" s="1"/>
      <c r="XEQ202" s="1"/>
      <c r="XER202" s="1"/>
      <c r="XES202" s="1"/>
      <c r="XET202" s="1"/>
      <c r="XEU202" s="1"/>
      <c r="XEV202" s="1"/>
      <c r="XEW202" s="1"/>
      <c r="XEX202" s="1"/>
      <c r="XEY202" s="1"/>
      <c r="XEZ202" s="1"/>
      <c r="XFA202" s="1"/>
      <c r="XFB202" s="1"/>
      <c r="XFC202" s="1"/>
    </row>
    <row r="203" spans="1:150 16226:16383" s="2" customFormat="1" ht="20.25" customHeight="1" x14ac:dyDescent="0.3">
      <c r="A203" s="110">
        <f t="shared" si="24"/>
        <v>7</v>
      </c>
      <c r="B203" s="111"/>
      <c r="C203" s="51" t="s">
        <v>365</v>
      </c>
      <c r="D203" s="51" t="s">
        <v>315</v>
      </c>
      <c r="E203" s="73">
        <f>(84.47)*(10.764)</f>
        <v>909.23507999999993</v>
      </c>
      <c r="F203" s="73">
        <f>(4.74)*(10.764)</f>
        <v>51.021360000000001</v>
      </c>
      <c r="G203" s="4">
        <v>0</v>
      </c>
      <c r="H203" s="4">
        <f t="shared" si="23"/>
        <v>960.25643999999988</v>
      </c>
      <c r="I203" s="70"/>
      <c r="J203" s="1"/>
      <c r="K203" s="1"/>
      <c r="L203" s="1"/>
      <c r="M203" s="1"/>
      <c r="N203" s="1"/>
      <c r="O203" s="1"/>
      <c r="P203" s="1"/>
      <c r="Q203" s="1"/>
      <c r="R203" s="1"/>
      <c r="S203" s="1"/>
      <c r="T203" s="1"/>
      <c r="U203" s="1"/>
      <c r="V203" s="1"/>
      <c r="W203" s="1"/>
      <c r="X203" s="1"/>
      <c r="Y203" s="1"/>
      <c r="Z203" s="1"/>
      <c r="AA203" s="1"/>
      <c r="AB203" s="1"/>
      <c r="AC203" s="1"/>
      <c r="AD203" s="1"/>
      <c r="AE203" s="1"/>
      <c r="AF203" s="1"/>
      <c r="AG203" s="1"/>
      <c r="AH203" s="1"/>
      <c r="AI203" s="1"/>
      <c r="AJ203" s="1"/>
      <c r="AK203" s="1"/>
      <c r="AL203" s="1"/>
      <c r="AM203" s="1"/>
      <c r="AN203" s="1"/>
      <c r="AO203" s="1"/>
      <c r="AP203" s="1"/>
      <c r="AQ203" s="1"/>
      <c r="AR203" s="1"/>
      <c r="AS203" s="1"/>
      <c r="AT203" s="1"/>
      <c r="AU203" s="1"/>
      <c r="AV203" s="1"/>
      <c r="AW203" s="1"/>
      <c r="AX203" s="1"/>
      <c r="AY203" s="1"/>
      <c r="AZ203" s="1"/>
      <c r="BA203" s="1"/>
      <c r="BB203" s="1"/>
      <c r="BC203" s="1"/>
      <c r="BD203" s="1"/>
      <c r="BE203" s="1"/>
      <c r="BF203" s="1"/>
      <c r="BG203" s="1"/>
      <c r="BH203" s="1"/>
      <c r="BI203" s="1"/>
      <c r="BJ203" s="1"/>
      <c r="BK203" s="1"/>
      <c r="BL203" s="1"/>
      <c r="BM203" s="1"/>
      <c r="BN203" s="1"/>
      <c r="BO203" s="1"/>
      <c r="BP203" s="1"/>
      <c r="BQ203" s="1"/>
      <c r="BR203" s="1"/>
      <c r="BS203" s="1"/>
      <c r="BT203" s="1"/>
      <c r="BU203" s="1"/>
      <c r="BV203" s="1"/>
      <c r="BW203" s="1"/>
      <c r="BX203" s="1"/>
      <c r="BY203" s="1"/>
      <c r="BZ203" s="1"/>
      <c r="CA203" s="1"/>
      <c r="CB203" s="1"/>
      <c r="CC203" s="1"/>
      <c r="CD203" s="1"/>
      <c r="CE203" s="1"/>
      <c r="CF203" s="1"/>
      <c r="CG203" s="1"/>
      <c r="CH203" s="1"/>
      <c r="CI203" s="1"/>
      <c r="CJ203" s="1"/>
      <c r="CK203" s="1"/>
      <c r="CL203" s="1"/>
      <c r="CM203" s="1"/>
      <c r="CN203" s="1"/>
      <c r="CO203" s="1"/>
      <c r="CP203" s="1"/>
      <c r="CQ203" s="1"/>
      <c r="CR203" s="1"/>
      <c r="CS203" s="1"/>
      <c r="CT203" s="1"/>
      <c r="CU203" s="1"/>
      <c r="CV203" s="1"/>
      <c r="CW203" s="1"/>
      <c r="CX203" s="1"/>
      <c r="CY203" s="1"/>
      <c r="CZ203" s="1"/>
      <c r="DA203" s="1"/>
      <c r="DB203" s="1"/>
      <c r="DC203" s="1"/>
      <c r="DD203" s="1"/>
      <c r="DE203" s="1"/>
      <c r="DF203" s="1"/>
      <c r="DG203" s="1"/>
      <c r="DH203" s="1"/>
      <c r="DI203" s="1"/>
      <c r="DJ203" s="1"/>
      <c r="DK203" s="1"/>
      <c r="DL203" s="1"/>
      <c r="DM203" s="1"/>
      <c r="DN203" s="1"/>
      <c r="DO203" s="1"/>
      <c r="DP203" s="1"/>
      <c r="DQ203" s="1"/>
      <c r="DR203" s="1"/>
      <c r="DS203" s="1"/>
      <c r="DT203" s="1"/>
      <c r="DU203" s="1"/>
      <c r="DV203" s="1"/>
      <c r="DW203" s="1"/>
      <c r="DX203" s="1"/>
      <c r="DY203" s="1"/>
      <c r="DZ203" s="1"/>
      <c r="EA203" s="1"/>
      <c r="EB203" s="1"/>
      <c r="EC203" s="1"/>
      <c r="ED203" s="1"/>
      <c r="EE203" s="1"/>
      <c r="EF203" s="1"/>
      <c r="EG203" s="1"/>
      <c r="EH203" s="1"/>
      <c r="EI203" s="1"/>
      <c r="EJ203" s="1"/>
      <c r="EK203" s="1"/>
      <c r="EL203" s="1"/>
      <c r="EM203" s="1"/>
      <c r="EN203" s="1"/>
      <c r="EO203" s="1"/>
      <c r="EP203" s="1"/>
      <c r="EQ203" s="1"/>
      <c r="ER203" s="1"/>
      <c r="ES203" s="1"/>
      <c r="ET203" s="1"/>
      <c r="WZB203" s="1"/>
      <c r="WZC203" s="1"/>
      <c r="WZD203" s="1"/>
      <c r="WZE203" s="1"/>
      <c r="WZF203" s="1"/>
      <c r="WZG203" s="1"/>
      <c r="WZH203" s="1"/>
      <c r="WZI203" s="1"/>
      <c r="WZJ203" s="1"/>
      <c r="WZK203" s="1"/>
      <c r="WZL203" s="1"/>
      <c r="WZM203" s="1"/>
      <c r="WZN203" s="1"/>
      <c r="WZO203" s="1"/>
      <c r="WZP203" s="1"/>
      <c r="WZQ203" s="1"/>
      <c r="WZR203" s="1"/>
      <c r="WZS203" s="1"/>
      <c r="WZT203" s="1"/>
      <c r="WZU203" s="1"/>
      <c r="WZV203" s="1"/>
      <c r="WZW203" s="1"/>
      <c r="WZX203" s="1"/>
      <c r="WZY203" s="1"/>
      <c r="WZZ203" s="1"/>
      <c r="XAA203" s="1"/>
      <c r="XAB203" s="1"/>
      <c r="XAC203" s="1"/>
      <c r="XAD203" s="1"/>
      <c r="XAE203" s="1"/>
      <c r="XAF203" s="1"/>
      <c r="XAG203" s="1"/>
      <c r="XAH203" s="1"/>
      <c r="XAI203" s="1"/>
      <c r="XAJ203" s="1"/>
      <c r="XAK203" s="1"/>
      <c r="XAL203" s="1"/>
      <c r="XAM203" s="1"/>
      <c r="XAN203" s="1"/>
      <c r="XAO203" s="1"/>
      <c r="XAP203" s="1"/>
      <c r="XAQ203" s="1"/>
      <c r="XAR203" s="1"/>
      <c r="XAS203" s="1"/>
      <c r="XAT203" s="1"/>
      <c r="XAU203" s="1"/>
      <c r="XAV203" s="1"/>
      <c r="XAW203" s="1"/>
      <c r="XAX203" s="1"/>
      <c r="XAY203" s="1"/>
      <c r="XAZ203" s="1"/>
      <c r="XBA203" s="1"/>
      <c r="XBB203" s="1"/>
      <c r="XBC203" s="1"/>
      <c r="XBD203" s="1"/>
      <c r="XBE203" s="1"/>
      <c r="XBF203" s="1"/>
      <c r="XBG203" s="1"/>
      <c r="XBH203" s="1"/>
      <c r="XBI203" s="1"/>
      <c r="XBJ203" s="1"/>
      <c r="XBK203" s="1"/>
      <c r="XBL203" s="1"/>
      <c r="XBM203" s="1"/>
      <c r="XBN203" s="1"/>
      <c r="XBO203" s="1"/>
      <c r="XBP203" s="1"/>
      <c r="XBQ203" s="1"/>
      <c r="XBR203" s="1"/>
      <c r="XBS203" s="1"/>
      <c r="XBT203" s="1"/>
      <c r="XBU203" s="1"/>
      <c r="XBV203" s="1"/>
      <c r="XBW203" s="1"/>
      <c r="XBX203" s="1"/>
      <c r="XBY203" s="1"/>
      <c r="XBZ203" s="1"/>
      <c r="XCA203" s="1"/>
      <c r="XCB203" s="1"/>
      <c r="XCC203" s="1"/>
      <c r="XCD203" s="1"/>
      <c r="XCE203" s="1"/>
      <c r="XCF203" s="1"/>
      <c r="XCG203" s="1"/>
      <c r="XCH203" s="1"/>
      <c r="XCI203" s="1"/>
      <c r="XCJ203" s="1"/>
      <c r="XCK203" s="1"/>
      <c r="XCL203" s="1"/>
      <c r="XCM203" s="1"/>
      <c r="XCN203" s="1"/>
      <c r="XCO203" s="1"/>
      <c r="XCP203" s="1"/>
      <c r="XCQ203" s="1"/>
      <c r="XCR203" s="1"/>
      <c r="XCS203" s="1"/>
      <c r="XCT203" s="1"/>
      <c r="XCU203" s="1"/>
      <c r="XCV203" s="1"/>
      <c r="XCW203" s="1"/>
      <c r="XCX203" s="1"/>
      <c r="XCY203" s="1"/>
      <c r="XCZ203" s="1"/>
      <c r="XDA203" s="1"/>
      <c r="XDB203" s="1"/>
      <c r="XDC203" s="1"/>
      <c r="XDD203" s="1"/>
      <c r="XDE203" s="1"/>
      <c r="XDF203" s="1"/>
      <c r="XDG203" s="1"/>
      <c r="XDH203" s="1"/>
      <c r="XDI203" s="1"/>
      <c r="XDJ203" s="1"/>
      <c r="XDK203" s="1"/>
      <c r="XDL203" s="1"/>
      <c r="XDM203" s="1"/>
      <c r="XDN203" s="1"/>
      <c r="XDO203" s="1"/>
      <c r="XDP203" s="1"/>
      <c r="XDQ203" s="1"/>
      <c r="XDR203" s="1"/>
      <c r="XDS203" s="1"/>
      <c r="XDT203" s="1"/>
      <c r="XDU203" s="1"/>
      <c r="XDV203" s="1"/>
      <c r="XDW203" s="1"/>
      <c r="XDX203" s="1"/>
      <c r="XDY203" s="1"/>
      <c r="XDZ203" s="1"/>
      <c r="XEA203" s="1"/>
      <c r="XEB203" s="1"/>
      <c r="XEC203" s="1"/>
      <c r="XED203" s="1"/>
      <c r="XEE203" s="1"/>
      <c r="XEF203" s="1"/>
      <c r="XEG203" s="1"/>
      <c r="XEH203" s="1"/>
      <c r="XEI203" s="1"/>
      <c r="XEJ203" s="1"/>
      <c r="XEK203" s="1"/>
      <c r="XEL203" s="1"/>
      <c r="XEM203" s="1"/>
      <c r="XEN203" s="1"/>
      <c r="XEO203" s="1"/>
      <c r="XEP203" s="1"/>
      <c r="XEQ203" s="1"/>
      <c r="XER203" s="1"/>
      <c r="XES203" s="1"/>
      <c r="XET203" s="1"/>
      <c r="XEU203" s="1"/>
      <c r="XEV203" s="1"/>
      <c r="XEW203" s="1"/>
      <c r="XEX203" s="1"/>
      <c r="XEY203" s="1"/>
      <c r="XEZ203" s="1"/>
      <c r="XFA203" s="1"/>
      <c r="XFB203" s="1"/>
      <c r="XFC203" s="1"/>
    </row>
    <row r="204" spans="1:150 16226:16383" s="2" customFormat="1" ht="20.25" customHeight="1" x14ac:dyDescent="0.3">
      <c r="A204" s="114" t="s">
        <v>331</v>
      </c>
      <c r="B204" s="115"/>
      <c r="C204" s="115"/>
      <c r="D204" s="115"/>
      <c r="E204" s="115"/>
      <c r="F204" s="115"/>
      <c r="G204" s="115"/>
      <c r="H204" s="116"/>
      <c r="I204" s="1">
        <f>1</f>
        <v>1</v>
      </c>
      <c r="J204" s="1"/>
      <c r="K204" s="1"/>
      <c r="L204" s="1"/>
      <c r="M204" s="1"/>
      <c r="N204" s="1"/>
      <c r="O204" s="1"/>
      <c r="P204" s="1"/>
      <c r="Q204" s="1"/>
      <c r="R204" s="1"/>
      <c r="S204" s="1"/>
      <c r="T204" s="1"/>
      <c r="U204" s="1"/>
      <c r="V204" s="1"/>
      <c r="W204" s="1"/>
      <c r="X204" s="1"/>
      <c r="Y204" s="1"/>
      <c r="Z204" s="1"/>
      <c r="AA204" s="1"/>
      <c r="AB204" s="1"/>
      <c r="AC204" s="1"/>
      <c r="AD204" s="1"/>
      <c r="AE204" s="1"/>
      <c r="AF204" s="1"/>
      <c r="AG204" s="1"/>
      <c r="AH204" s="1"/>
      <c r="AI204" s="1"/>
      <c r="AJ204" s="1"/>
      <c r="AK204" s="1"/>
      <c r="AL204" s="1"/>
      <c r="AM204" s="1"/>
      <c r="AN204" s="1"/>
      <c r="AO204" s="1"/>
      <c r="AP204" s="1"/>
      <c r="AQ204" s="1"/>
      <c r="AR204" s="1"/>
      <c r="AS204" s="1"/>
      <c r="AT204" s="1"/>
      <c r="AU204" s="1"/>
      <c r="AV204" s="1"/>
      <c r="AW204" s="1"/>
      <c r="AX204" s="1"/>
      <c r="AY204" s="1"/>
      <c r="AZ204" s="1"/>
      <c r="BA204" s="1"/>
      <c r="BB204" s="1"/>
      <c r="BC204" s="1"/>
      <c r="BD204" s="1"/>
      <c r="BE204" s="1"/>
      <c r="BF204" s="1"/>
      <c r="BG204" s="1"/>
      <c r="BH204" s="1"/>
      <c r="BI204" s="1"/>
      <c r="BJ204" s="1"/>
      <c r="BK204" s="1"/>
      <c r="BL204" s="1"/>
      <c r="BM204" s="1"/>
      <c r="BN204" s="1"/>
      <c r="BO204" s="1"/>
      <c r="BP204" s="1"/>
      <c r="BQ204" s="1"/>
      <c r="BR204" s="1"/>
      <c r="BS204" s="1"/>
      <c r="BT204" s="1"/>
      <c r="BU204" s="1"/>
      <c r="BV204" s="1"/>
      <c r="BW204" s="1"/>
      <c r="BX204" s="1"/>
      <c r="BY204" s="1"/>
      <c r="BZ204" s="1"/>
      <c r="CA204" s="1"/>
      <c r="CB204" s="1"/>
      <c r="CC204" s="1"/>
      <c r="CD204" s="1"/>
      <c r="CE204" s="1"/>
      <c r="CF204" s="1"/>
      <c r="CG204" s="1"/>
      <c r="CH204" s="1"/>
      <c r="CI204" s="1"/>
      <c r="CJ204" s="1"/>
      <c r="CK204" s="1"/>
      <c r="CL204" s="1"/>
      <c r="CM204" s="1"/>
      <c r="CN204" s="1"/>
      <c r="CO204" s="1"/>
      <c r="CP204" s="1"/>
      <c r="CQ204" s="1"/>
      <c r="CR204" s="1"/>
      <c r="CS204" s="1"/>
      <c r="CT204" s="1"/>
      <c r="CU204" s="1"/>
      <c r="CV204" s="1"/>
      <c r="CW204" s="1"/>
      <c r="CX204" s="1"/>
      <c r="CY204" s="1"/>
      <c r="CZ204" s="1"/>
      <c r="DA204" s="1"/>
      <c r="DB204" s="1"/>
      <c r="DC204" s="1"/>
      <c r="DD204" s="1"/>
      <c r="DE204" s="1"/>
      <c r="DF204" s="1"/>
      <c r="DG204" s="1"/>
      <c r="DH204" s="1"/>
      <c r="DI204" s="1"/>
      <c r="DJ204" s="1"/>
      <c r="DK204" s="1"/>
      <c r="DL204" s="1"/>
      <c r="DM204" s="1"/>
      <c r="DN204" s="1"/>
      <c r="DO204" s="1"/>
      <c r="DP204" s="1"/>
      <c r="DQ204" s="1"/>
      <c r="DR204" s="1"/>
      <c r="DS204" s="1"/>
      <c r="DT204" s="1"/>
      <c r="DU204" s="1"/>
      <c r="DV204" s="1"/>
      <c r="DW204" s="1"/>
      <c r="DX204" s="1"/>
      <c r="DY204" s="1"/>
      <c r="DZ204" s="1"/>
      <c r="EA204" s="1"/>
      <c r="EB204" s="1"/>
      <c r="EC204" s="1"/>
      <c r="ED204" s="1"/>
      <c r="EE204" s="1"/>
      <c r="EF204" s="1"/>
      <c r="EG204" s="1"/>
      <c r="EH204" s="1"/>
      <c r="EI204" s="1"/>
      <c r="EJ204" s="1"/>
      <c r="EK204" s="1"/>
      <c r="EL204" s="1"/>
      <c r="EM204" s="1"/>
      <c r="EN204" s="1"/>
      <c r="EO204" s="1"/>
      <c r="EP204" s="1"/>
      <c r="EQ204" s="1"/>
      <c r="ER204" s="1"/>
      <c r="ES204" s="1"/>
      <c r="ET204" s="1"/>
      <c r="WZB204" s="1"/>
      <c r="WZC204" s="1"/>
      <c r="WZD204" s="1"/>
      <c r="WZE204" s="1"/>
      <c r="WZF204" s="1"/>
      <c r="WZG204" s="1"/>
      <c r="WZH204" s="1"/>
      <c r="WZI204" s="1"/>
      <c r="WZJ204" s="1"/>
      <c r="WZK204" s="1"/>
      <c r="WZL204" s="1"/>
      <c r="WZM204" s="1"/>
      <c r="WZN204" s="1"/>
      <c r="WZO204" s="1"/>
      <c r="WZP204" s="1"/>
      <c r="WZQ204" s="1"/>
      <c r="WZR204" s="1"/>
      <c r="WZS204" s="1"/>
      <c r="WZT204" s="1"/>
      <c r="WZU204" s="1"/>
      <c r="WZV204" s="1"/>
      <c r="WZW204" s="1"/>
      <c r="WZX204" s="1"/>
      <c r="WZY204" s="1"/>
      <c r="WZZ204" s="1"/>
      <c r="XAA204" s="1"/>
      <c r="XAB204" s="1"/>
      <c r="XAC204" s="1"/>
      <c r="XAD204" s="1"/>
      <c r="XAE204" s="1"/>
      <c r="XAF204" s="1"/>
      <c r="XAG204" s="1"/>
      <c r="XAH204" s="1"/>
      <c r="XAI204" s="1"/>
      <c r="XAJ204" s="1"/>
      <c r="XAK204" s="1"/>
      <c r="XAL204" s="1"/>
      <c r="XAM204" s="1"/>
      <c r="XAN204" s="1"/>
      <c r="XAO204" s="1"/>
      <c r="XAP204" s="1"/>
      <c r="XAQ204" s="1"/>
      <c r="XAR204" s="1"/>
      <c r="XAS204" s="1"/>
      <c r="XAT204" s="1"/>
      <c r="XAU204" s="1"/>
      <c r="XAV204" s="1"/>
      <c r="XAW204" s="1"/>
      <c r="XAX204" s="1"/>
      <c r="XAY204" s="1"/>
      <c r="XAZ204" s="1"/>
      <c r="XBA204" s="1"/>
      <c r="XBB204" s="1"/>
      <c r="XBC204" s="1"/>
      <c r="XBD204" s="1"/>
      <c r="XBE204" s="1"/>
      <c r="XBF204" s="1"/>
      <c r="XBG204" s="1"/>
      <c r="XBH204" s="1"/>
      <c r="XBI204" s="1"/>
      <c r="XBJ204" s="1"/>
      <c r="XBK204" s="1"/>
      <c r="XBL204" s="1"/>
      <c r="XBM204" s="1"/>
      <c r="XBN204" s="1"/>
      <c r="XBO204" s="1"/>
      <c r="XBP204" s="1"/>
      <c r="XBQ204" s="1"/>
      <c r="XBR204" s="1"/>
      <c r="XBS204" s="1"/>
      <c r="XBT204" s="1"/>
      <c r="XBU204" s="1"/>
      <c r="XBV204" s="1"/>
      <c r="XBW204" s="1"/>
      <c r="XBX204" s="1"/>
      <c r="XBY204" s="1"/>
      <c r="XBZ204" s="1"/>
      <c r="XCA204" s="1"/>
      <c r="XCB204" s="1"/>
      <c r="XCC204" s="1"/>
      <c r="XCD204" s="1"/>
      <c r="XCE204" s="1"/>
      <c r="XCF204" s="1"/>
      <c r="XCG204" s="1"/>
      <c r="XCH204" s="1"/>
      <c r="XCI204" s="1"/>
      <c r="XCJ204" s="1"/>
      <c r="XCK204" s="1"/>
      <c r="XCL204" s="1"/>
      <c r="XCM204" s="1"/>
      <c r="XCN204" s="1"/>
      <c r="XCO204" s="1"/>
      <c r="XCP204" s="1"/>
      <c r="XCQ204" s="1"/>
      <c r="XCR204" s="1"/>
      <c r="XCS204" s="1"/>
      <c r="XCT204" s="1"/>
      <c r="XCU204" s="1"/>
      <c r="XCV204" s="1"/>
      <c r="XCW204" s="1"/>
      <c r="XCX204" s="1"/>
      <c r="XCY204" s="1"/>
      <c r="XCZ204" s="1"/>
      <c r="XDA204" s="1"/>
      <c r="XDB204" s="1"/>
      <c r="XDC204" s="1"/>
      <c r="XDD204" s="1"/>
      <c r="XDE204" s="1"/>
      <c r="XDF204" s="1"/>
      <c r="XDG204" s="1"/>
      <c r="XDH204" s="1"/>
      <c r="XDI204" s="1"/>
      <c r="XDJ204" s="1"/>
      <c r="XDK204" s="1"/>
      <c r="XDL204" s="1"/>
      <c r="XDM204" s="1"/>
      <c r="XDN204" s="1"/>
      <c r="XDO204" s="1"/>
      <c r="XDP204" s="1"/>
      <c r="XDQ204" s="1"/>
      <c r="XDR204" s="1"/>
      <c r="XDS204" s="1"/>
      <c r="XDT204" s="1"/>
      <c r="XDU204" s="1"/>
      <c r="XDV204" s="1"/>
      <c r="XDW204" s="1"/>
      <c r="XDX204" s="1"/>
      <c r="XDY204" s="1"/>
      <c r="XDZ204" s="1"/>
      <c r="XEA204" s="1"/>
      <c r="XEB204" s="1"/>
      <c r="XEC204" s="1"/>
      <c r="XED204" s="1"/>
      <c r="XEE204" s="1"/>
      <c r="XEF204" s="1"/>
      <c r="XEG204" s="1"/>
      <c r="XEH204" s="1"/>
      <c r="XEI204" s="1"/>
      <c r="XEJ204" s="1"/>
      <c r="XEK204" s="1"/>
      <c r="XEL204" s="1"/>
      <c r="XEM204" s="1"/>
      <c r="XEN204" s="1"/>
      <c r="XEO204" s="1"/>
      <c r="XEP204" s="1"/>
      <c r="XEQ204" s="1"/>
      <c r="XER204" s="1"/>
      <c r="XES204" s="1"/>
      <c r="XET204" s="1"/>
      <c r="XEU204" s="1"/>
      <c r="XEV204" s="1"/>
      <c r="XEW204" s="1"/>
      <c r="XEX204" s="1"/>
      <c r="XEY204" s="1"/>
      <c r="XEZ204" s="1"/>
      <c r="XFA204" s="1"/>
      <c r="XFB204" s="1"/>
      <c r="XFC204" s="1"/>
    </row>
    <row r="205" spans="1:150 16226:16383" s="2" customFormat="1" ht="20.25" customHeight="1" x14ac:dyDescent="0.3">
      <c r="A205" s="109">
        <v>1</v>
      </c>
      <c r="B205" s="109"/>
      <c r="C205" s="79" t="s">
        <v>329</v>
      </c>
      <c r="D205" s="80"/>
      <c r="E205" s="80"/>
      <c r="F205" s="80"/>
      <c r="G205" s="80"/>
      <c r="H205" s="81"/>
      <c r="I205" s="1"/>
      <c r="J205" s="1"/>
      <c r="K205" s="1"/>
      <c r="L205" s="1"/>
      <c r="M205" s="1"/>
      <c r="N205" s="1"/>
      <c r="O205" s="1"/>
      <c r="P205" s="1"/>
      <c r="Q205" s="1"/>
      <c r="R205" s="1"/>
      <c r="S205" s="1"/>
      <c r="T205" s="1"/>
      <c r="U205" s="1"/>
      <c r="V205" s="1"/>
      <c r="W205" s="1"/>
      <c r="X205" s="1"/>
      <c r="Y205" s="1"/>
      <c r="Z205" s="1"/>
      <c r="AA205" s="1"/>
      <c r="AB205" s="1"/>
      <c r="AC205" s="1"/>
      <c r="AD205" s="1"/>
      <c r="AE205" s="1"/>
      <c r="AF205" s="1"/>
      <c r="AG205" s="1"/>
      <c r="AH205" s="1"/>
      <c r="AI205" s="1"/>
      <c r="AJ205" s="1"/>
      <c r="AK205" s="1"/>
      <c r="AL205" s="1"/>
      <c r="AM205" s="1"/>
      <c r="AN205" s="1"/>
      <c r="AO205" s="1"/>
      <c r="AP205" s="1"/>
      <c r="AQ205" s="1"/>
      <c r="AR205" s="1"/>
      <c r="AS205" s="1"/>
      <c r="AT205" s="1"/>
      <c r="AU205" s="1"/>
      <c r="AV205" s="1"/>
      <c r="AW205" s="1"/>
      <c r="AX205" s="1"/>
      <c r="AY205" s="1"/>
      <c r="AZ205" s="1"/>
      <c r="BA205" s="1"/>
      <c r="BB205" s="1"/>
      <c r="BC205" s="1"/>
      <c r="BD205" s="1"/>
      <c r="BE205" s="1"/>
      <c r="BF205" s="1"/>
      <c r="BG205" s="1"/>
      <c r="BH205" s="1"/>
      <c r="BI205" s="1"/>
      <c r="BJ205" s="1"/>
      <c r="BK205" s="1"/>
      <c r="BL205" s="1"/>
      <c r="BM205" s="1"/>
      <c r="BN205" s="1"/>
      <c r="BO205" s="1"/>
      <c r="BP205" s="1"/>
      <c r="BQ205" s="1"/>
      <c r="BR205" s="1"/>
      <c r="BS205" s="1"/>
      <c r="BT205" s="1"/>
      <c r="BU205" s="1"/>
      <c r="BV205" s="1"/>
      <c r="BW205" s="1"/>
      <c r="BX205" s="1"/>
      <c r="BY205" s="1"/>
      <c r="BZ205" s="1"/>
      <c r="CA205" s="1"/>
      <c r="CB205" s="1"/>
      <c r="CC205" s="1"/>
      <c r="CD205" s="1"/>
      <c r="CE205" s="1"/>
      <c r="CF205" s="1"/>
      <c r="CG205" s="1"/>
      <c r="CH205" s="1"/>
      <c r="CI205" s="1"/>
      <c r="CJ205" s="1"/>
      <c r="CK205" s="1"/>
      <c r="CL205" s="1"/>
      <c r="CM205" s="1"/>
      <c r="CN205" s="1"/>
      <c r="CO205" s="1"/>
      <c r="CP205" s="1"/>
      <c r="CQ205" s="1"/>
      <c r="CR205" s="1"/>
      <c r="CS205" s="1"/>
      <c r="CT205" s="1"/>
      <c r="CU205" s="1"/>
      <c r="CV205" s="1"/>
      <c r="CW205" s="1"/>
      <c r="CX205" s="1"/>
      <c r="CY205" s="1"/>
      <c r="CZ205" s="1"/>
      <c r="DA205" s="1"/>
      <c r="DB205" s="1"/>
      <c r="DC205" s="1"/>
      <c r="DD205" s="1"/>
      <c r="DE205" s="1"/>
      <c r="DF205" s="1"/>
      <c r="DG205" s="1"/>
      <c r="DH205" s="1"/>
      <c r="DI205" s="1"/>
      <c r="DJ205" s="1"/>
      <c r="DK205" s="1"/>
      <c r="DL205" s="1"/>
      <c r="DM205" s="1"/>
      <c r="DN205" s="1"/>
      <c r="DO205" s="1"/>
      <c r="DP205" s="1"/>
      <c r="DQ205" s="1"/>
      <c r="DR205" s="1"/>
      <c r="DS205" s="1"/>
      <c r="DT205" s="1"/>
      <c r="DU205" s="1"/>
      <c r="DV205" s="1"/>
      <c r="DW205" s="1"/>
      <c r="DX205" s="1"/>
      <c r="DY205" s="1"/>
      <c r="DZ205" s="1"/>
      <c r="EA205" s="1"/>
      <c r="EB205" s="1"/>
      <c r="EC205" s="1"/>
      <c r="ED205" s="1"/>
      <c r="EE205" s="1"/>
      <c r="EF205" s="1"/>
      <c r="EG205" s="1"/>
      <c r="EH205" s="1"/>
      <c r="EI205" s="1"/>
      <c r="EJ205" s="1"/>
      <c r="EK205" s="1"/>
      <c r="EL205" s="1"/>
      <c r="EM205" s="1"/>
      <c r="EN205" s="1"/>
      <c r="EO205" s="1"/>
      <c r="EP205" s="1"/>
      <c r="EQ205" s="1"/>
      <c r="ER205" s="1"/>
      <c r="ES205" s="1"/>
      <c r="ET205" s="1"/>
      <c r="WZB205" s="1"/>
      <c r="WZC205" s="1"/>
      <c r="WZD205" s="1"/>
      <c r="WZE205" s="1"/>
      <c r="WZF205" s="1"/>
      <c r="WZG205" s="1"/>
      <c r="WZH205" s="1"/>
      <c r="WZI205" s="1"/>
      <c r="WZJ205" s="1"/>
      <c r="WZK205" s="1"/>
      <c r="WZL205" s="1"/>
      <c r="WZM205" s="1"/>
      <c r="WZN205" s="1"/>
      <c r="WZO205" s="1"/>
      <c r="WZP205" s="1"/>
      <c r="WZQ205" s="1"/>
      <c r="WZR205" s="1"/>
      <c r="WZS205" s="1"/>
      <c r="WZT205" s="1"/>
      <c r="WZU205" s="1"/>
      <c r="WZV205" s="1"/>
      <c r="WZW205" s="1"/>
      <c r="WZX205" s="1"/>
      <c r="WZY205" s="1"/>
      <c r="WZZ205" s="1"/>
      <c r="XAA205" s="1"/>
      <c r="XAB205" s="1"/>
      <c r="XAC205" s="1"/>
      <c r="XAD205" s="1"/>
      <c r="XAE205" s="1"/>
      <c r="XAF205" s="1"/>
      <c r="XAG205" s="1"/>
      <c r="XAH205" s="1"/>
      <c r="XAI205" s="1"/>
      <c r="XAJ205" s="1"/>
      <c r="XAK205" s="1"/>
      <c r="XAL205" s="1"/>
      <c r="XAM205" s="1"/>
      <c r="XAN205" s="1"/>
      <c r="XAO205" s="1"/>
      <c r="XAP205" s="1"/>
      <c r="XAQ205" s="1"/>
      <c r="XAR205" s="1"/>
      <c r="XAS205" s="1"/>
      <c r="XAT205" s="1"/>
      <c r="XAU205" s="1"/>
      <c r="XAV205" s="1"/>
      <c r="XAW205" s="1"/>
      <c r="XAX205" s="1"/>
      <c r="XAY205" s="1"/>
      <c r="XAZ205" s="1"/>
      <c r="XBA205" s="1"/>
      <c r="XBB205" s="1"/>
      <c r="XBC205" s="1"/>
      <c r="XBD205" s="1"/>
      <c r="XBE205" s="1"/>
      <c r="XBF205" s="1"/>
      <c r="XBG205" s="1"/>
      <c r="XBH205" s="1"/>
      <c r="XBI205" s="1"/>
      <c r="XBJ205" s="1"/>
      <c r="XBK205" s="1"/>
      <c r="XBL205" s="1"/>
      <c r="XBM205" s="1"/>
      <c r="XBN205" s="1"/>
      <c r="XBO205" s="1"/>
      <c r="XBP205" s="1"/>
      <c r="XBQ205" s="1"/>
      <c r="XBR205" s="1"/>
      <c r="XBS205" s="1"/>
      <c r="XBT205" s="1"/>
      <c r="XBU205" s="1"/>
      <c r="XBV205" s="1"/>
      <c r="XBW205" s="1"/>
      <c r="XBX205" s="1"/>
      <c r="XBY205" s="1"/>
      <c r="XBZ205" s="1"/>
      <c r="XCA205" s="1"/>
      <c r="XCB205" s="1"/>
      <c r="XCC205" s="1"/>
      <c r="XCD205" s="1"/>
      <c r="XCE205" s="1"/>
      <c r="XCF205" s="1"/>
      <c r="XCG205" s="1"/>
      <c r="XCH205" s="1"/>
      <c r="XCI205" s="1"/>
      <c r="XCJ205" s="1"/>
      <c r="XCK205" s="1"/>
      <c r="XCL205" s="1"/>
      <c r="XCM205" s="1"/>
      <c r="XCN205" s="1"/>
      <c r="XCO205" s="1"/>
      <c r="XCP205" s="1"/>
      <c r="XCQ205" s="1"/>
      <c r="XCR205" s="1"/>
      <c r="XCS205" s="1"/>
      <c r="XCT205" s="1"/>
      <c r="XCU205" s="1"/>
      <c r="XCV205" s="1"/>
      <c r="XCW205" s="1"/>
      <c r="XCX205" s="1"/>
      <c r="XCY205" s="1"/>
      <c r="XCZ205" s="1"/>
      <c r="XDA205" s="1"/>
      <c r="XDB205" s="1"/>
      <c r="XDC205" s="1"/>
      <c r="XDD205" s="1"/>
      <c r="XDE205" s="1"/>
      <c r="XDF205" s="1"/>
      <c r="XDG205" s="1"/>
      <c r="XDH205" s="1"/>
      <c r="XDI205" s="1"/>
      <c r="XDJ205" s="1"/>
      <c r="XDK205" s="1"/>
      <c r="XDL205" s="1"/>
      <c r="XDM205" s="1"/>
      <c r="XDN205" s="1"/>
      <c r="XDO205" s="1"/>
      <c r="XDP205" s="1"/>
      <c r="XDQ205" s="1"/>
      <c r="XDR205" s="1"/>
      <c r="XDS205" s="1"/>
      <c r="XDT205" s="1"/>
      <c r="XDU205" s="1"/>
      <c r="XDV205" s="1"/>
      <c r="XDW205" s="1"/>
      <c r="XDX205" s="1"/>
      <c r="XDY205" s="1"/>
      <c r="XDZ205" s="1"/>
      <c r="XEA205" s="1"/>
      <c r="XEB205" s="1"/>
      <c r="XEC205" s="1"/>
      <c r="XED205" s="1"/>
      <c r="XEE205" s="1"/>
      <c r="XEF205" s="1"/>
      <c r="XEG205" s="1"/>
      <c r="XEH205" s="1"/>
      <c r="XEI205" s="1"/>
      <c r="XEJ205" s="1"/>
      <c r="XEK205" s="1"/>
      <c r="XEL205" s="1"/>
      <c r="XEM205" s="1"/>
      <c r="XEN205" s="1"/>
      <c r="XEO205" s="1"/>
      <c r="XEP205" s="1"/>
      <c r="XEQ205" s="1"/>
      <c r="XER205" s="1"/>
      <c r="XES205" s="1"/>
      <c r="XET205" s="1"/>
      <c r="XEU205" s="1"/>
      <c r="XEV205" s="1"/>
      <c r="XEW205" s="1"/>
      <c r="XEX205" s="1"/>
      <c r="XEY205" s="1"/>
      <c r="XEZ205" s="1"/>
      <c r="XFA205" s="1"/>
      <c r="XFB205" s="1"/>
      <c r="XFC205" s="1"/>
    </row>
    <row r="206" spans="1:150 16226:16383" s="2" customFormat="1" ht="21" x14ac:dyDescent="0.3">
      <c r="A206" s="110">
        <f>A205+1</f>
        <v>2</v>
      </c>
      <c r="B206" s="111"/>
      <c r="C206" s="82"/>
      <c r="D206" s="83"/>
      <c r="E206" s="83"/>
      <c r="F206" s="83"/>
      <c r="G206" s="83"/>
      <c r="H206" s="84"/>
      <c r="I206" s="1"/>
      <c r="J206" s="1"/>
      <c r="K206" s="1"/>
      <c r="L206" s="1"/>
      <c r="M206" s="1"/>
      <c r="N206" s="1"/>
      <c r="O206" s="1"/>
      <c r="P206" s="1"/>
      <c r="Q206" s="1"/>
      <c r="R206" s="1"/>
      <c r="S206" s="1"/>
      <c r="T206" s="1"/>
      <c r="U206" s="1"/>
      <c r="V206" s="1"/>
      <c r="W206" s="1"/>
      <c r="X206" s="1"/>
      <c r="Y206" s="1"/>
      <c r="Z206" s="1"/>
      <c r="AA206" s="1"/>
      <c r="AB206" s="1"/>
      <c r="AC206" s="1"/>
      <c r="AD206" s="1"/>
      <c r="AE206" s="1"/>
      <c r="AF206" s="1"/>
      <c r="AG206" s="1"/>
      <c r="AH206" s="1"/>
      <c r="AI206" s="1"/>
      <c r="AJ206" s="1"/>
      <c r="AK206" s="1"/>
      <c r="AL206" s="1"/>
      <c r="AM206" s="1"/>
      <c r="AN206" s="1"/>
      <c r="AO206" s="1"/>
      <c r="AP206" s="1"/>
      <c r="AQ206" s="1"/>
      <c r="AR206" s="1"/>
      <c r="AS206" s="1"/>
      <c r="AT206" s="1"/>
      <c r="AU206" s="1"/>
      <c r="AV206" s="1"/>
      <c r="AW206" s="1"/>
      <c r="AX206" s="1"/>
      <c r="AY206" s="1"/>
      <c r="AZ206" s="1"/>
      <c r="BA206" s="1"/>
      <c r="BB206" s="1"/>
      <c r="BC206" s="1"/>
      <c r="BD206" s="1"/>
      <c r="BE206" s="1"/>
      <c r="BF206" s="1"/>
      <c r="BG206" s="1"/>
      <c r="BH206" s="1"/>
      <c r="BI206" s="1"/>
      <c r="BJ206" s="1"/>
      <c r="BK206" s="1"/>
      <c r="BL206" s="1"/>
      <c r="BM206" s="1"/>
      <c r="BN206" s="1"/>
      <c r="BO206" s="1"/>
      <c r="BP206" s="1"/>
      <c r="BQ206" s="1"/>
      <c r="BR206" s="1"/>
      <c r="BS206" s="1"/>
      <c r="BT206" s="1"/>
      <c r="BU206" s="1"/>
      <c r="BV206" s="1"/>
      <c r="BW206" s="1"/>
      <c r="BX206" s="1"/>
      <c r="BY206" s="1"/>
      <c r="BZ206" s="1"/>
      <c r="CA206" s="1"/>
      <c r="CB206" s="1"/>
      <c r="CC206" s="1"/>
      <c r="CD206" s="1"/>
      <c r="CE206" s="1"/>
      <c r="CF206" s="1"/>
      <c r="CG206" s="1"/>
      <c r="CH206" s="1"/>
      <c r="CI206" s="1"/>
      <c r="CJ206" s="1"/>
      <c r="CK206" s="1"/>
      <c r="CL206" s="1"/>
      <c r="CM206" s="1"/>
      <c r="CN206" s="1"/>
      <c r="CO206" s="1"/>
      <c r="CP206" s="1"/>
      <c r="CQ206" s="1"/>
      <c r="CR206" s="1"/>
      <c r="CS206" s="1"/>
      <c r="CT206" s="1"/>
      <c r="CU206" s="1"/>
      <c r="CV206" s="1"/>
      <c r="CW206" s="1"/>
      <c r="CX206" s="1"/>
      <c r="CY206" s="1"/>
      <c r="CZ206" s="1"/>
      <c r="DA206" s="1"/>
      <c r="DB206" s="1"/>
      <c r="DC206" s="1"/>
      <c r="DD206" s="1"/>
      <c r="DE206" s="1"/>
      <c r="DF206" s="1"/>
      <c r="DG206" s="1"/>
      <c r="DH206" s="1"/>
      <c r="DI206" s="1"/>
      <c r="DJ206" s="1"/>
      <c r="DK206" s="1"/>
      <c r="DL206" s="1"/>
      <c r="DM206" s="1"/>
      <c r="DN206" s="1"/>
      <c r="DO206" s="1"/>
      <c r="DP206" s="1"/>
      <c r="DQ206" s="1"/>
      <c r="DR206" s="1"/>
      <c r="DS206" s="1"/>
      <c r="DT206" s="1"/>
      <c r="DU206" s="1"/>
      <c r="DV206" s="1"/>
      <c r="DW206" s="1"/>
      <c r="DX206" s="1"/>
      <c r="DY206" s="1"/>
      <c r="DZ206" s="1"/>
      <c r="EA206" s="1"/>
      <c r="EB206" s="1"/>
      <c r="EC206" s="1"/>
      <c r="ED206" s="1"/>
      <c r="EE206" s="1"/>
      <c r="EF206" s="1"/>
      <c r="EG206" s="1"/>
      <c r="EH206" s="1"/>
      <c r="EI206" s="1"/>
      <c r="EJ206" s="1"/>
      <c r="EK206" s="1"/>
      <c r="EL206" s="1"/>
      <c r="EM206" s="1"/>
      <c r="EN206" s="1"/>
      <c r="EO206" s="1"/>
      <c r="EP206" s="1"/>
      <c r="EQ206" s="1"/>
      <c r="ER206" s="1"/>
      <c r="ES206" s="1"/>
      <c r="ET206" s="1"/>
      <c r="WZB206" s="1"/>
      <c r="WZC206" s="1"/>
      <c r="WZD206" s="1"/>
      <c r="WZE206" s="1"/>
      <c r="WZF206" s="1"/>
      <c r="WZG206" s="1"/>
      <c r="WZH206" s="1"/>
      <c r="WZI206" s="1"/>
      <c r="WZJ206" s="1"/>
      <c r="WZK206" s="1"/>
      <c r="WZL206" s="1"/>
      <c r="WZM206" s="1"/>
      <c r="WZN206" s="1"/>
      <c r="WZO206" s="1"/>
      <c r="WZP206" s="1"/>
      <c r="WZQ206" s="1"/>
      <c r="WZR206" s="1"/>
      <c r="WZS206" s="1"/>
      <c r="WZT206" s="1"/>
      <c r="WZU206" s="1"/>
      <c r="WZV206" s="1"/>
      <c r="WZW206" s="1"/>
      <c r="WZX206" s="1"/>
      <c r="WZY206" s="1"/>
      <c r="WZZ206" s="1"/>
      <c r="XAA206" s="1"/>
      <c r="XAB206" s="1"/>
      <c r="XAC206" s="1"/>
      <c r="XAD206" s="1"/>
      <c r="XAE206" s="1"/>
      <c r="XAF206" s="1"/>
      <c r="XAG206" s="1"/>
      <c r="XAH206" s="1"/>
      <c r="XAI206" s="1"/>
      <c r="XAJ206" s="1"/>
      <c r="XAK206" s="1"/>
      <c r="XAL206" s="1"/>
      <c r="XAM206" s="1"/>
      <c r="XAN206" s="1"/>
      <c r="XAO206" s="1"/>
      <c r="XAP206" s="1"/>
      <c r="XAQ206" s="1"/>
      <c r="XAR206" s="1"/>
      <c r="XAS206" s="1"/>
      <c r="XAT206" s="1"/>
      <c r="XAU206" s="1"/>
      <c r="XAV206" s="1"/>
      <c r="XAW206" s="1"/>
      <c r="XAX206" s="1"/>
      <c r="XAY206" s="1"/>
      <c r="XAZ206" s="1"/>
      <c r="XBA206" s="1"/>
      <c r="XBB206" s="1"/>
      <c r="XBC206" s="1"/>
      <c r="XBD206" s="1"/>
      <c r="XBE206" s="1"/>
      <c r="XBF206" s="1"/>
      <c r="XBG206" s="1"/>
      <c r="XBH206" s="1"/>
      <c r="XBI206" s="1"/>
      <c r="XBJ206" s="1"/>
      <c r="XBK206" s="1"/>
      <c r="XBL206" s="1"/>
      <c r="XBM206" s="1"/>
      <c r="XBN206" s="1"/>
      <c r="XBO206" s="1"/>
      <c r="XBP206" s="1"/>
      <c r="XBQ206" s="1"/>
      <c r="XBR206" s="1"/>
      <c r="XBS206" s="1"/>
      <c r="XBT206" s="1"/>
      <c r="XBU206" s="1"/>
      <c r="XBV206" s="1"/>
      <c r="XBW206" s="1"/>
      <c r="XBX206" s="1"/>
      <c r="XBY206" s="1"/>
      <c r="XBZ206" s="1"/>
      <c r="XCA206" s="1"/>
      <c r="XCB206" s="1"/>
      <c r="XCC206" s="1"/>
      <c r="XCD206" s="1"/>
      <c r="XCE206" s="1"/>
      <c r="XCF206" s="1"/>
      <c r="XCG206" s="1"/>
      <c r="XCH206" s="1"/>
      <c r="XCI206" s="1"/>
      <c r="XCJ206" s="1"/>
      <c r="XCK206" s="1"/>
      <c r="XCL206" s="1"/>
      <c r="XCM206" s="1"/>
      <c r="XCN206" s="1"/>
      <c r="XCO206" s="1"/>
      <c r="XCP206" s="1"/>
      <c r="XCQ206" s="1"/>
      <c r="XCR206" s="1"/>
      <c r="XCS206" s="1"/>
      <c r="XCT206" s="1"/>
      <c r="XCU206" s="1"/>
      <c r="XCV206" s="1"/>
      <c r="XCW206" s="1"/>
      <c r="XCX206" s="1"/>
      <c r="XCY206" s="1"/>
      <c r="XCZ206" s="1"/>
      <c r="XDA206" s="1"/>
      <c r="XDB206" s="1"/>
      <c r="XDC206" s="1"/>
      <c r="XDD206" s="1"/>
      <c r="XDE206" s="1"/>
      <c r="XDF206" s="1"/>
      <c r="XDG206" s="1"/>
      <c r="XDH206" s="1"/>
      <c r="XDI206" s="1"/>
      <c r="XDJ206" s="1"/>
      <c r="XDK206" s="1"/>
      <c r="XDL206" s="1"/>
      <c r="XDM206" s="1"/>
      <c r="XDN206" s="1"/>
      <c r="XDO206" s="1"/>
      <c r="XDP206" s="1"/>
      <c r="XDQ206" s="1"/>
      <c r="XDR206" s="1"/>
      <c r="XDS206" s="1"/>
      <c r="XDT206" s="1"/>
      <c r="XDU206" s="1"/>
      <c r="XDV206" s="1"/>
      <c r="XDW206" s="1"/>
      <c r="XDX206" s="1"/>
      <c r="XDY206" s="1"/>
      <c r="XDZ206" s="1"/>
      <c r="XEA206" s="1"/>
      <c r="XEB206" s="1"/>
      <c r="XEC206" s="1"/>
      <c r="XED206" s="1"/>
      <c r="XEE206" s="1"/>
      <c r="XEF206" s="1"/>
      <c r="XEG206" s="1"/>
      <c r="XEH206" s="1"/>
      <c r="XEI206" s="1"/>
      <c r="XEJ206" s="1"/>
      <c r="XEK206" s="1"/>
      <c r="XEL206" s="1"/>
      <c r="XEM206" s="1"/>
      <c r="XEN206" s="1"/>
      <c r="XEO206" s="1"/>
      <c r="XEP206" s="1"/>
      <c r="XEQ206" s="1"/>
      <c r="XER206" s="1"/>
      <c r="XES206" s="1"/>
      <c r="XET206" s="1"/>
      <c r="XEU206" s="1"/>
      <c r="XEV206" s="1"/>
      <c r="XEW206" s="1"/>
      <c r="XEX206" s="1"/>
      <c r="XEY206" s="1"/>
      <c r="XEZ206" s="1"/>
      <c r="XFA206" s="1"/>
      <c r="XFB206" s="1"/>
      <c r="XFC206" s="1"/>
    </row>
    <row r="207" spans="1:150 16226:16383" s="2" customFormat="1" ht="21" x14ac:dyDescent="0.3">
      <c r="A207" s="110">
        <f t="shared" ref="A207:A211" si="25">A206+1</f>
        <v>3</v>
      </c>
      <c r="B207" s="111"/>
      <c r="C207" s="82"/>
      <c r="D207" s="83"/>
      <c r="E207" s="83"/>
      <c r="F207" s="83"/>
      <c r="G207" s="83"/>
      <c r="H207" s="84"/>
      <c r="I207" s="1"/>
      <c r="J207" s="1"/>
      <c r="K207" s="1"/>
      <c r="L207" s="1"/>
      <c r="M207" s="1"/>
      <c r="N207" s="1"/>
      <c r="O207" s="1"/>
      <c r="P207" s="1"/>
      <c r="Q207" s="1"/>
      <c r="R207" s="1"/>
      <c r="S207" s="1"/>
      <c r="T207" s="1"/>
      <c r="U207" s="1"/>
      <c r="V207" s="1"/>
      <c r="W207" s="1"/>
      <c r="X207" s="1"/>
      <c r="Y207" s="1"/>
      <c r="Z207" s="1"/>
      <c r="AA207" s="1"/>
      <c r="AB207" s="1"/>
      <c r="AC207" s="1"/>
      <c r="AD207" s="1"/>
      <c r="AE207" s="1"/>
      <c r="AF207" s="1"/>
      <c r="AG207" s="1"/>
      <c r="AH207" s="1"/>
      <c r="AI207" s="1"/>
      <c r="AJ207" s="1"/>
      <c r="AK207" s="1"/>
      <c r="AL207" s="1"/>
      <c r="AM207" s="1"/>
      <c r="AN207" s="1"/>
      <c r="AO207" s="1"/>
      <c r="AP207" s="1"/>
      <c r="AQ207" s="1"/>
      <c r="AR207" s="1"/>
      <c r="AS207" s="1"/>
      <c r="AT207" s="1"/>
      <c r="AU207" s="1"/>
      <c r="AV207" s="1"/>
      <c r="AW207" s="1"/>
      <c r="AX207" s="1"/>
      <c r="AY207" s="1"/>
      <c r="AZ207" s="1"/>
      <c r="BA207" s="1"/>
      <c r="BB207" s="1"/>
      <c r="BC207" s="1"/>
      <c r="BD207" s="1"/>
      <c r="BE207" s="1"/>
      <c r="BF207" s="1"/>
      <c r="BG207" s="1"/>
      <c r="BH207" s="1"/>
      <c r="BI207" s="1"/>
      <c r="BJ207" s="1"/>
      <c r="BK207" s="1"/>
      <c r="BL207" s="1"/>
      <c r="BM207" s="1"/>
      <c r="BN207" s="1"/>
      <c r="BO207" s="1"/>
      <c r="BP207" s="1"/>
      <c r="BQ207" s="1"/>
      <c r="BR207" s="1"/>
      <c r="BS207" s="1"/>
      <c r="BT207" s="1"/>
      <c r="BU207" s="1"/>
      <c r="BV207" s="1"/>
      <c r="BW207" s="1"/>
      <c r="BX207" s="1"/>
      <c r="BY207" s="1"/>
      <c r="BZ207" s="1"/>
      <c r="CA207" s="1"/>
      <c r="CB207" s="1"/>
      <c r="CC207" s="1"/>
      <c r="CD207" s="1"/>
      <c r="CE207" s="1"/>
      <c r="CF207" s="1"/>
      <c r="CG207" s="1"/>
      <c r="CH207" s="1"/>
      <c r="CI207" s="1"/>
      <c r="CJ207" s="1"/>
      <c r="CK207" s="1"/>
      <c r="CL207" s="1"/>
      <c r="CM207" s="1"/>
      <c r="CN207" s="1"/>
      <c r="CO207" s="1"/>
      <c r="CP207" s="1"/>
      <c r="CQ207" s="1"/>
      <c r="CR207" s="1"/>
      <c r="CS207" s="1"/>
      <c r="CT207" s="1"/>
      <c r="CU207" s="1"/>
      <c r="CV207" s="1"/>
      <c r="CW207" s="1"/>
      <c r="CX207" s="1"/>
      <c r="CY207" s="1"/>
      <c r="CZ207" s="1"/>
      <c r="DA207" s="1"/>
      <c r="DB207" s="1"/>
      <c r="DC207" s="1"/>
      <c r="DD207" s="1"/>
      <c r="DE207" s="1"/>
      <c r="DF207" s="1"/>
      <c r="DG207" s="1"/>
      <c r="DH207" s="1"/>
      <c r="DI207" s="1"/>
      <c r="DJ207" s="1"/>
      <c r="DK207" s="1"/>
      <c r="DL207" s="1"/>
      <c r="DM207" s="1"/>
      <c r="DN207" s="1"/>
      <c r="DO207" s="1"/>
      <c r="DP207" s="1"/>
      <c r="DQ207" s="1"/>
      <c r="DR207" s="1"/>
      <c r="DS207" s="1"/>
      <c r="DT207" s="1"/>
      <c r="DU207" s="1"/>
      <c r="DV207" s="1"/>
      <c r="DW207" s="1"/>
      <c r="DX207" s="1"/>
      <c r="DY207" s="1"/>
      <c r="DZ207" s="1"/>
      <c r="EA207" s="1"/>
      <c r="EB207" s="1"/>
      <c r="EC207" s="1"/>
      <c r="ED207" s="1"/>
      <c r="EE207" s="1"/>
      <c r="EF207" s="1"/>
      <c r="EG207" s="1"/>
      <c r="EH207" s="1"/>
      <c r="EI207" s="1"/>
      <c r="EJ207" s="1"/>
      <c r="EK207" s="1"/>
      <c r="EL207" s="1"/>
      <c r="EM207" s="1"/>
      <c r="EN207" s="1"/>
      <c r="EO207" s="1"/>
      <c r="EP207" s="1"/>
      <c r="EQ207" s="1"/>
      <c r="ER207" s="1"/>
      <c r="ES207" s="1"/>
      <c r="ET207" s="1"/>
      <c r="WZB207" s="1"/>
      <c r="WZC207" s="1"/>
      <c r="WZD207" s="1"/>
      <c r="WZE207" s="1"/>
      <c r="WZF207" s="1"/>
      <c r="WZG207" s="1"/>
      <c r="WZH207" s="1"/>
      <c r="WZI207" s="1"/>
      <c r="WZJ207" s="1"/>
      <c r="WZK207" s="1"/>
      <c r="WZL207" s="1"/>
      <c r="WZM207" s="1"/>
      <c r="WZN207" s="1"/>
      <c r="WZO207" s="1"/>
      <c r="WZP207" s="1"/>
      <c r="WZQ207" s="1"/>
      <c r="WZR207" s="1"/>
      <c r="WZS207" s="1"/>
      <c r="WZT207" s="1"/>
      <c r="WZU207" s="1"/>
      <c r="WZV207" s="1"/>
      <c r="WZW207" s="1"/>
      <c r="WZX207" s="1"/>
      <c r="WZY207" s="1"/>
      <c r="WZZ207" s="1"/>
      <c r="XAA207" s="1"/>
      <c r="XAB207" s="1"/>
      <c r="XAC207" s="1"/>
      <c r="XAD207" s="1"/>
      <c r="XAE207" s="1"/>
      <c r="XAF207" s="1"/>
      <c r="XAG207" s="1"/>
      <c r="XAH207" s="1"/>
      <c r="XAI207" s="1"/>
      <c r="XAJ207" s="1"/>
      <c r="XAK207" s="1"/>
      <c r="XAL207" s="1"/>
      <c r="XAM207" s="1"/>
      <c r="XAN207" s="1"/>
      <c r="XAO207" s="1"/>
      <c r="XAP207" s="1"/>
      <c r="XAQ207" s="1"/>
      <c r="XAR207" s="1"/>
      <c r="XAS207" s="1"/>
      <c r="XAT207" s="1"/>
      <c r="XAU207" s="1"/>
      <c r="XAV207" s="1"/>
      <c r="XAW207" s="1"/>
      <c r="XAX207" s="1"/>
      <c r="XAY207" s="1"/>
      <c r="XAZ207" s="1"/>
      <c r="XBA207" s="1"/>
      <c r="XBB207" s="1"/>
      <c r="XBC207" s="1"/>
      <c r="XBD207" s="1"/>
      <c r="XBE207" s="1"/>
      <c r="XBF207" s="1"/>
      <c r="XBG207" s="1"/>
      <c r="XBH207" s="1"/>
      <c r="XBI207" s="1"/>
      <c r="XBJ207" s="1"/>
      <c r="XBK207" s="1"/>
      <c r="XBL207" s="1"/>
      <c r="XBM207" s="1"/>
      <c r="XBN207" s="1"/>
      <c r="XBO207" s="1"/>
      <c r="XBP207" s="1"/>
      <c r="XBQ207" s="1"/>
      <c r="XBR207" s="1"/>
      <c r="XBS207" s="1"/>
      <c r="XBT207" s="1"/>
      <c r="XBU207" s="1"/>
      <c r="XBV207" s="1"/>
      <c r="XBW207" s="1"/>
      <c r="XBX207" s="1"/>
      <c r="XBY207" s="1"/>
      <c r="XBZ207" s="1"/>
      <c r="XCA207" s="1"/>
      <c r="XCB207" s="1"/>
      <c r="XCC207" s="1"/>
      <c r="XCD207" s="1"/>
      <c r="XCE207" s="1"/>
      <c r="XCF207" s="1"/>
      <c r="XCG207" s="1"/>
      <c r="XCH207" s="1"/>
      <c r="XCI207" s="1"/>
      <c r="XCJ207" s="1"/>
      <c r="XCK207" s="1"/>
      <c r="XCL207" s="1"/>
      <c r="XCM207" s="1"/>
      <c r="XCN207" s="1"/>
      <c r="XCO207" s="1"/>
      <c r="XCP207" s="1"/>
      <c r="XCQ207" s="1"/>
      <c r="XCR207" s="1"/>
      <c r="XCS207" s="1"/>
      <c r="XCT207" s="1"/>
      <c r="XCU207" s="1"/>
      <c r="XCV207" s="1"/>
      <c r="XCW207" s="1"/>
      <c r="XCX207" s="1"/>
      <c r="XCY207" s="1"/>
      <c r="XCZ207" s="1"/>
      <c r="XDA207" s="1"/>
      <c r="XDB207" s="1"/>
      <c r="XDC207" s="1"/>
      <c r="XDD207" s="1"/>
      <c r="XDE207" s="1"/>
      <c r="XDF207" s="1"/>
      <c r="XDG207" s="1"/>
      <c r="XDH207" s="1"/>
      <c r="XDI207" s="1"/>
      <c r="XDJ207" s="1"/>
      <c r="XDK207" s="1"/>
      <c r="XDL207" s="1"/>
      <c r="XDM207" s="1"/>
      <c r="XDN207" s="1"/>
      <c r="XDO207" s="1"/>
      <c r="XDP207" s="1"/>
      <c r="XDQ207" s="1"/>
      <c r="XDR207" s="1"/>
      <c r="XDS207" s="1"/>
      <c r="XDT207" s="1"/>
      <c r="XDU207" s="1"/>
      <c r="XDV207" s="1"/>
      <c r="XDW207" s="1"/>
      <c r="XDX207" s="1"/>
      <c r="XDY207" s="1"/>
      <c r="XDZ207" s="1"/>
      <c r="XEA207" s="1"/>
      <c r="XEB207" s="1"/>
      <c r="XEC207" s="1"/>
      <c r="XED207" s="1"/>
      <c r="XEE207" s="1"/>
      <c r="XEF207" s="1"/>
      <c r="XEG207" s="1"/>
      <c r="XEH207" s="1"/>
      <c r="XEI207" s="1"/>
      <c r="XEJ207" s="1"/>
      <c r="XEK207" s="1"/>
      <c r="XEL207" s="1"/>
      <c r="XEM207" s="1"/>
      <c r="XEN207" s="1"/>
      <c r="XEO207" s="1"/>
      <c r="XEP207" s="1"/>
      <c r="XEQ207" s="1"/>
      <c r="XER207" s="1"/>
      <c r="XES207" s="1"/>
      <c r="XET207" s="1"/>
      <c r="XEU207" s="1"/>
      <c r="XEV207" s="1"/>
      <c r="XEW207" s="1"/>
      <c r="XEX207" s="1"/>
      <c r="XEY207" s="1"/>
      <c r="XEZ207" s="1"/>
      <c r="XFA207" s="1"/>
      <c r="XFB207" s="1"/>
      <c r="XFC207" s="1"/>
    </row>
    <row r="208" spans="1:150 16226:16383" s="2" customFormat="1" ht="20.25" customHeight="1" x14ac:dyDescent="0.3">
      <c r="A208" s="110">
        <f t="shared" si="25"/>
        <v>4</v>
      </c>
      <c r="B208" s="111"/>
      <c r="C208" s="82"/>
      <c r="D208" s="83"/>
      <c r="E208" s="83"/>
      <c r="F208" s="83"/>
      <c r="G208" s="83"/>
      <c r="H208" s="84"/>
      <c r="I208" s="1"/>
      <c r="J208" s="1"/>
      <c r="K208" s="1"/>
      <c r="L208" s="1"/>
      <c r="M208" s="1"/>
      <c r="N208" s="1"/>
      <c r="O208" s="1"/>
      <c r="P208" s="1"/>
      <c r="Q208" s="1"/>
      <c r="R208" s="1"/>
      <c r="S208" s="1"/>
      <c r="T208" s="1"/>
      <c r="U208" s="1"/>
      <c r="V208" s="1"/>
      <c r="W208" s="1"/>
      <c r="X208" s="1"/>
      <c r="Y208" s="1"/>
      <c r="Z208" s="1"/>
      <c r="AA208" s="1"/>
      <c r="AB208" s="1"/>
      <c r="AC208" s="1"/>
      <c r="AD208" s="1"/>
      <c r="AE208" s="1"/>
      <c r="AF208" s="1"/>
      <c r="AG208" s="1"/>
      <c r="AH208" s="1"/>
      <c r="AI208" s="1"/>
      <c r="AJ208" s="1"/>
      <c r="AK208" s="1"/>
      <c r="AL208" s="1"/>
      <c r="AM208" s="1"/>
      <c r="AN208" s="1"/>
      <c r="AO208" s="1"/>
      <c r="AP208" s="1"/>
      <c r="AQ208" s="1"/>
      <c r="AR208" s="1"/>
      <c r="AS208" s="1"/>
      <c r="AT208" s="1"/>
      <c r="AU208" s="1"/>
      <c r="AV208" s="1"/>
      <c r="AW208" s="1"/>
      <c r="AX208" s="1"/>
      <c r="AY208" s="1"/>
      <c r="AZ208" s="1"/>
      <c r="BA208" s="1"/>
      <c r="BB208" s="1"/>
      <c r="BC208" s="1"/>
      <c r="BD208" s="1"/>
      <c r="BE208" s="1"/>
      <c r="BF208" s="1"/>
      <c r="BG208" s="1"/>
      <c r="BH208" s="1"/>
      <c r="BI208" s="1"/>
      <c r="BJ208" s="1"/>
      <c r="BK208" s="1"/>
      <c r="BL208" s="1"/>
      <c r="BM208" s="1"/>
      <c r="BN208" s="1"/>
      <c r="BO208" s="1"/>
      <c r="BP208" s="1"/>
      <c r="BQ208" s="1"/>
      <c r="BR208" s="1"/>
      <c r="BS208" s="1"/>
      <c r="BT208" s="1"/>
      <c r="BU208" s="1"/>
      <c r="BV208" s="1"/>
      <c r="BW208" s="1"/>
      <c r="BX208" s="1"/>
      <c r="BY208" s="1"/>
      <c r="BZ208" s="1"/>
      <c r="CA208" s="1"/>
      <c r="CB208" s="1"/>
      <c r="CC208" s="1"/>
      <c r="CD208" s="1"/>
      <c r="CE208" s="1"/>
      <c r="CF208" s="1"/>
      <c r="CG208" s="1"/>
      <c r="CH208" s="1"/>
      <c r="CI208" s="1"/>
      <c r="CJ208" s="1"/>
      <c r="CK208" s="1"/>
      <c r="CL208" s="1"/>
      <c r="CM208" s="1"/>
      <c r="CN208" s="1"/>
      <c r="CO208" s="1"/>
      <c r="CP208" s="1"/>
      <c r="CQ208" s="1"/>
      <c r="CR208" s="1"/>
      <c r="CS208" s="1"/>
      <c r="CT208" s="1"/>
      <c r="CU208" s="1"/>
      <c r="CV208" s="1"/>
      <c r="CW208" s="1"/>
      <c r="CX208" s="1"/>
      <c r="CY208" s="1"/>
      <c r="CZ208" s="1"/>
      <c r="DA208" s="1"/>
      <c r="DB208" s="1"/>
      <c r="DC208" s="1"/>
      <c r="DD208" s="1"/>
      <c r="DE208" s="1"/>
      <c r="DF208" s="1"/>
      <c r="DG208" s="1"/>
      <c r="DH208" s="1"/>
      <c r="DI208" s="1"/>
      <c r="DJ208" s="1"/>
      <c r="DK208" s="1"/>
      <c r="DL208" s="1"/>
      <c r="DM208" s="1"/>
      <c r="DN208" s="1"/>
      <c r="DO208" s="1"/>
      <c r="DP208" s="1"/>
      <c r="DQ208" s="1"/>
      <c r="DR208" s="1"/>
      <c r="DS208" s="1"/>
      <c r="DT208" s="1"/>
      <c r="DU208" s="1"/>
      <c r="DV208" s="1"/>
      <c r="DW208" s="1"/>
      <c r="DX208" s="1"/>
      <c r="DY208" s="1"/>
      <c r="DZ208" s="1"/>
      <c r="EA208" s="1"/>
      <c r="EB208" s="1"/>
      <c r="EC208" s="1"/>
      <c r="ED208" s="1"/>
      <c r="EE208" s="1"/>
      <c r="EF208" s="1"/>
      <c r="EG208" s="1"/>
      <c r="EH208" s="1"/>
      <c r="EI208" s="1"/>
      <c r="EJ208" s="1"/>
      <c r="EK208" s="1"/>
      <c r="EL208" s="1"/>
      <c r="EM208" s="1"/>
      <c r="EN208" s="1"/>
      <c r="EO208" s="1"/>
      <c r="EP208" s="1"/>
      <c r="EQ208" s="1"/>
      <c r="ER208" s="1"/>
      <c r="ES208" s="1"/>
      <c r="ET208" s="1"/>
      <c r="WZB208" s="1"/>
      <c r="WZC208" s="1"/>
      <c r="WZD208" s="1"/>
      <c r="WZE208" s="1"/>
      <c r="WZF208" s="1"/>
      <c r="WZG208" s="1"/>
      <c r="WZH208" s="1"/>
      <c r="WZI208" s="1"/>
      <c r="WZJ208" s="1"/>
      <c r="WZK208" s="1"/>
      <c r="WZL208" s="1"/>
      <c r="WZM208" s="1"/>
      <c r="WZN208" s="1"/>
      <c r="WZO208" s="1"/>
      <c r="WZP208" s="1"/>
      <c r="WZQ208" s="1"/>
      <c r="WZR208" s="1"/>
      <c r="WZS208" s="1"/>
      <c r="WZT208" s="1"/>
      <c r="WZU208" s="1"/>
      <c r="WZV208" s="1"/>
      <c r="WZW208" s="1"/>
      <c r="WZX208" s="1"/>
      <c r="WZY208" s="1"/>
      <c r="WZZ208" s="1"/>
      <c r="XAA208" s="1"/>
      <c r="XAB208" s="1"/>
      <c r="XAC208" s="1"/>
      <c r="XAD208" s="1"/>
      <c r="XAE208" s="1"/>
      <c r="XAF208" s="1"/>
      <c r="XAG208" s="1"/>
      <c r="XAH208" s="1"/>
      <c r="XAI208" s="1"/>
      <c r="XAJ208" s="1"/>
      <c r="XAK208" s="1"/>
      <c r="XAL208" s="1"/>
      <c r="XAM208" s="1"/>
      <c r="XAN208" s="1"/>
      <c r="XAO208" s="1"/>
      <c r="XAP208" s="1"/>
      <c r="XAQ208" s="1"/>
      <c r="XAR208" s="1"/>
      <c r="XAS208" s="1"/>
      <c r="XAT208" s="1"/>
      <c r="XAU208" s="1"/>
      <c r="XAV208" s="1"/>
      <c r="XAW208" s="1"/>
      <c r="XAX208" s="1"/>
      <c r="XAY208" s="1"/>
      <c r="XAZ208" s="1"/>
      <c r="XBA208" s="1"/>
      <c r="XBB208" s="1"/>
      <c r="XBC208" s="1"/>
      <c r="XBD208" s="1"/>
      <c r="XBE208" s="1"/>
      <c r="XBF208" s="1"/>
      <c r="XBG208" s="1"/>
      <c r="XBH208" s="1"/>
      <c r="XBI208" s="1"/>
      <c r="XBJ208" s="1"/>
      <c r="XBK208" s="1"/>
      <c r="XBL208" s="1"/>
      <c r="XBM208" s="1"/>
      <c r="XBN208" s="1"/>
      <c r="XBO208" s="1"/>
      <c r="XBP208" s="1"/>
      <c r="XBQ208" s="1"/>
      <c r="XBR208" s="1"/>
      <c r="XBS208" s="1"/>
      <c r="XBT208" s="1"/>
      <c r="XBU208" s="1"/>
      <c r="XBV208" s="1"/>
      <c r="XBW208" s="1"/>
      <c r="XBX208" s="1"/>
      <c r="XBY208" s="1"/>
      <c r="XBZ208" s="1"/>
      <c r="XCA208" s="1"/>
      <c r="XCB208" s="1"/>
      <c r="XCC208" s="1"/>
      <c r="XCD208" s="1"/>
      <c r="XCE208" s="1"/>
      <c r="XCF208" s="1"/>
      <c r="XCG208" s="1"/>
      <c r="XCH208" s="1"/>
      <c r="XCI208" s="1"/>
      <c r="XCJ208" s="1"/>
      <c r="XCK208" s="1"/>
      <c r="XCL208" s="1"/>
      <c r="XCM208" s="1"/>
      <c r="XCN208" s="1"/>
      <c r="XCO208" s="1"/>
      <c r="XCP208" s="1"/>
      <c r="XCQ208" s="1"/>
      <c r="XCR208" s="1"/>
      <c r="XCS208" s="1"/>
      <c r="XCT208" s="1"/>
      <c r="XCU208" s="1"/>
      <c r="XCV208" s="1"/>
      <c r="XCW208" s="1"/>
      <c r="XCX208" s="1"/>
      <c r="XCY208" s="1"/>
      <c r="XCZ208" s="1"/>
      <c r="XDA208" s="1"/>
      <c r="XDB208" s="1"/>
      <c r="XDC208" s="1"/>
      <c r="XDD208" s="1"/>
      <c r="XDE208" s="1"/>
      <c r="XDF208" s="1"/>
      <c r="XDG208" s="1"/>
      <c r="XDH208" s="1"/>
      <c r="XDI208" s="1"/>
      <c r="XDJ208" s="1"/>
      <c r="XDK208" s="1"/>
      <c r="XDL208" s="1"/>
      <c r="XDM208" s="1"/>
      <c r="XDN208" s="1"/>
      <c r="XDO208" s="1"/>
      <c r="XDP208" s="1"/>
      <c r="XDQ208" s="1"/>
      <c r="XDR208" s="1"/>
      <c r="XDS208" s="1"/>
      <c r="XDT208" s="1"/>
      <c r="XDU208" s="1"/>
      <c r="XDV208" s="1"/>
      <c r="XDW208" s="1"/>
      <c r="XDX208" s="1"/>
      <c r="XDY208" s="1"/>
      <c r="XDZ208" s="1"/>
      <c r="XEA208" s="1"/>
      <c r="XEB208" s="1"/>
      <c r="XEC208" s="1"/>
      <c r="XED208" s="1"/>
      <c r="XEE208" s="1"/>
      <c r="XEF208" s="1"/>
      <c r="XEG208" s="1"/>
      <c r="XEH208" s="1"/>
      <c r="XEI208" s="1"/>
      <c r="XEJ208" s="1"/>
      <c r="XEK208" s="1"/>
      <c r="XEL208" s="1"/>
      <c r="XEM208" s="1"/>
      <c r="XEN208" s="1"/>
      <c r="XEO208" s="1"/>
      <c r="XEP208" s="1"/>
      <c r="XEQ208" s="1"/>
      <c r="XER208" s="1"/>
      <c r="XES208" s="1"/>
      <c r="XET208" s="1"/>
      <c r="XEU208" s="1"/>
      <c r="XEV208" s="1"/>
      <c r="XEW208" s="1"/>
      <c r="XEX208" s="1"/>
      <c r="XEY208" s="1"/>
      <c r="XEZ208" s="1"/>
      <c r="XFA208" s="1"/>
      <c r="XFB208" s="1"/>
      <c r="XFC208" s="1"/>
    </row>
    <row r="209" spans="1:150 16226:16383" s="2" customFormat="1" ht="20.25" customHeight="1" x14ac:dyDescent="0.3">
      <c r="A209" s="110">
        <f t="shared" si="25"/>
        <v>5</v>
      </c>
      <c r="B209" s="111"/>
      <c r="C209" s="82"/>
      <c r="D209" s="83"/>
      <c r="E209" s="83"/>
      <c r="F209" s="83"/>
      <c r="G209" s="83"/>
      <c r="H209" s="84"/>
      <c r="I209" s="1"/>
      <c r="J209" s="1"/>
      <c r="K209" s="1"/>
      <c r="L209" s="1"/>
      <c r="M209" s="1"/>
      <c r="N209" s="1"/>
      <c r="O209" s="1"/>
      <c r="P209" s="1"/>
      <c r="Q209" s="1"/>
      <c r="R209" s="1"/>
      <c r="S209" s="1"/>
      <c r="T209" s="1"/>
      <c r="U209" s="1"/>
      <c r="V209" s="1"/>
      <c r="W209" s="1"/>
      <c r="X209" s="1"/>
      <c r="Y209" s="1"/>
      <c r="Z209" s="1"/>
      <c r="AA209" s="1"/>
      <c r="AB209" s="1"/>
      <c r="AC209" s="1"/>
      <c r="AD209" s="1"/>
      <c r="AE209" s="1"/>
      <c r="AF209" s="1"/>
      <c r="AG209" s="1"/>
      <c r="AH209" s="1"/>
      <c r="AI209" s="1"/>
      <c r="AJ209" s="1"/>
      <c r="AK209" s="1"/>
      <c r="AL209" s="1"/>
      <c r="AM209" s="1"/>
      <c r="AN209" s="1"/>
      <c r="AO209" s="1"/>
      <c r="AP209" s="1"/>
      <c r="AQ209" s="1"/>
      <c r="AR209" s="1"/>
      <c r="AS209" s="1"/>
      <c r="AT209" s="1"/>
      <c r="AU209" s="1"/>
      <c r="AV209" s="1"/>
      <c r="AW209" s="1"/>
      <c r="AX209" s="1"/>
      <c r="AY209" s="1"/>
      <c r="AZ209" s="1"/>
      <c r="BA209" s="1"/>
      <c r="BB209" s="1"/>
      <c r="BC209" s="1"/>
      <c r="BD209" s="1"/>
      <c r="BE209" s="1"/>
      <c r="BF209" s="1"/>
      <c r="BG209" s="1"/>
      <c r="BH209" s="1"/>
      <c r="BI209" s="1"/>
      <c r="BJ209" s="1"/>
      <c r="BK209" s="1"/>
      <c r="BL209" s="1"/>
      <c r="BM209" s="1"/>
      <c r="BN209" s="1"/>
      <c r="BO209" s="1"/>
      <c r="BP209" s="1"/>
      <c r="BQ209" s="1"/>
      <c r="BR209" s="1"/>
      <c r="BS209" s="1"/>
      <c r="BT209" s="1"/>
      <c r="BU209" s="1"/>
      <c r="BV209" s="1"/>
      <c r="BW209" s="1"/>
      <c r="BX209" s="1"/>
      <c r="BY209" s="1"/>
      <c r="BZ209" s="1"/>
      <c r="CA209" s="1"/>
      <c r="CB209" s="1"/>
      <c r="CC209" s="1"/>
      <c r="CD209" s="1"/>
      <c r="CE209" s="1"/>
      <c r="CF209" s="1"/>
      <c r="CG209" s="1"/>
      <c r="CH209" s="1"/>
      <c r="CI209" s="1"/>
      <c r="CJ209" s="1"/>
      <c r="CK209" s="1"/>
      <c r="CL209" s="1"/>
      <c r="CM209" s="1"/>
      <c r="CN209" s="1"/>
      <c r="CO209" s="1"/>
      <c r="CP209" s="1"/>
      <c r="CQ209" s="1"/>
      <c r="CR209" s="1"/>
      <c r="CS209" s="1"/>
      <c r="CT209" s="1"/>
      <c r="CU209" s="1"/>
      <c r="CV209" s="1"/>
      <c r="CW209" s="1"/>
      <c r="CX209" s="1"/>
      <c r="CY209" s="1"/>
      <c r="CZ209" s="1"/>
      <c r="DA209" s="1"/>
      <c r="DB209" s="1"/>
      <c r="DC209" s="1"/>
      <c r="DD209" s="1"/>
      <c r="DE209" s="1"/>
      <c r="DF209" s="1"/>
      <c r="DG209" s="1"/>
      <c r="DH209" s="1"/>
      <c r="DI209" s="1"/>
      <c r="DJ209" s="1"/>
      <c r="DK209" s="1"/>
      <c r="DL209" s="1"/>
      <c r="DM209" s="1"/>
      <c r="DN209" s="1"/>
      <c r="DO209" s="1"/>
      <c r="DP209" s="1"/>
      <c r="DQ209" s="1"/>
      <c r="DR209" s="1"/>
      <c r="DS209" s="1"/>
      <c r="DT209" s="1"/>
      <c r="DU209" s="1"/>
      <c r="DV209" s="1"/>
      <c r="DW209" s="1"/>
      <c r="DX209" s="1"/>
      <c r="DY209" s="1"/>
      <c r="DZ209" s="1"/>
      <c r="EA209" s="1"/>
      <c r="EB209" s="1"/>
      <c r="EC209" s="1"/>
      <c r="ED209" s="1"/>
      <c r="EE209" s="1"/>
      <c r="EF209" s="1"/>
      <c r="EG209" s="1"/>
      <c r="EH209" s="1"/>
      <c r="EI209" s="1"/>
      <c r="EJ209" s="1"/>
      <c r="EK209" s="1"/>
      <c r="EL209" s="1"/>
      <c r="EM209" s="1"/>
      <c r="EN209" s="1"/>
      <c r="EO209" s="1"/>
      <c r="EP209" s="1"/>
      <c r="EQ209" s="1"/>
      <c r="ER209" s="1"/>
      <c r="ES209" s="1"/>
      <c r="ET209" s="1"/>
      <c r="WZB209" s="1"/>
      <c r="WZC209" s="1"/>
      <c r="WZD209" s="1"/>
      <c r="WZE209" s="1"/>
      <c r="WZF209" s="1"/>
      <c r="WZG209" s="1"/>
      <c r="WZH209" s="1"/>
      <c r="WZI209" s="1"/>
      <c r="WZJ209" s="1"/>
      <c r="WZK209" s="1"/>
      <c r="WZL209" s="1"/>
      <c r="WZM209" s="1"/>
      <c r="WZN209" s="1"/>
      <c r="WZO209" s="1"/>
      <c r="WZP209" s="1"/>
      <c r="WZQ209" s="1"/>
      <c r="WZR209" s="1"/>
      <c r="WZS209" s="1"/>
      <c r="WZT209" s="1"/>
      <c r="WZU209" s="1"/>
      <c r="WZV209" s="1"/>
      <c r="WZW209" s="1"/>
      <c r="WZX209" s="1"/>
      <c r="WZY209" s="1"/>
      <c r="WZZ209" s="1"/>
      <c r="XAA209" s="1"/>
      <c r="XAB209" s="1"/>
      <c r="XAC209" s="1"/>
      <c r="XAD209" s="1"/>
      <c r="XAE209" s="1"/>
      <c r="XAF209" s="1"/>
      <c r="XAG209" s="1"/>
      <c r="XAH209" s="1"/>
      <c r="XAI209" s="1"/>
      <c r="XAJ209" s="1"/>
      <c r="XAK209" s="1"/>
      <c r="XAL209" s="1"/>
      <c r="XAM209" s="1"/>
      <c r="XAN209" s="1"/>
      <c r="XAO209" s="1"/>
      <c r="XAP209" s="1"/>
      <c r="XAQ209" s="1"/>
      <c r="XAR209" s="1"/>
      <c r="XAS209" s="1"/>
      <c r="XAT209" s="1"/>
      <c r="XAU209" s="1"/>
      <c r="XAV209" s="1"/>
      <c r="XAW209" s="1"/>
      <c r="XAX209" s="1"/>
      <c r="XAY209" s="1"/>
      <c r="XAZ209" s="1"/>
      <c r="XBA209" s="1"/>
      <c r="XBB209" s="1"/>
      <c r="XBC209" s="1"/>
      <c r="XBD209" s="1"/>
      <c r="XBE209" s="1"/>
      <c r="XBF209" s="1"/>
      <c r="XBG209" s="1"/>
      <c r="XBH209" s="1"/>
      <c r="XBI209" s="1"/>
      <c r="XBJ209" s="1"/>
      <c r="XBK209" s="1"/>
      <c r="XBL209" s="1"/>
      <c r="XBM209" s="1"/>
      <c r="XBN209" s="1"/>
      <c r="XBO209" s="1"/>
      <c r="XBP209" s="1"/>
      <c r="XBQ209" s="1"/>
      <c r="XBR209" s="1"/>
      <c r="XBS209" s="1"/>
      <c r="XBT209" s="1"/>
      <c r="XBU209" s="1"/>
      <c r="XBV209" s="1"/>
      <c r="XBW209" s="1"/>
      <c r="XBX209" s="1"/>
      <c r="XBY209" s="1"/>
      <c r="XBZ209" s="1"/>
      <c r="XCA209" s="1"/>
      <c r="XCB209" s="1"/>
      <c r="XCC209" s="1"/>
      <c r="XCD209" s="1"/>
      <c r="XCE209" s="1"/>
      <c r="XCF209" s="1"/>
      <c r="XCG209" s="1"/>
      <c r="XCH209" s="1"/>
      <c r="XCI209" s="1"/>
      <c r="XCJ209" s="1"/>
      <c r="XCK209" s="1"/>
      <c r="XCL209" s="1"/>
      <c r="XCM209" s="1"/>
      <c r="XCN209" s="1"/>
      <c r="XCO209" s="1"/>
      <c r="XCP209" s="1"/>
      <c r="XCQ209" s="1"/>
      <c r="XCR209" s="1"/>
      <c r="XCS209" s="1"/>
      <c r="XCT209" s="1"/>
      <c r="XCU209" s="1"/>
      <c r="XCV209" s="1"/>
      <c r="XCW209" s="1"/>
      <c r="XCX209" s="1"/>
      <c r="XCY209" s="1"/>
      <c r="XCZ209" s="1"/>
      <c r="XDA209" s="1"/>
      <c r="XDB209" s="1"/>
      <c r="XDC209" s="1"/>
      <c r="XDD209" s="1"/>
      <c r="XDE209" s="1"/>
      <c r="XDF209" s="1"/>
      <c r="XDG209" s="1"/>
      <c r="XDH209" s="1"/>
      <c r="XDI209" s="1"/>
      <c r="XDJ209" s="1"/>
      <c r="XDK209" s="1"/>
      <c r="XDL209" s="1"/>
      <c r="XDM209" s="1"/>
      <c r="XDN209" s="1"/>
      <c r="XDO209" s="1"/>
      <c r="XDP209" s="1"/>
      <c r="XDQ209" s="1"/>
      <c r="XDR209" s="1"/>
      <c r="XDS209" s="1"/>
      <c r="XDT209" s="1"/>
      <c r="XDU209" s="1"/>
      <c r="XDV209" s="1"/>
      <c r="XDW209" s="1"/>
      <c r="XDX209" s="1"/>
      <c r="XDY209" s="1"/>
      <c r="XDZ209" s="1"/>
      <c r="XEA209" s="1"/>
      <c r="XEB209" s="1"/>
      <c r="XEC209" s="1"/>
      <c r="XED209" s="1"/>
      <c r="XEE209" s="1"/>
      <c r="XEF209" s="1"/>
      <c r="XEG209" s="1"/>
      <c r="XEH209" s="1"/>
      <c r="XEI209" s="1"/>
      <c r="XEJ209" s="1"/>
      <c r="XEK209" s="1"/>
      <c r="XEL209" s="1"/>
      <c r="XEM209" s="1"/>
      <c r="XEN209" s="1"/>
      <c r="XEO209" s="1"/>
      <c r="XEP209" s="1"/>
      <c r="XEQ209" s="1"/>
      <c r="XER209" s="1"/>
      <c r="XES209" s="1"/>
      <c r="XET209" s="1"/>
      <c r="XEU209" s="1"/>
      <c r="XEV209" s="1"/>
      <c r="XEW209" s="1"/>
      <c r="XEX209" s="1"/>
      <c r="XEY209" s="1"/>
      <c r="XEZ209" s="1"/>
      <c r="XFA209" s="1"/>
      <c r="XFB209" s="1"/>
      <c r="XFC209" s="1"/>
    </row>
    <row r="210" spans="1:150 16226:16383" s="2" customFormat="1" ht="20.25" customHeight="1" x14ac:dyDescent="0.3">
      <c r="A210" s="110">
        <f t="shared" si="25"/>
        <v>6</v>
      </c>
      <c r="B210" s="111"/>
      <c r="C210" s="85"/>
      <c r="D210" s="86"/>
      <c r="E210" s="86"/>
      <c r="F210" s="86"/>
      <c r="G210" s="86"/>
      <c r="H210" s="87"/>
      <c r="I210" s="1"/>
      <c r="J210" s="1"/>
      <c r="K210" s="1"/>
      <c r="L210" s="1"/>
      <c r="M210" s="1"/>
      <c r="N210" s="1"/>
      <c r="O210" s="1"/>
      <c r="P210" s="1"/>
      <c r="Q210" s="1"/>
      <c r="R210" s="1"/>
      <c r="S210" s="1"/>
      <c r="T210" s="1"/>
      <c r="U210" s="1"/>
      <c r="V210" s="1"/>
      <c r="W210" s="1"/>
      <c r="X210" s="1"/>
      <c r="Y210" s="1"/>
      <c r="Z210" s="1"/>
      <c r="AA210" s="1"/>
      <c r="AB210" s="1"/>
      <c r="AC210" s="1"/>
      <c r="AD210" s="1"/>
      <c r="AE210" s="1"/>
      <c r="AF210" s="1"/>
      <c r="AG210" s="1"/>
      <c r="AH210" s="1"/>
      <c r="AI210" s="1"/>
      <c r="AJ210" s="1"/>
      <c r="AK210" s="1"/>
      <c r="AL210" s="1"/>
      <c r="AM210" s="1"/>
      <c r="AN210" s="1"/>
      <c r="AO210" s="1"/>
      <c r="AP210" s="1"/>
      <c r="AQ210" s="1"/>
      <c r="AR210" s="1"/>
      <c r="AS210" s="1"/>
      <c r="AT210" s="1"/>
      <c r="AU210" s="1"/>
      <c r="AV210" s="1"/>
      <c r="AW210" s="1"/>
      <c r="AX210" s="1"/>
      <c r="AY210" s="1"/>
      <c r="AZ210" s="1"/>
      <c r="BA210" s="1"/>
      <c r="BB210" s="1"/>
      <c r="BC210" s="1"/>
      <c r="BD210" s="1"/>
      <c r="BE210" s="1"/>
      <c r="BF210" s="1"/>
      <c r="BG210" s="1"/>
      <c r="BH210" s="1"/>
      <c r="BI210" s="1"/>
      <c r="BJ210" s="1"/>
      <c r="BK210" s="1"/>
      <c r="BL210" s="1"/>
      <c r="BM210" s="1"/>
      <c r="BN210" s="1"/>
      <c r="BO210" s="1"/>
      <c r="BP210" s="1"/>
      <c r="BQ210" s="1"/>
      <c r="BR210" s="1"/>
      <c r="BS210" s="1"/>
      <c r="BT210" s="1"/>
      <c r="BU210" s="1"/>
      <c r="BV210" s="1"/>
      <c r="BW210" s="1"/>
      <c r="BX210" s="1"/>
      <c r="BY210" s="1"/>
      <c r="BZ210" s="1"/>
      <c r="CA210" s="1"/>
      <c r="CB210" s="1"/>
      <c r="CC210" s="1"/>
      <c r="CD210" s="1"/>
      <c r="CE210" s="1"/>
      <c r="CF210" s="1"/>
      <c r="CG210" s="1"/>
      <c r="CH210" s="1"/>
      <c r="CI210" s="1"/>
      <c r="CJ210" s="1"/>
      <c r="CK210" s="1"/>
      <c r="CL210" s="1"/>
      <c r="CM210" s="1"/>
      <c r="CN210" s="1"/>
      <c r="CO210" s="1"/>
      <c r="CP210" s="1"/>
      <c r="CQ210" s="1"/>
      <c r="CR210" s="1"/>
      <c r="CS210" s="1"/>
      <c r="CT210" s="1"/>
      <c r="CU210" s="1"/>
      <c r="CV210" s="1"/>
      <c r="CW210" s="1"/>
      <c r="CX210" s="1"/>
      <c r="CY210" s="1"/>
      <c r="CZ210" s="1"/>
      <c r="DA210" s="1"/>
      <c r="DB210" s="1"/>
      <c r="DC210" s="1"/>
      <c r="DD210" s="1"/>
      <c r="DE210" s="1"/>
      <c r="DF210" s="1"/>
      <c r="DG210" s="1"/>
      <c r="DH210" s="1"/>
      <c r="DI210" s="1"/>
      <c r="DJ210" s="1"/>
      <c r="DK210" s="1"/>
      <c r="DL210" s="1"/>
      <c r="DM210" s="1"/>
      <c r="DN210" s="1"/>
      <c r="DO210" s="1"/>
      <c r="DP210" s="1"/>
      <c r="DQ210" s="1"/>
      <c r="DR210" s="1"/>
      <c r="DS210" s="1"/>
      <c r="DT210" s="1"/>
      <c r="DU210" s="1"/>
      <c r="DV210" s="1"/>
      <c r="DW210" s="1"/>
      <c r="DX210" s="1"/>
      <c r="DY210" s="1"/>
      <c r="DZ210" s="1"/>
      <c r="EA210" s="1"/>
      <c r="EB210" s="1"/>
      <c r="EC210" s="1"/>
      <c r="ED210" s="1"/>
      <c r="EE210" s="1"/>
      <c r="EF210" s="1"/>
      <c r="EG210" s="1"/>
      <c r="EH210" s="1"/>
      <c r="EI210" s="1"/>
      <c r="EJ210" s="1"/>
      <c r="EK210" s="1"/>
      <c r="EL210" s="1"/>
      <c r="EM210" s="1"/>
      <c r="EN210" s="1"/>
      <c r="EO210" s="1"/>
      <c r="EP210" s="1"/>
      <c r="EQ210" s="1"/>
      <c r="ER210" s="1"/>
      <c r="ES210" s="1"/>
      <c r="ET210" s="1"/>
      <c r="WZB210" s="1"/>
      <c r="WZC210" s="1"/>
      <c r="WZD210" s="1"/>
      <c r="WZE210" s="1"/>
      <c r="WZF210" s="1"/>
      <c r="WZG210" s="1"/>
      <c r="WZH210" s="1"/>
      <c r="WZI210" s="1"/>
      <c r="WZJ210" s="1"/>
      <c r="WZK210" s="1"/>
      <c r="WZL210" s="1"/>
      <c r="WZM210" s="1"/>
      <c r="WZN210" s="1"/>
      <c r="WZO210" s="1"/>
      <c r="WZP210" s="1"/>
      <c r="WZQ210" s="1"/>
      <c r="WZR210" s="1"/>
      <c r="WZS210" s="1"/>
      <c r="WZT210" s="1"/>
      <c r="WZU210" s="1"/>
      <c r="WZV210" s="1"/>
      <c r="WZW210" s="1"/>
      <c r="WZX210" s="1"/>
      <c r="WZY210" s="1"/>
      <c r="WZZ210" s="1"/>
      <c r="XAA210" s="1"/>
      <c r="XAB210" s="1"/>
      <c r="XAC210" s="1"/>
      <c r="XAD210" s="1"/>
      <c r="XAE210" s="1"/>
      <c r="XAF210" s="1"/>
      <c r="XAG210" s="1"/>
      <c r="XAH210" s="1"/>
      <c r="XAI210" s="1"/>
      <c r="XAJ210" s="1"/>
      <c r="XAK210" s="1"/>
      <c r="XAL210" s="1"/>
      <c r="XAM210" s="1"/>
      <c r="XAN210" s="1"/>
      <c r="XAO210" s="1"/>
      <c r="XAP210" s="1"/>
      <c r="XAQ210" s="1"/>
      <c r="XAR210" s="1"/>
      <c r="XAS210" s="1"/>
      <c r="XAT210" s="1"/>
      <c r="XAU210" s="1"/>
      <c r="XAV210" s="1"/>
      <c r="XAW210" s="1"/>
      <c r="XAX210" s="1"/>
      <c r="XAY210" s="1"/>
      <c r="XAZ210" s="1"/>
      <c r="XBA210" s="1"/>
      <c r="XBB210" s="1"/>
      <c r="XBC210" s="1"/>
      <c r="XBD210" s="1"/>
      <c r="XBE210" s="1"/>
      <c r="XBF210" s="1"/>
      <c r="XBG210" s="1"/>
      <c r="XBH210" s="1"/>
      <c r="XBI210" s="1"/>
      <c r="XBJ210" s="1"/>
      <c r="XBK210" s="1"/>
      <c r="XBL210" s="1"/>
      <c r="XBM210" s="1"/>
      <c r="XBN210" s="1"/>
      <c r="XBO210" s="1"/>
      <c r="XBP210" s="1"/>
      <c r="XBQ210" s="1"/>
      <c r="XBR210" s="1"/>
      <c r="XBS210" s="1"/>
      <c r="XBT210" s="1"/>
      <c r="XBU210" s="1"/>
      <c r="XBV210" s="1"/>
      <c r="XBW210" s="1"/>
      <c r="XBX210" s="1"/>
      <c r="XBY210" s="1"/>
      <c r="XBZ210" s="1"/>
      <c r="XCA210" s="1"/>
      <c r="XCB210" s="1"/>
      <c r="XCC210" s="1"/>
      <c r="XCD210" s="1"/>
      <c r="XCE210" s="1"/>
      <c r="XCF210" s="1"/>
      <c r="XCG210" s="1"/>
      <c r="XCH210" s="1"/>
      <c r="XCI210" s="1"/>
      <c r="XCJ210" s="1"/>
      <c r="XCK210" s="1"/>
      <c r="XCL210" s="1"/>
      <c r="XCM210" s="1"/>
      <c r="XCN210" s="1"/>
      <c r="XCO210" s="1"/>
      <c r="XCP210" s="1"/>
      <c r="XCQ210" s="1"/>
      <c r="XCR210" s="1"/>
      <c r="XCS210" s="1"/>
      <c r="XCT210" s="1"/>
      <c r="XCU210" s="1"/>
      <c r="XCV210" s="1"/>
      <c r="XCW210" s="1"/>
      <c r="XCX210" s="1"/>
      <c r="XCY210" s="1"/>
      <c r="XCZ210" s="1"/>
      <c r="XDA210" s="1"/>
      <c r="XDB210" s="1"/>
      <c r="XDC210" s="1"/>
      <c r="XDD210" s="1"/>
      <c r="XDE210" s="1"/>
      <c r="XDF210" s="1"/>
      <c r="XDG210" s="1"/>
      <c r="XDH210" s="1"/>
      <c r="XDI210" s="1"/>
      <c r="XDJ210" s="1"/>
      <c r="XDK210" s="1"/>
      <c r="XDL210" s="1"/>
      <c r="XDM210" s="1"/>
      <c r="XDN210" s="1"/>
      <c r="XDO210" s="1"/>
      <c r="XDP210" s="1"/>
      <c r="XDQ210" s="1"/>
      <c r="XDR210" s="1"/>
      <c r="XDS210" s="1"/>
      <c r="XDT210" s="1"/>
      <c r="XDU210" s="1"/>
      <c r="XDV210" s="1"/>
      <c r="XDW210" s="1"/>
      <c r="XDX210" s="1"/>
      <c r="XDY210" s="1"/>
      <c r="XDZ210" s="1"/>
      <c r="XEA210" s="1"/>
      <c r="XEB210" s="1"/>
      <c r="XEC210" s="1"/>
      <c r="XED210" s="1"/>
      <c r="XEE210" s="1"/>
      <c r="XEF210" s="1"/>
      <c r="XEG210" s="1"/>
      <c r="XEH210" s="1"/>
      <c r="XEI210" s="1"/>
      <c r="XEJ210" s="1"/>
      <c r="XEK210" s="1"/>
      <c r="XEL210" s="1"/>
      <c r="XEM210" s="1"/>
      <c r="XEN210" s="1"/>
      <c r="XEO210" s="1"/>
      <c r="XEP210" s="1"/>
      <c r="XEQ210" s="1"/>
      <c r="XER210" s="1"/>
      <c r="XES210" s="1"/>
      <c r="XET210" s="1"/>
      <c r="XEU210" s="1"/>
      <c r="XEV210" s="1"/>
      <c r="XEW210" s="1"/>
      <c r="XEX210" s="1"/>
      <c r="XEY210" s="1"/>
      <c r="XEZ210" s="1"/>
      <c r="XFA210" s="1"/>
      <c r="XFB210" s="1"/>
      <c r="XFC210" s="1"/>
    </row>
    <row r="211" spans="1:150 16226:16383" s="2" customFormat="1" ht="20.25" customHeight="1" x14ac:dyDescent="0.3">
      <c r="A211" s="110">
        <f t="shared" si="25"/>
        <v>7</v>
      </c>
      <c r="B211" s="111"/>
      <c r="C211" s="88" t="s">
        <v>330</v>
      </c>
      <c r="D211" s="89"/>
      <c r="E211" s="89"/>
      <c r="F211" s="89"/>
      <c r="G211" s="89"/>
      <c r="H211" s="90"/>
      <c r="I211" s="70"/>
      <c r="J211" s="1"/>
      <c r="K211" s="1"/>
      <c r="L211" s="1"/>
      <c r="M211" s="1"/>
      <c r="N211" s="1"/>
      <c r="O211" s="1"/>
      <c r="P211" s="1"/>
      <c r="Q211" s="1"/>
      <c r="R211" s="1"/>
      <c r="S211" s="1"/>
      <c r="T211" s="1"/>
      <c r="U211" s="1"/>
      <c r="V211" s="1"/>
      <c r="W211" s="1"/>
      <c r="X211" s="1"/>
      <c r="Y211" s="1"/>
      <c r="Z211" s="1"/>
      <c r="AA211" s="1"/>
      <c r="AB211" s="1"/>
      <c r="AC211" s="1"/>
      <c r="AD211" s="1"/>
      <c r="AE211" s="1"/>
      <c r="AF211" s="1"/>
      <c r="AG211" s="1"/>
      <c r="AH211" s="1"/>
      <c r="AI211" s="1"/>
      <c r="AJ211" s="1"/>
      <c r="AK211" s="1"/>
      <c r="AL211" s="1"/>
      <c r="AM211" s="1"/>
      <c r="AN211" s="1"/>
      <c r="AO211" s="1"/>
      <c r="AP211" s="1"/>
      <c r="AQ211" s="1"/>
      <c r="AR211" s="1"/>
      <c r="AS211" s="1"/>
      <c r="AT211" s="1"/>
      <c r="AU211" s="1"/>
      <c r="AV211" s="1"/>
      <c r="AW211" s="1"/>
      <c r="AX211" s="1"/>
      <c r="AY211" s="1"/>
      <c r="AZ211" s="1"/>
      <c r="BA211" s="1"/>
      <c r="BB211" s="1"/>
      <c r="BC211" s="1"/>
      <c r="BD211" s="1"/>
      <c r="BE211" s="1"/>
      <c r="BF211" s="1"/>
      <c r="BG211" s="1"/>
      <c r="BH211" s="1"/>
      <c r="BI211" s="1"/>
      <c r="BJ211" s="1"/>
      <c r="BK211" s="1"/>
      <c r="BL211" s="1"/>
      <c r="BM211" s="1"/>
      <c r="BN211" s="1"/>
      <c r="BO211" s="1"/>
      <c r="BP211" s="1"/>
      <c r="BQ211" s="1"/>
      <c r="BR211" s="1"/>
      <c r="BS211" s="1"/>
      <c r="BT211" s="1"/>
      <c r="BU211" s="1"/>
      <c r="BV211" s="1"/>
      <c r="BW211" s="1"/>
      <c r="BX211" s="1"/>
      <c r="BY211" s="1"/>
      <c r="BZ211" s="1"/>
      <c r="CA211" s="1"/>
      <c r="CB211" s="1"/>
      <c r="CC211" s="1"/>
      <c r="CD211" s="1"/>
      <c r="CE211" s="1"/>
      <c r="CF211" s="1"/>
      <c r="CG211" s="1"/>
      <c r="CH211" s="1"/>
      <c r="CI211" s="1"/>
      <c r="CJ211" s="1"/>
      <c r="CK211" s="1"/>
      <c r="CL211" s="1"/>
      <c r="CM211" s="1"/>
      <c r="CN211" s="1"/>
      <c r="CO211" s="1"/>
      <c r="CP211" s="1"/>
      <c r="CQ211" s="1"/>
      <c r="CR211" s="1"/>
      <c r="CS211" s="1"/>
      <c r="CT211" s="1"/>
      <c r="CU211" s="1"/>
      <c r="CV211" s="1"/>
      <c r="CW211" s="1"/>
      <c r="CX211" s="1"/>
      <c r="CY211" s="1"/>
      <c r="CZ211" s="1"/>
      <c r="DA211" s="1"/>
      <c r="DB211" s="1"/>
      <c r="DC211" s="1"/>
      <c r="DD211" s="1"/>
      <c r="DE211" s="1"/>
      <c r="DF211" s="1"/>
      <c r="DG211" s="1"/>
      <c r="DH211" s="1"/>
      <c r="DI211" s="1"/>
      <c r="DJ211" s="1"/>
      <c r="DK211" s="1"/>
      <c r="DL211" s="1"/>
      <c r="DM211" s="1"/>
      <c r="DN211" s="1"/>
      <c r="DO211" s="1"/>
      <c r="DP211" s="1"/>
      <c r="DQ211" s="1"/>
      <c r="DR211" s="1"/>
      <c r="DS211" s="1"/>
      <c r="DT211" s="1"/>
      <c r="DU211" s="1"/>
      <c r="DV211" s="1"/>
      <c r="DW211" s="1"/>
      <c r="DX211" s="1"/>
      <c r="DY211" s="1"/>
      <c r="DZ211" s="1"/>
      <c r="EA211" s="1"/>
      <c r="EB211" s="1"/>
      <c r="EC211" s="1"/>
      <c r="ED211" s="1"/>
      <c r="EE211" s="1"/>
      <c r="EF211" s="1"/>
      <c r="EG211" s="1"/>
      <c r="EH211" s="1"/>
      <c r="EI211" s="1"/>
      <c r="EJ211" s="1"/>
      <c r="EK211" s="1"/>
      <c r="EL211" s="1"/>
      <c r="EM211" s="1"/>
      <c r="EN211" s="1"/>
      <c r="EO211" s="1"/>
      <c r="EP211" s="1"/>
      <c r="EQ211" s="1"/>
      <c r="ER211" s="1"/>
      <c r="ES211" s="1"/>
      <c r="ET211" s="1"/>
      <c r="WZB211" s="1"/>
      <c r="WZC211" s="1"/>
      <c r="WZD211" s="1"/>
      <c r="WZE211" s="1"/>
      <c r="WZF211" s="1"/>
      <c r="WZG211" s="1"/>
      <c r="WZH211" s="1"/>
      <c r="WZI211" s="1"/>
      <c r="WZJ211" s="1"/>
      <c r="WZK211" s="1"/>
      <c r="WZL211" s="1"/>
      <c r="WZM211" s="1"/>
      <c r="WZN211" s="1"/>
      <c r="WZO211" s="1"/>
      <c r="WZP211" s="1"/>
      <c r="WZQ211" s="1"/>
      <c r="WZR211" s="1"/>
      <c r="WZS211" s="1"/>
      <c r="WZT211" s="1"/>
      <c r="WZU211" s="1"/>
      <c r="WZV211" s="1"/>
      <c r="WZW211" s="1"/>
      <c r="WZX211" s="1"/>
      <c r="WZY211" s="1"/>
      <c r="WZZ211" s="1"/>
      <c r="XAA211" s="1"/>
      <c r="XAB211" s="1"/>
      <c r="XAC211" s="1"/>
      <c r="XAD211" s="1"/>
      <c r="XAE211" s="1"/>
      <c r="XAF211" s="1"/>
      <c r="XAG211" s="1"/>
      <c r="XAH211" s="1"/>
      <c r="XAI211" s="1"/>
      <c r="XAJ211" s="1"/>
      <c r="XAK211" s="1"/>
      <c r="XAL211" s="1"/>
      <c r="XAM211" s="1"/>
      <c r="XAN211" s="1"/>
      <c r="XAO211" s="1"/>
      <c r="XAP211" s="1"/>
      <c r="XAQ211" s="1"/>
      <c r="XAR211" s="1"/>
      <c r="XAS211" s="1"/>
      <c r="XAT211" s="1"/>
      <c r="XAU211" s="1"/>
      <c r="XAV211" s="1"/>
      <c r="XAW211" s="1"/>
      <c r="XAX211" s="1"/>
      <c r="XAY211" s="1"/>
      <c r="XAZ211" s="1"/>
      <c r="XBA211" s="1"/>
      <c r="XBB211" s="1"/>
      <c r="XBC211" s="1"/>
      <c r="XBD211" s="1"/>
      <c r="XBE211" s="1"/>
      <c r="XBF211" s="1"/>
      <c r="XBG211" s="1"/>
      <c r="XBH211" s="1"/>
      <c r="XBI211" s="1"/>
      <c r="XBJ211" s="1"/>
      <c r="XBK211" s="1"/>
      <c r="XBL211" s="1"/>
      <c r="XBM211" s="1"/>
      <c r="XBN211" s="1"/>
      <c r="XBO211" s="1"/>
      <c r="XBP211" s="1"/>
      <c r="XBQ211" s="1"/>
      <c r="XBR211" s="1"/>
      <c r="XBS211" s="1"/>
      <c r="XBT211" s="1"/>
      <c r="XBU211" s="1"/>
      <c r="XBV211" s="1"/>
      <c r="XBW211" s="1"/>
      <c r="XBX211" s="1"/>
      <c r="XBY211" s="1"/>
      <c r="XBZ211" s="1"/>
      <c r="XCA211" s="1"/>
      <c r="XCB211" s="1"/>
      <c r="XCC211" s="1"/>
      <c r="XCD211" s="1"/>
      <c r="XCE211" s="1"/>
      <c r="XCF211" s="1"/>
      <c r="XCG211" s="1"/>
      <c r="XCH211" s="1"/>
      <c r="XCI211" s="1"/>
      <c r="XCJ211" s="1"/>
      <c r="XCK211" s="1"/>
      <c r="XCL211" s="1"/>
      <c r="XCM211" s="1"/>
      <c r="XCN211" s="1"/>
      <c r="XCO211" s="1"/>
      <c r="XCP211" s="1"/>
      <c r="XCQ211" s="1"/>
      <c r="XCR211" s="1"/>
      <c r="XCS211" s="1"/>
      <c r="XCT211" s="1"/>
      <c r="XCU211" s="1"/>
      <c r="XCV211" s="1"/>
      <c r="XCW211" s="1"/>
      <c r="XCX211" s="1"/>
      <c r="XCY211" s="1"/>
      <c r="XCZ211" s="1"/>
      <c r="XDA211" s="1"/>
      <c r="XDB211" s="1"/>
      <c r="XDC211" s="1"/>
      <c r="XDD211" s="1"/>
      <c r="XDE211" s="1"/>
      <c r="XDF211" s="1"/>
      <c r="XDG211" s="1"/>
      <c r="XDH211" s="1"/>
      <c r="XDI211" s="1"/>
      <c r="XDJ211" s="1"/>
      <c r="XDK211" s="1"/>
      <c r="XDL211" s="1"/>
      <c r="XDM211" s="1"/>
      <c r="XDN211" s="1"/>
      <c r="XDO211" s="1"/>
      <c r="XDP211" s="1"/>
      <c r="XDQ211" s="1"/>
      <c r="XDR211" s="1"/>
      <c r="XDS211" s="1"/>
      <c r="XDT211" s="1"/>
      <c r="XDU211" s="1"/>
      <c r="XDV211" s="1"/>
      <c r="XDW211" s="1"/>
      <c r="XDX211" s="1"/>
      <c r="XDY211" s="1"/>
      <c r="XDZ211" s="1"/>
      <c r="XEA211" s="1"/>
      <c r="XEB211" s="1"/>
      <c r="XEC211" s="1"/>
      <c r="XED211" s="1"/>
      <c r="XEE211" s="1"/>
      <c r="XEF211" s="1"/>
      <c r="XEG211" s="1"/>
      <c r="XEH211" s="1"/>
      <c r="XEI211" s="1"/>
      <c r="XEJ211" s="1"/>
      <c r="XEK211" s="1"/>
      <c r="XEL211" s="1"/>
      <c r="XEM211" s="1"/>
      <c r="XEN211" s="1"/>
      <c r="XEO211" s="1"/>
      <c r="XEP211" s="1"/>
      <c r="XEQ211" s="1"/>
      <c r="XER211" s="1"/>
      <c r="XES211" s="1"/>
      <c r="XET211" s="1"/>
      <c r="XEU211" s="1"/>
      <c r="XEV211" s="1"/>
      <c r="XEW211" s="1"/>
      <c r="XEX211" s="1"/>
      <c r="XEY211" s="1"/>
      <c r="XEZ211" s="1"/>
      <c r="XFA211" s="1"/>
      <c r="XFB211" s="1"/>
      <c r="XFC211" s="1"/>
    </row>
    <row r="212" spans="1:150 16226:16383" s="2" customFormat="1" ht="21" x14ac:dyDescent="0.3">
      <c r="A212" s="114" t="s">
        <v>360</v>
      </c>
      <c r="B212" s="115"/>
      <c r="C212" s="115"/>
      <c r="D212" s="115"/>
      <c r="E212" s="115"/>
      <c r="F212" s="115"/>
      <c r="G212" s="115"/>
      <c r="H212" s="116"/>
      <c r="I212" s="1"/>
      <c r="J212" s="1"/>
      <c r="K212" s="1"/>
      <c r="L212" s="1"/>
      <c r="M212" s="1"/>
      <c r="N212" s="1"/>
      <c r="O212" s="1"/>
      <c r="P212" s="1"/>
      <c r="Q212" s="1"/>
      <c r="R212" s="1"/>
      <c r="S212" s="1"/>
      <c r="T212" s="1"/>
      <c r="U212" s="1"/>
      <c r="V212" s="1"/>
      <c r="W212" s="1"/>
      <c r="X212" s="1"/>
      <c r="Y212" s="1"/>
      <c r="Z212" s="1"/>
      <c r="AA212" s="1"/>
      <c r="AB212" s="1"/>
      <c r="AC212" s="1"/>
      <c r="AD212" s="1"/>
      <c r="AE212" s="1"/>
      <c r="AF212" s="1"/>
      <c r="AG212" s="1"/>
      <c r="AH212" s="1"/>
      <c r="AI212" s="1"/>
      <c r="AJ212" s="1"/>
      <c r="AK212" s="1"/>
      <c r="AL212" s="1"/>
      <c r="AM212" s="1"/>
      <c r="AN212" s="1"/>
      <c r="AO212" s="1"/>
      <c r="AP212" s="1"/>
      <c r="AQ212" s="1"/>
      <c r="AR212" s="1"/>
      <c r="AS212" s="1"/>
      <c r="AT212" s="1"/>
      <c r="AU212" s="1"/>
      <c r="AV212" s="1"/>
      <c r="AW212" s="1"/>
      <c r="AX212" s="1"/>
      <c r="AY212" s="1"/>
      <c r="AZ212" s="1"/>
      <c r="BA212" s="1"/>
      <c r="BB212" s="1"/>
      <c r="BC212" s="1"/>
      <c r="BD212" s="1"/>
      <c r="BE212" s="1"/>
      <c r="BF212" s="1"/>
      <c r="BG212" s="1"/>
      <c r="BH212" s="1"/>
      <c r="BI212" s="1"/>
      <c r="BJ212" s="1"/>
      <c r="BK212" s="1"/>
      <c r="BL212" s="1"/>
      <c r="BM212" s="1"/>
      <c r="BN212" s="1"/>
      <c r="BO212" s="1"/>
      <c r="BP212" s="1"/>
      <c r="BQ212" s="1"/>
      <c r="BR212" s="1"/>
      <c r="BS212" s="1"/>
      <c r="BT212" s="1"/>
      <c r="BU212" s="1"/>
      <c r="BV212" s="1"/>
      <c r="BW212" s="1"/>
      <c r="BX212" s="1"/>
      <c r="BY212" s="1"/>
      <c r="BZ212" s="1"/>
      <c r="CA212" s="1"/>
      <c r="CB212" s="1"/>
      <c r="CC212" s="1"/>
      <c r="CD212" s="1"/>
      <c r="CE212" s="1"/>
      <c r="CF212" s="1"/>
      <c r="CG212" s="1"/>
      <c r="CH212" s="1"/>
      <c r="CI212" s="1"/>
      <c r="CJ212" s="1"/>
      <c r="CK212" s="1"/>
      <c r="CL212" s="1"/>
      <c r="CM212" s="1"/>
      <c r="CN212" s="1"/>
      <c r="CO212" s="1"/>
      <c r="CP212" s="1"/>
      <c r="CQ212" s="1"/>
      <c r="CR212" s="1"/>
      <c r="CS212" s="1"/>
      <c r="CT212" s="1"/>
      <c r="CU212" s="1"/>
      <c r="CV212" s="1"/>
      <c r="CW212" s="1"/>
      <c r="CX212" s="1"/>
      <c r="CY212" s="1"/>
      <c r="CZ212" s="1"/>
      <c r="DA212" s="1"/>
      <c r="DB212" s="1"/>
      <c r="DC212" s="1"/>
      <c r="DD212" s="1"/>
      <c r="DE212" s="1"/>
      <c r="DF212" s="1"/>
      <c r="DG212" s="1"/>
      <c r="DH212" s="1"/>
      <c r="DI212" s="1"/>
      <c r="DJ212" s="1"/>
      <c r="DK212" s="1"/>
      <c r="DL212" s="1"/>
      <c r="DM212" s="1"/>
      <c r="DN212" s="1"/>
      <c r="DO212" s="1"/>
      <c r="DP212" s="1"/>
      <c r="DQ212" s="1"/>
      <c r="DR212" s="1"/>
      <c r="DS212" s="1"/>
      <c r="DT212" s="1"/>
      <c r="DU212" s="1"/>
      <c r="DV212" s="1"/>
      <c r="DW212" s="1"/>
      <c r="DX212" s="1"/>
      <c r="DY212" s="1"/>
      <c r="DZ212" s="1"/>
      <c r="EA212" s="1"/>
      <c r="EB212" s="1"/>
      <c r="EC212" s="1"/>
      <c r="ED212" s="1"/>
      <c r="EE212" s="1"/>
      <c r="EF212" s="1"/>
      <c r="EG212" s="1"/>
      <c r="EH212" s="1"/>
      <c r="EI212" s="1"/>
      <c r="EJ212" s="1"/>
      <c r="EK212" s="1"/>
      <c r="EL212" s="1"/>
      <c r="EM212" s="1"/>
      <c r="EN212" s="1"/>
      <c r="EO212" s="1"/>
      <c r="EP212" s="1"/>
      <c r="EQ212" s="1"/>
      <c r="ER212" s="1"/>
      <c r="ES212" s="1"/>
      <c r="ET212" s="1"/>
      <c r="WZB212" s="1"/>
      <c r="WZC212" s="1"/>
      <c r="WZD212" s="1"/>
      <c r="WZE212" s="1"/>
      <c r="WZF212" s="1"/>
      <c r="WZG212" s="1"/>
      <c r="WZH212" s="1"/>
      <c r="WZI212" s="1"/>
      <c r="WZJ212" s="1"/>
      <c r="WZK212" s="1"/>
      <c r="WZL212" s="1"/>
      <c r="WZM212" s="1"/>
      <c r="WZN212" s="1"/>
      <c r="WZO212" s="1"/>
      <c r="WZP212" s="1"/>
      <c r="WZQ212" s="1"/>
      <c r="WZR212" s="1"/>
      <c r="WZS212" s="1"/>
      <c r="WZT212" s="1"/>
      <c r="WZU212" s="1"/>
      <c r="WZV212" s="1"/>
      <c r="WZW212" s="1"/>
      <c r="WZX212" s="1"/>
      <c r="WZY212" s="1"/>
      <c r="WZZ212" s="1"/>
      <c r="XAA212" s="1"/>
      <c r="XAB212" s="1"/>
      <c r="XAC212" s="1"/>
      <c r="XAD212" s="1"/>
      <c r="XAE212" s="1"/>
      <c r="XAF212" s="1"/>
      <c r="XAG212" s="1"/>
      <c r="XAH212" s="1"/>
      <c r="XAI212" s="1"/>
      <c r="XAJ212" s="1"/>
      <c r="XAK212" s="1"/>
      <c r="XAL212" s="1"/>
      <c r="XAM212" s="1"/>
      <c r="XAN212" s="1"/>
      <c r="XAO212" s="1"/>
      <c r="XAP212" s="1"/>
      <c r="XAQ212" s="1"/>
      <c r="XAR212" s="1"/>
      <c r="XAS212" s="1"/>
      <c r="XAT212" s="1"/>
      <c r="XAU212" s="1"/>
      <c r="XAV212" s="1"/>
      <c r="XAW212" s="1"/>
      <c r="XAX212" s="1"/>
      <c r="XAY212" s="1"/>
      <c r="XAZ212" s="1"/>
      <c r="XBA212" s="1"/>
      <c r="XBB212" s="1"/>
      <c r="XBC212" s="1"/>
      <c r="XBD212" s="1"/>
      <c r="XBE212" s="1"/>
      <c r="XBF212" s="1"/>
      <c r="XBG212" s="1"/>
      <c r="XBH212" s="1"/>
      <c r="XBI212" s="1"/>
      <c r="XBJ212" s="1"/>
      <c r="XBK212" s="1"/>
      <c r="XBL212" s="1"/>
      <c r="XBM212" s="1"/>
      <c r="XBN212" s="1"/>
      <c r="XBO212" s="1"/>
      <c r="XBP212" s="1"/>
      <c r="XBQ212" s="1"/>
      <c r="XBR212" s="1"/>
      <c r="XBS212" s="1"/>
      <c r="XBT212" s="1"/>
      <c r="XBU212" s="1"/>
      <c r="XBV212" s="1"/>
      <c r="XBW212" s="1"/>
      <c r="XBX212" s="1"/>
      <c r="XBY212" s="1"/>
      <c r="XBZ212" s="1"/>
      <c r="XCA212" s="1"/>
      <c r="XCB212" s="1"/>
      <c r="XCC212" s="1"/>
      <c r="XCD212" s="1"/>
      <c r="XCE212" s="1"/>
      <c r="XCF212" s="1"/>
      <c r="XCG212" s="1"/>
      <c r="XCH212" s="1"/>
      <c r="XCI212" s="1"/>
      <c r="XCJ212" s="1"/>
      <c r="XCK212" s="1"/>
      <c r="XCL212" s="1"/>
      <c r="XCM212" s="1"/>
      <c r="XCN212" s="1"/>
      <c r="XCO212" s="1"/>
      <c r="XCP212" s="1"/>
      <c r="XCQ212" s="1"/>
      <c r="XCR212" s="1"/>
      <c r="XCS212" s="1"/>
      <c r="XCT212" s="1"/>
      <c r="XCU212" s="1"/>
      <c r="XCV212" s="1"/>
      <c r="XCW212" s="1"/>
      <c r="XCX212" s="1"/>
      <c r="XCY212" s="1"/>
      <c r="XCZ212" s="1"/>
      <c r="XDA212" s="1"/>
      <c r="XDB212" s="1"/>
      <c r="XDC212" s="1"/>
      <c r="XDD212" s="1"/>
      <c r="XDE212" s="1"/>
      <c r="XDF212" s="1"/>
      <c r="XDG212" s="1"/>
      <c r="XDH212" s="1"/>
      <c r="XDI212" s="1"/>
      <c r="XDJ212" s="1"/>
      <c r="XDK212" s="1"/>
      <c r="XDL212" s="1"/>
      <c r="XDM212" s="1"/>
      <c r="XDN212" s="1"/>
      <c r="XDO212" s="1"/>
      <c r="XDP212" s="1"/>
      <c r="XDQ212" s="1"/>
      <c r="XDR212" s="1"/>
      <c r="XDS212" s="1"/>
      <c r="XDT212" s="1"/>
      <c r="XDU212" s="1"/>
      <c r="XDV212" s="1"/>
      <c r="XDW212" s="1"/>
      <c r="XDX212" s="1"/>
      <c r="XDY212" s="1"/>
      <c r="XDZ212" s="1"/>
      <c r="XEA212" s="1"/>
      <c r="XEB212" s="1"/>
      <c r="XEC212" s="1"/>
      <c r="XED212" s="1"/>
      <c r="XEE212" s="1"/>
      <c r="XEF212" s="1"/>
      <c r="XEG212" s="1"/>
      <c r="XEH212" s="1"/>
      <c r="XEI212" s="1"/>
      <c r="XEJ212" s="1"/>
      <c r="XEK212" s="1"/>
      <c r="XEL212" s="1"/>
      <c r="XEM212" s="1"/>
      <c r="XEN212" s="1"/>
      <c r="XEO212" s="1"/>
      <c r="XEP212" s="1"/>
      <c r="XEQ212" s="1"/>
      <c r="XER212" s="1"/>
      <c r="XES212" s="1"/>
      <c r="XET212" s="1"/>
      <c r="XEU212" s="1"/>
      <c r="XEV212" s="1"/>
      <c r="XEW212" s="1"/>
      <c r="XEX212" s="1"/>
      <c r="XEY212" s="1"/>
      <c r="XEZ212" s="1"/>
      <c r="XFA212" s="1"/>
      <c r="XFB212" s="1"/>
      <c r="XFC212" s="1"/>
    </row>
    <row r="213" spans="1:150 16226:16383" s="2" customFormat="1" ht="21" x14ac:dyDescent="0.3">
      <c r="A213" s="114" t="s">
        <v>311</v>
      </c>
      <c r="B213" s="115"/>
      <c r="C213" s="115"/>
      <c r="D213" s="115"/>
      <c r="E213" s="115"/>
      <c r="F213" s="115"/>
      <c r="G213" s="115"/>
      <c r="H213" s="116"/>
      <c r="I213" s="1"/>
      <c r="J213" s="1"/>
      <c r="K213" s="1"/>
      <c r="L213" s="1"/>
      <c r="M213" s="1"/>
      <c r="N213" s="1"/>
      <c r="O213" s="1"/>
      <c r="P213" s="1"/>
      <c r="Q213" s="1"/>
      <c r="R213" s="1"/>
      <c r="S213" s="1"/>
      <c r="T213" s="1"/>
      <c r="U213" s="1"/>
      <c r="V213" s="1"/>
      <c r="W213" s="1"/>
      <c r="X213" s="1"/>
      <c r="Y213" s="1"/>
      <c r="Z213" s="1"/>
      <c r="AA213" s="1"/>
      <c r="AB213" s="1"/>
      <c r="AC213" s="1"/>
      <c r="AD213" s="1"/>
      <c r="AE213" s="1"/>
      <c r="AF213" s="1"/>
      <c r="AG213" s="1"/>
      <c r="AH213" s="1"/>
      <c r="AI213" s="1"/>
      <c r="AJ213" s="1"/>
      <c r="AK213" s="1"/>
      <c r="AL213" s="1"/>
      <c r="AM213" s="1"/>
      <c r="AN213" s="1"/>
      <c r="AO213" s="1"/>
      <c r="AP213" s="1"/>
      <c r="AQ213" s="1"/>
      <c r="AR213" s="1"/>
      <c r="AS213" s="1"/>
      <c r="AT213" s="1"/>
      <c r="AU213" s="1"/>
      <c r="AV213" s="1"/>
      <c r="AW213" s="1"/>
      <c r="AX213" s="1"/>
      <c r="AY213" s="1"/>
      <c r="AZ213" s="1"/>
      <c r="BA213" s="1"/>
      <c r="BB213" s="1"/>
      <c r="BC213" s="1"/>
      <c r="BD213" s="1"/>
      <c r="BE213" s="1"/>
      <c r="BF213" s="1"/>
      <c r="BG213" s="1"/>
      <c r="BH213" s="1"/>
      <c r="BI213" s="1"/>
      <c r="BJ213" s="1"/>
      <c r="BK213" s="1"/>
      <c r="BL213" s="1"/>
      <c r="BM213" s="1"/>
      <c r="BN213" s="1"/>
      <c r="BO213" s="1"/>
      <c r="BP213" s="1"/>
      <c r="BQ213" s="1"/>
      <c r="BR213" s="1"/>
      <c r="BS213" s="1"/>
      <c r="BT213" s="1"/>
      <c r="BU213" s="1"/>
      <c r="BV213" s="1"/>
      <c r="BW213" s="1"/>
      <c r="BX213" s="1"/>
      <c r="BY213" s="1"/>
      <c r="BZ213" s="1"/>
      <c r="CA213" s="1"/>
      <c r="CB213" s="1"/>
      <c r="CC213" s="1"/>
      <c r="CD213" s="1"/>
      <c r="CE213" s="1"/>
      <c r="CF213" s="1"/>
      <c r="CG213" s="1"/>
      <c r="CH213" s="1"/>
      <c r="CI213" s="1"/>
      <c r="CJ213" s="1"/>
      <c r="CK213" s="1"/>
      <c r="CL213" s="1"/>
      <c r="CM213" s="1"/>
      <c r="CN213" s="1"/>
      <c r="CO213" s="1"/>
      <c r="CP213" s="1"/>
      <c r="CQ213" s="1"/>
      <c r="CR213" s="1"/>
      <c r="CS213" s="1"/>
      <c r="CT213" s="1"/>
      <c r="CU213" s="1"/>
      <c r="CV213" s="1"/>
      <c r="CW213" s="1"/>
      <c r="CX213" s="1"/>
      <c r="CY213" s="1"/>
      <c r="CZ213" s="1"/>
      <c r="DA213" s="1"/>
      <c r="DB213" s="1"/>
      <c r="DC213" s="1"/>
      <c r="DD213" s="1"/>
      <c r="DE213" s="1"/>
      <c r="DF213" s="1"/>
      <c r="DG213" s="1"/>
      <c r="DH213" s="1"/>
      <c r="DI213" s="1"/>
      <c r="DJ213" s="1"/>
      <c r="DK213" s="1"/>
      <c r="DL213" s="1"/>
      <c r="DM213" s="1"/>
      <c r="DN213" s="1"/>
      <c r="DO213" s="1"/>
      <c r="DP213" s="1"/>
      <c r="DQ213" s="1"/>
      <c r="DR213" s="1"/>
      <c r="DS213" s="1"/>
      <c r="DT213" s="1"/>
      <c r="DU213" s="1"/>
      <c r="DV213" s="1"/>
      <c r="DW213" s="1"/>
      <c r="DX213" s="1"/>
      <c r="DY213" s="1"/>
      <c r="DZ213" s="1"/>
      <c r="EA213" s="1"/>
      <c r="EB213" s="1"/>
      <c r="EC213" s="1"/>
      <c r="ED213" s="1"/>
      <c r="EE213" s="1"/>
      <c r="EF213" s="1"/>
      <c r="EG213" s="1"/>
      <c r="EH213" s="1"/>
      <c r="EI213" s="1"/>
      <c r="EJ213" s="1"/>
      <c r="EK213" s="1"/>
      <c r="EL213" s="1"/>
      <c r="EM213" s="1"/>
      <c r="EN213" s="1"/>
      <c r="EO213" s="1"/>
      <c r="EP213" s="1"/>
      <c r="EQ213" s="1"/>
      <c r="ER213" s="1"/>
      <c r="ES213" s="1"/>
      <c r="ET213" s="1"/>
      <c r="WZB213" s="1"/>
      <c r="WZC213" s="1"/>
      <c r="WZD213" s="1"/>
      <c r="WZE213" s="1"/>
      <c r="WZF213" s="1"/>
      <c r="WZG213" s="1"/>
      <c r="WZH213" s="1"/>
      <c r="WZI213" s="1"/>
      <c r="WZJ213" s="1"/>
      <c r="WZK213" s="1"/>
      <c r="WZL213" s="1"/>
      <c r="WZM213" s="1"/>
      <c r="WZN213" s="1"/>
      <c r="WZO213" s="1"/>
      <c r="WZP213" s="1"/>
      <c r="WZQ213" s="1"/>
      <c r="WZR213" s="1"/>
      <c r="WZS213" s="1"/>
      <c r="WZT213" s="1"/>
      <c r="WZU213" s="1"/>
      <c r="WZV213" s="1"/>
      <c r="WZW213" s="1"/>
      <c r="WZX213" s="1"/>
      <c r="WZY213" s="1"/>
      <c r="WZZ213" s="1"/>
      <c r="XAA213" s="1"/>
      <c r="XAB213" s="1"/>
      <c r="XAC213" s="1"/>
      <c r="XAD213" s="1"/>
      <c r="XAE213" s="1"/>
      <c r="XAF213" s="1"/>
      <c r="XAG213" s="1"/>
      <c r="XAH213" s="1"/>
      <c r="XAI213" s="1"/>
      <c r="XAJ213" s="1"/>
      <c r="XAK213" s="1"/>
      <c r="XAL213" s="1"/>
      <c r="XAM213" s="1"/>
      <c r="XAN213" s="1"/>
      <c r="XAO213" s="1"/>
      <c r="XAP213" s="1"/>
      <c r="XAQ213" s="1"/>
      <c r="XAR213" s="1"/>
      <c r="XAS213" s="1"/>
      <c r="XAT213" s="1"/>
      <c r="XAU213" s="1"/>
      <c r="XAV213" s="1"/>
      <c r="XAW213" s="1"/>
      <c r="XAX213" s="1"/>
      <c r="XAY213" s="1"/>
      <c r="XAZ213" s="1"/>
      <c r="XBA213" s="1"/>
      <c r="XBB213" s="1"/>
      <c r="XBC213" s="1"/>
      <c r="XBD213" s="1"/>
      <c r="XBE213" s="1"/>
      <c r="XBF213" s="1"/>
      <c r="XBG213" s="1"/>
      <c r="XBH213" s="1"/>
      <c r="XBI213" s="1"/>
      <c r="XBJ213" s="1"/>
      <c r="XBK213" s="1"/>
      <c r="XBL213" s="1"/>
      <c r="XBM213" s="1"/>
      <c r="XBN213" s="1"/>
      <c r="XBO213" s="1"/>
      <c r="XBP213" s="1"/>
      <c r="XBQ213" s="1"/>
      <c r="XBR213" s="1"/>
      <c r="XBS213" s="1"/>
      <c r="XBT213" s="1"/>
      <c r="XBU213" s="1"/>
      <c r="XBV213" s="1"/>
      <c r="XBW213" s="1"/>
      <c r="XBX213" s="1"/>
      <c r="XBY213" s="1"/>
      <c r="XBZ213" s="1"/>
      <c r="XCA213" s="1"/>
      <c r="XCB213" s="1"/>
      <c r="XCC213" s="1"/>
      <c r="XCD213" s="1"/>
      <c r="XCE213" s="1"/>
      <c r="XCF213" s="1"/>
      <c r="XCG213" s="1"/>
      <c r="XCH213" s="1"/>
      <c r="XCI213" s="1"/>
      <c r="XCJ213" s="1"/>
      <c r="XCK213" s="1"/>
      <c r="XCL213" s="1"/>
      <c r="XCM213" s="1"/>
      <c r="XCN213" s="1"/>
      <c r="XCO213" s="1"/>
      <c r="XCP213" s="1"/>
      <c r="XCQ213" s="1"/>
      <c r="XCR213" s="1"/>
      <c r="XCS213" s="1"/>
      <c r="XCT213" s="1"/>
      <c r="XCU213" s="1"/>
      <c r="XCV213" s="1"/>
      <c r="XCW213" s="1"/>
      <c r="XCX213" s="1"/>
      <c r="XCY213" s="1"/>
      <c r="XCZ213" s="1"/>
      <c r="XDA213" s="1"/>
      <c r="XDB213" s="1"/>
      <c r="XDC213" s="1"/>
      <c r="XDD213" s="1"/>
      <c r="XDE213" s="1"/>
      <c r="XDF213" s="1"/>
      <c r="XDG213" s="1"/>
      <c r="XDH213" s="1"/>
      <c r="XDI213" s="1"/>
      <c r="XDJ213" s="1"/>
      <c r="XDK213" s="1"/>
      <c r="XDL213" s="1"/>
      <c r="XDM213" s="1"/>
      <c r="XDN213" s="1"/>
      <c r="XDO213" s="1"/>
      <c r="XDP213" s="1"/>
      <c r="XDQ213" s="1"/>
      <c r="XDR213" s="1"/>
      <c r="XDS213" s="1"/>
      <c r="XDT213" s="1"/>
      <c r="XDU213" s="1"/>
      <c r="XDV213" s="1"/>
      <c r="XDW213" s="1"/>
      <c r="XDX213" s="1"/>
      <c r="XDY213" s="1"/>
      <c r="XDZ213" s="1"/>
      <c r="XEA213" s="1"/>
      <c r="XEB213" s="1"/>
      <c r="XEC213" s="1"/>
      <c r="XED213" s="1"/>
      <c r="XEE213" s="1"/>
      <c r="XEF213" s="1"/>
      <c r="XEG213" s="1"/>
      <c r="XEH213" s="1"/>
      <c r="XEI213" s="1"/>
      <c r="XEJ213" s="1"/>
      <c r="XEK213" s="1"/>
      <c r="XEL213" s="1"/>
      <c r="XEM213" s="1"/>
      <c r="XEN213" s="1"/>
      <c r="XEO213" s="1"/>
      <c r="XEP213" s="1"/>
      <c r="XEQ213" s="1"/>
      <c r="XER213" s="1"/>
      <c r="XES213" s="1"/>
      <c r="XET213" s="1"/>
      <c r="XEU213" s="1"/>
      <c r="XEV213" s="1"/>
      <c r="XEW213" s="1"/>
      <c r="XEX213" s="1"/>
      <c r="XEY213" s="1"/>
      <c r="XEZ213" s="1"/>
      <c r="XFA213" s="1"/>
      <c r="XFB213" s="1"/>
      <c r="XFC213" s="1"/>
    </row>
    <row r="214" spans="1:150 16226:16383" s="2" customFormat="1" ht="21" x14ac:dyDescent="0.3">
      <c r="A214" s="109">
        <v>13</v>
      </c>
      <c r="B214" s="109"/>
      <c r="C214" s="51" t="s">
        <v>365</v>
      </c>
      <c r="D214" s="51" t="s">
        <v>310</v>
      </c>
      <c r="E214" s="73">
        <f>(5.92*6.78+4.1*5.5)*(10.764)</f>
        <v>674.76932639999995</v>
      </c>
      <c r="F214" s="73">
        <f t="shared" ref="F214:F227" si="26">0*(10.764)</f>
        <v>0</v>
      </c>
      <c r="G214" s="4">
        <v>0</v>
      </c>
      <c r="H214" s="4">
        <f>E214+F214+(IF(G214&lt;101,G214,IF(G214&lt;201,G214/2,IF(G214&lt;=301,G214/3,G214/4))))</f>
        <v>674.76932639999995</v>
      </c>
      <c r="I214" s="1"/>
      <c r="J214" s="1"/>
      <c r="K214" s="1"/>
      <c r="L214" s="1"/>
      <c r="M214" s="1"/>
      <c r="N214" s="1"/>
      <c r="O214" s="1"/>
      <c r="P214" s="1"/>
      <c r="Q214" s="1"/>
      <c r="R214" s="1"/>
      <c r="S214" s="1"/>
      <c r="T214" s="1"/>
      <c r="U214" s="1"/>
      <c r="V214" s="1"/>
      <c r="W214" s="1"/>
      <c r="X214" s="1"/>
      <c r="Y214" s="1"/>
      <c r="Z214" s="1"/>
      <c r="AA214" s="1"/>
      <c r="AB214" s="1"/>
      <c r="AC214" s="1"/>
      <c r="AD214" s="1"/>
      <c r="AE214" s="1"/>
      <c r="AF214" s="1"/>
      <c r="AG214" s="1"/>
      <c r="AH214" s="1"/>
      <c r="AI214" s="1"/>
      <c r="AJ214" s="1"/>
      <c r="AK214" s="1"/>
      <c r="AL214" s="1"/>
      <c r="AM214" s="1"/>
      <c r="AN214" s="1"/>
      <c r="AO214" s="1"/>
      <c r="AP214" s="1"/>
      <c r="AQ214" s="1"/>
      <c r="AR214" s="1"/>
      <c r="AS214" s="1"/>
      <c r="AT214" s="1"/>
      <c r="AU214" s="1"/>
      <c r="AV214" s="1"/>
      <c r="AW214" s="1"/>
      <c r="AX214" s="1"/>
      <c r="AY214" s="1"/>
      <c r="AZ214" s="1"/>
      <c r="BA214" s="1"/>
      <c r="BB214" s="1"/>
      <c r="BC214" s="1"/>
      <c r="BD214" s="1"/>
      <c r="BE214" s="1"/>
      <c r="BF214" s="1"/>
      <c r="BG214" s="1"/>
      <c r="BH214" s="1"/>
      <c r="BI214" s="1"/>
      <c r="BJ214" s="1"/>
      <c r="BK214" s="1"/>
      <c r="BL214" s="1"/>
      <c r="BM214" s="1"/>
      <c r="BN214" s="1"/>
      <c r="BO214" s="1"/>
      <c r="BP214" s="1"/>
      <c r="BQ214" s="1"/>
      <c r="BR214" s="1"/>
      <c r="BS214" s="1"/>
      <c r="BT214" s="1"/>
      <c r="BU214" s="1"/>
      <c r="BV214" s="1"/>
      <c r="BW214" s="1"/>
      <c r="BX214" s="1"/>
      <c r="BY214" s="1"/>
      <c r="BZ214" s="1"/>
      <c r="CA214" s="1"/>
      <c r="CB214" s="1"/>
      <c r="CC214" s="1"/>
      <c r="CD214" s="1"/>
      <c r="CE214" s="1"/>
      <c r="CF214" s="1"/>
      <c r="CG214" s="1"/>
      <c r="CH214" s="1"/>
      <c r="CI214" s="1"/>
      <c r="CJ214" s="1"/>
      <c r="CK214" s="1"/>
      <c r="CL214" s="1"/>
      <c r="CM214" s="1"/>
      <c r="CN214" s="1"/>
      <c r="CO214" s="1"/>
      <c r="CP214" s="1"/>
      <c r="CQ214" s="1"/>
      <c r="CR214" s="1"/>
      <c r="CS214" s="1"/>
      <c r="CT214" s="1"/>
      <c r="CU214" s="1"/>
      <c r="CV214" s="1"/>
      <c r="CW214" s="1"/>
      <c r="CX214" s="1"/>
      <c r="CY214" s="1"/>
      <c r="CZ214" s="1"/>
      <c r="DA214" s="1"/>
      <c r="DB214" s="1"/>
      <c r="DC214" s="1"/>
      <c r="DD214" s="1"/>
      <c r="DE214" s="1"/>
      <c r="DF214" s="1"/>
      <c r="DG214" s="1"/>
      <c r="DH214" s="1"/>
      <c r="DI214" s="1"/>
      <c r="DJ214" s="1"/>
      <c r="DK214" s="1"/>
      <c r="DL214" s="1"/>
      <c r="DM214" s="1"/>
      <c r="DN214" s="1"/>
      <c r="DO214" s="1"/>
      <c r="DP214" s="1"/>
      <c r="DQ214" s="1"/>
      <c r="DR214" s="1"/>
      <c r="DS214" s="1"/>
      <c r="DT214" s="1"/>
      <c r="DU214" s="1"/>
      <c r="DV214" s="1"/>
      <c r="DW214" s="1"/>
      <c r="DX214" s="1"/>
      <c r="DY214" s="1"/>
      <c r="DZ214" s="1"/>
      <c r="EA214" s="1"/>
      <c r="EB214" s="1"/>
      <c r="EC214" s="1"/>
      <c r="ED214" s="1"/>
      <c r="EE214" s="1"/>
      <c r="EF214" s="1"/>
      <c r="EG214" s="1"/>
      <c r="EH214" s="1"/>
      <c r="EI214" s="1"/>
      <c r="EJ214" s="1"/>
      <c r="EK214" s="1"/>
      <c r="EL214" s="1"/>
      <c r="EM214" s="1"/>
      <c r="EN214" s="1"/>
      <c r="EO214" s="1"/>
      <c r="EP214" s="1"/>
      <c r="EQ214" s="1"/>
      <c r="ER214" s="1"/>
      <c r="ES214" s="1"/>
      <c r="ET214" s="1"/>
      <c r="WZB214" s="1"/>
      <c r="WZC214" s="1"/>
      <c r="WZD214" s="1"/>
      <c r="WZE214" s="1"/>
      <c r="WZF214" s="1"/>
      <c r="WZG214" s="1"/>
      <c r="WZH214" s="1"/>
      <c r="WZI214" s="1"/>
      <c r="WZJ214" s="1"/>
      <c r="WZK214" s="1"/>
      <c r="WZL214" s="1"/>
      <c r="WZM214" s="1"/>
      <c r="WZN214" s="1"/>
      <c r="WZO214" s="1"/>
      <c r="WZP214" s="1"/>
      <c r="WZQ214" s="1"/>
      <c r="WZR214" s="1"/>
      <c r="WZS214" s="1"/>
      <c r="WZT214" s="1"/>
      <c r="WZU214" s="1"/>
      <c r="WZV214" s="1"/>
      <c r="WZW214" s="1"/>
      <c r="WZX214" s="1"/>
      <c r="WZY214" s="1"/>
      <c r="WZZ214" s="1"/>
      <c r="XAA214" s="1"/>
      <c r="XAB214" s="1"/>
      <c r="XAC214" s="1"/>
      <c r="XAD214" s="1"/>
      <c r="XAE214" s="1"/>
      <c r="XAF214" s="1"/>
      <c r="XAG214" s="1"/>
      <c r="XAH214" s="1"/>
      <c r="XAI214" s="1"/>
      <c r="XAJ214" s="1"/>
      <c r="XAK214" s="1"/>
      <c r="XAL214" s="1"/>
      <c r="XAM214" s="1"/>
      <c r="XAN214" s="1"/>
      <c r="XAO214" s="1"/>
      <c r="XAP214" s="1"/>
      <c r="XAQ214" s="1"/>
      <c r="XAR214" s="1"/>
      <c r="XAS214" s="1"/>
      <c r="XAT214" s="1"/>
      <c r="XAU214" s="1"/>
      <c r="XAV214" s="1"/>
      <c r="XAW214" s="1"/>
      <c r="XAX214" s="1"/>
      <c r="XAY214" s="1"/>
      <c r="XAZ214" s="1"/>
      <c r="XBA214" s="1"/>
      <c r="XBB214" s="1"/>
      <c r="XBC214" s="1"/>
      <c r="XBD214" s="1"/>
      <c r="XBE214" s="1"/>
      <c r="XBF214" s="1"/>
      <c r="XBG214" s="1"/>
      <c r="XBH214" s="1"/>
      <c r="XBI214" s="1"/>
      <c r="XBJ214" s="1"/>
      <c r="XBK214" s="1"/>
      <c r="XBL214" s="1"/>
      <c r="XBM214" s="1"/>
      <c r="XBN214" s="1"/>
      <c r="XBO214" s="1"/>
      <c r="XBP214" s="1"/>
      <c r="XBQ214" s="1"/>
      <c r="XBR214" s="1"/>
      <c r="XBS214" s="1"/>
      <c r="XBT214" s="1"/>
      <c r="XBU214" s="1"/>
      <c r="XBV214" s="1"/>
      <c r="XBW214" s="1"/>
      <c r="XBX214" s="1"/>
      <c r="XBY214" s="1"/>
      <c r="XBZ214" s="1"/>
      <c r="XCA214" s="1"/>
      <c r="XCB214" s="1"/>
      <c r="XCC214" s="1"/>
      <c r="XCD214" s="1"/>
      <c r="XCE214" s="1"/>
      <c r="XCF214" s="1"/>
      <c r="XCG214" s="1"/>
      <c r="XCH214" s="1"/>
      <c r="XCI214" s="1"/>
      <c r="XCJ214" s="1"/>
      <c r="XCK214" s="1"/>
      <c r="XCL214" s="1"/>
      <c r="XCM214" s="1"/>
      <c r="XCN214" s="1"/>
      <c r="XCO214" s="1"/>
      <c r="XCP214" s="1"/>
      <c r="XCQ214" s="1"/>
      <c r="XCR214" s="1"/>
      <c r="XCS214" s="1"/>
      <c r="XCT214" s="1"/>
      <c r="XCU214" s="1"/>
      <c r="XCV214" s="1"/>
      <c r="XCW214" s="1"/>
      <c r="XCX214" s="1"/>
      <c r="XCY214" s="1"/>
      <c r="XCZ214" s="1"/>
      <c r="XDA214" s="1"/>
      <c r="XDB214" s="1"/>
      <c r="XDC214" s="1"/>
      <c r="XDD214" s="1"/>
      <c r="XDE214" s="1"/>
      <c r="XDF214" s="1"/>
      <c r="XDG214" s="1"/>
      <c r="XDH214" s="1"/>
      <c r="XDI214" s="1"/>
      <c r="XDJ214" s="1"/>
      <c r="XDK214" s="1"/>
      <c r="XDL214" s="1"/>
      <c r="XDM214" s="1"/>
      <c r="XDN214" s="1"/>
      <c r="XDO214" s="1"/>
      <c r="XDP214" s="1"/>
      <c r="XDQ214" s="1"/>
      <c r="XDR214" s="1"/>
      <c r="XDS214" s="1"/>
      <c r="XDT214" s="1"/>
      <c r="XDU214" s="1"/>
      <c r="XDV214" s="1"/>
      <c r="XDW214" s="1"/>
      <c r="XDX214" s="1"/>
      <c r="XDY214" s="1"/>
      <c r="XDZ214" s="1"/>
      <c r="XEA214" s="1"/>
      <c r="XEB214" s="1"/>
      <c r="XEC214" s="1"/>
      <c r="XED214" s="1"/>
      <c r="XEE214" s="1"/>
      <c r="XEF214" s="1"/>
      <c r="XEG214" s="1"/>
      <c r="XEH214" s="1"/>
      <c r="XEI214" s="1"/>
      <c r="XEJ214" s="1"/>
      <c r="XEK214" s="1"/>
      <c r="XEL214" s="1"/>
      <c r="XEM214" s="1"/>
      <c r="XEN214" s="1"/>
      <c r="XEO214" s="1"/>
      <c r="XEP214" s="1"/>
      <c r="XEQ214" s="1"/>
      <c r="XER214" s="1"/>
      <c r="XES214" s="1"/>
      <c r="XET214" s="1"/>
      <c r="XEU214" s="1"/>
      <c r="XEV214" s="1"/>
      <c r="XEW214" s="1"/>
      <c r="XEX214" s="1"/>
      <c r="XEY214" s="1"/>
      <c r="XEZ214" s="1"/>
      <c r="XFA214" s="1"/>
      <c r="XFB214" s="1"/>
      <c r="XFC214" s="1"/>
    </row>
    <row r="215" spans="1:150 16226:16383" s="2" customFormat="1" ht="21" x14ac:dyDescent="0.3">
      <c r="A215" s="110">
        <f>A214+1</f>
        <v>14</v>
      </c>
      <c r="B215" s="111"/>
      <c r="C215" s="51" t="s">
        <v>365</v>
      </c>
      <c r="D215" s="51" t="s">
        <v>310</v>
      </c>
      <c r="E215" s="73">
        <f>(5.92*6.78)*(10.764)</f>
        <v>432.04112639999994</v>
      </c>
      <c r="F215" s="73">
        <f t="shared" si="26"/>
        <v>0</v>
      </c>
      <c r="G215" s="4">
        <v>0</v>
      </c>
      <c r="H215" s="4">
        <f t="shared" ref="H215:H225" si="27">E215+F215+(IF(G215&lt;101,G215,IF(G215&lt;201,G215/2,IF(G215&lt;=301,G215/3,G215/4))))</f>
        <v>432.04112639999994</v>
      </c>
      <c r="I215" s="1"/>
      <c r="J215" s="1"/>
      <c r="K215" s="1"/>
      <c r="L215" s="1"/>
      <c r="M215" s="1"/>
      <c r="N215" s="1"/>
      <c r="O215" s="1"/>
      <c r="P215" s="1"/>
      <c r="Q215" s="1"/>
      <c r="R215" s="1"/>
      <c r="S215" s="1"/>
      <c r="T215" s="1"/>
      <c r="U215" s="1"/>
      <c r="V215" s="1"/>
      <c r="W215" s="1"/>
      <c r="X215" s="1"/>
      <c r="Y215" s="1"/>
      <c r="Z215" s="1"/>
      <c r="AA215" s="1"/>
      <c r="AB215" s="1"/>
      <c r="AC215" s="1"/>
      <c r="AD215" s="1"/>
      <c r="AE215" s="1"/>
      <c r="AF215" s="1"/>
      <c r="AG215" s="1"/>
      <c r="AH215" s="1"/>
      <c r="AI215" s="1"/>
      <c r="AJ215" s="1"/>
      <c r="AK215" s="1"/>
      <c r="AL215" s="1"/>
      <c r="AM215" s="1"/>
      <c r="AN215" s="1"/>
      <c r="AO215" s="1"/>
      <c r="AP215" s="1"/>
      <c r="AQ215" s="1"/>
      <c r="AR215" s="1"/>
      <c r="AS215" s="1"/>
      <c r="AT215" s="1"/>
      <c r="AU215" s="1"/>
      <c r="AV215" s="1"/>
      <c r="AW215" s="1"/>
      <c r="AX215" s="1"/>
      <c r="AY215" s="1"/>
      <c r="AZ215" s="1"/>
      <c r="BA215" s="1"/>
      <c r="BB215" s="1"/>
      <c r="BC215" s="1"/>
      <c r="BD215" s="1"/>
      <c r="BE215" s="1"/>
      <c r="BF215" s="1"/>
      <c r="BG215" s="1"/>
      <c r="BH215" s="1"/>
      <c r="BI215" s="1"/>
      <c r="BJ215" s="1"/>
      <c r="BK215" s="1"/>
      <c r="BL215" s="1"/>
      <c r="BM215" s="1"/>
      <c r="BN215" s="1"/>
      <c r="BO215" s="1"/>
      <c r="BP215" s="1"/>
      <c r="BQ215" s="1"/>
      <c r="BR215" s="1"/>
      <c r="BS215" s="1"/>
      <c r="BT215" s="1"/>
      <c r="BU215" s="1"/>
      <c r="BV215" s="1"/>
      <c r="BW215" s="1"/>
      <c r="BX215" s="1"/>
      <c r="BY215" s="1"/>
      <c r="BZ215" s="1"/>
      <c r="CA215" s="1"/>
      <c r="CB215" s="1"/>
      <c r="CC215" s="1"/>
      <c r="CD215" s="1"/>
      <c r="CE215" s="1"/>
      <c r="CF215" s="1"/>
      <c r="CG215" s="1"/>
      <c r="CH215" s="1"/>
      <c r="CI215" s="1"/>
      <c r="CJ215" s="1"/>
      <c r="CK215" s="1"/>
      <c r="CL215" s="1"/>
      <c r="CM215" s="1"/>
      <c r="CN215" s="1"/>
      <c r="CO215" s="1"/>
      <c r="CP215" s="1"/>
      <c r="CQ215" s="1"/>
      <c r="CR215" s="1"/>
      <c r="CS215" s="1"/>
      <c r="CT215" s="1"/>
      <c r="CU215" s="1"/>
      <c r="CV215" s="1"/>
      <c r="CW215" s="1"/>
      <c r="CX215" s="1"/>
      <c r="CY215" s="1"/>
      <c r="CZ215" s="1"/>
      <c r="DA215" s="1"/>
      <c r="DB215" s="1"/>
      <c r="DC215" s="1"/>
      <c r="DD215" s="1"/>
      <c r="DE215" s="1"/>
      <c r="DF215" s="1"/>
      <c r="DG215" s="1"/>
      <c r="DH215" s="1"/>
      <c r="DI215" s="1"/>
      <c r="DJ215" s="1"/>
      <c r="DK215" s="1"/>
      <c r="DL215" s="1"/>
      <c r="DM215" s="1"/>
      <c r="DN215" s="1"/>
      <c r="DO215" s="1"/>
      <c r="DP215" s="1"/>
      <c r="DQ215" s="1"/>
      <c r="DR215" s="1"/>
      <c r="DS215" s="1"/>
      <c r="DT215" s="1"/>
      <c r="DU215" s="1"/>
      <c r="DV215" s="1"/>
      <c r="DW215" s="1"/>
      <c r="DX215" s="1"/>
      <c r="DY215" s="1"/>
      <c r="DZ215" s="1"/>
      <c r="EA215" s="1"/>
      <c r="EB215" s="1"/>
      <c r="EC215" s="1"/>
      <c r="ED215" s="1"/>
      <c r="EE215" s="1"/>
      <c r="EF215" s="1"/>
      <c r="EG215" s="1"/>
      <c r="EH215" s="1"/>
      <c r="EI215" s="1"/>
      <c r="EJ215" s="1"/>
      <c r="EK215" s="1"/>
      <c r="EL215" s="1"/>
      <c r="EM215" s="1"/>
      <c r="EN215" s="1"/>
      <c r="EO215" s="1"/>
      <c r="EP215" s="1"/>
      <c r="EQ215" s="1"/>
      <c r="ER215" s="1"/>
      <c r="ES215" s="1"/>
      <c r="ET215" s="1"/>
      <c r="WZB215" s="1"/>
      <c r="WZC215" s="1"/>
      <c r="WZD215" s="1"/>
      <c r="WZE215" s="1"/>
      <c r="WZF215" s="1"/>
      <c r="WZG215" s="1"/>
      <c r="WZH215" s="1"/>
      <c r="WZI215" s="1"/>
      <c r="WZJ215" s="1"/>
      <c r="WZK215" s="1"/>
      <c r="WZL215" s="1"/>
      <c r="WZM215" s="1"/>
      <c r="WZN215" s="1"/>
      <c r="WZO215" s="1"/>
      <c r="WZP215" s="1"/>
      <c r="WZQ215" s="1"/>
      <c r="WZR215" s="1"/>
      <c r="WZS215" s="1"/>
      <c r="WZT215" s="1"/>
      <c r="WZU215" s="1"/>
      <c r="WZV215" s="1"/>
      <c r="WZW215" s="1"/>
      <c r="WZX215" s="1"/>
      <c r="WZY215" s="1"/>
      <c r="WZZ215" s="1"/>
      <c r="XAA215" s="1"/>
      <c r="XAB215" s="1"/>
      <c r="XAC215" s="1"/>
      <c r="XAD215" s="1"/>
      <c r="XAE215" s="1"/>
      <c r="XAF215" s="1"/>
      <c r="XAG215" s="1"/>
      <c r="XAH215" s="1"/>
      <c r="XAI215" s="1"/>
      <c r="XAJ215" s="1"/>
      <c r="XAK215" s="1"/>
      <c r="XAL215" s="1"/>
      <c r="XAM215" s="1"/>
      <c r="XAN215" s="1"/>
      <c r="XAO215" s="1"/>
      <c r="XAP215" s="1"/>
      <c r="XAQ215" s="1"/>
      <c r="XAR215" s="1"/>
      <c r="XAS215" s="1"/>
      <c r="XAT215" s="1"/>
      <c r="XAU215" s="1"/>
      <c r="XAV215" s="1"/>
      <c r="XAW215" s="1"/>
      <c r="XAX215" s="1"/>
      <c r="XAY215" s="1"/>
      <c r="XAZ215" s="1"/>
      <c r="XBA215" s="1"/>
      <c r="XBB215" s="1"/>
      <c r="XBC215" s="1"/>
      <c r="XBD215" s="1"/>
      <c r="XBE215" s="1"/>
      <c r="XBF215" s="1"/>
      <c r="XBG215" s="1"/>
      <c r="XBH215" s="1"/>
      <c r="XBI215" s="1"/>
      <c r="XBJ215" s="1"/>
      <c r="XBK215" s="1"/>
      <c r="XBL215" s="1"/>
      <c r="XBM215" s="1"/>
      <c r="XBN215" s="1"/>
      <c r="XBO215" s="1"/>
      <c r="XBP215" s="1"/>
      <c r="XBQ215" s="1"/>
      <c r="XBR215" s="1"/>
      <c r="XBS215" s="1"/>
      <c r="XBT215" s="1"/>
      <c r="XBU215" s="1"/>
      <c r="XBV215" s="1"/>
      <c r="XBW215" s="1"/>
      <c r="XBX215" s="1"/>
      <c r="XBY215" s="1"/>
      <c r="XBZ215" s="1"/>
      <c r="XCA215" s="1"/>
      <c r="XCB215" s="1"/>
      <c r="XCC215" s="1"/>
      <c r="XCD215" s="1"/>
      <c r="XCE215" s="1"/>
      <c r="XCF215" s="1"/>
      <c r="XCG215" s="1"/>
      <c r="XCH215" s="1"/>
      <c r="XCI215" s="1"/>
      <c r="XCJ215" s="1"/>
      <c r="XCK215" s="1"/>
      <c r="XCL215" s="1"/>
      <c r="XCM215" s="1"/>
      <c r="XCN215" s="1"/>
      <c r="XCO215" s="1"/>
      <c r="XCP215" s="1"/>
      <c r="XCQ215" s="1"/>
      <c r="XCR215" s="1"/>
      <c r="XCS215" s="1"/>
      <c r="XCT215" s="1"/>
      <c r="XCU215" s="1"/>
      <c r="XCV215" s="1"/>
      <c r="XCW215" s="1"/>
      <c r="XCX215" s="1"/>
      <c r="XCY215" s="1"/>
      <c r="XCZ215" s="1"/>
      <c r="XDA215" s="1"/>
      <c r="XDB215" s="1"/>
      <c r="XDC215" s="1"/>
      <c r="XDD215" s="1"/>
      <c r="XDE215" s="1"/>
      <c r="XDF215" s="1"/>
      <c r="XDG215" s="1"/>
      <c r="XDH215" s="1"/>
      <c r="XDI215" s="1"/>
      <c r="XDJ215" s="1"/>
      <c r="XDK215" s="1"/>
      <c r="XDL215" s="1"/>
      <c r="XDM215" s="1"/>
      <c r="XDN215" s="1"/>
      <c r="XDO215" s="1"/>
      <c r="XDP215" s="1"/>
      <c r="XDQ215" s="1"/>
      <c r="XDR215" s="1"/>
      <c r="XDS215" s="1"/>
      <c r="XDT215" s="1"/>
      <c r="XDU215" s="1"/>
      <c r="XDV215" s="1"/>
      <c r="XDW215" s="1"/>
      <c r="XDX215" s="1"/>
      <c r="XDY215" s="1"/>
      <c r="XDZ215" s="1"/>
      <c r="XEA215" s="1"/>
      <c r="XEB215" s="1"/>
      <c r="XEC215" s="1"/>
      <c r="XED215" s="1"/>
      <c r="XEE215" s="1"/>
      <c r="XEF215" s="1"/>
      <c r="XEG215" s="1"/>
      <c r="XEH215" s="1"/>
      <c r="XEI215" s="1"/>
      <c r="XEJ215" s="1"/>
      <c r="XEK215" s="1"/>
      <c r="XEL215" s="1"/>
      <c r="XEM215" s="1"/>
      <c r="XEN215" s="1"/>
      <c r="XEO215" s="1"/>
      <c r="XEP215" s="1"/>
      <c r="XEQ215" s="1"/>
      <c r="XER215" s="1"/>
      <c r="XES215" s="1"/>
      <c r="XET215" s="1"/>
      <c r="XEU215" s="1"/>
      <c r="XEV215" s="1"/>
      <c r="XEW215" s="1"/>
      <c r="XEX215" s="1"/>
      <c r="XEY215" s="1"/>
      <c r="XEZ215" s="1"/>
      <c r="XFA215" s="1"/>
      <c r="XFB215" s="1"/>
      <c r="XFC215" s="1"/>
    </row>
    <row r="216" spans="1:150 16226:16383" s="2" customFormat="1" ht="21" x14ac:dyDescent="0.3">
      <c r="A216" s="110">
        <f t="shared" ref="A216:A227" si="28">A215+1</f>
        <v>15</v>
      </c>
      <c r="B216" s="111"/>
      <c r="C216" s="51" t="s">
        <v>365</v>
      </c>
      <c r="D216" s="51" t="s">
        <v>310</v>
      </c>
      <c r="E216" s="73">
        <f>(3.15*7.5)*(10.764)</f>
        <v>254.29949999999999</v>
      </c>
      <c r="F216" s="73">
        <f t="shared" si="26"/>
        <v>0</v>
      </c>
      <c r="G216" s="4">
        <v>0</v>
      </c>
      <c r="H216" s="4">
        <f t="shared" si="27"/>
        <v>254.29949999999999</v>
      </c>
      <c r="I216" s="1"/>
      <c r="J216" s="1"/>
      <c r="K216" s="1"/>
      <c r="L216" s="1"/>
      <c r="M216" s="1"/>
      <c r="N216" s="1"/>
      <c r="O216" s="1"/>
      <c r="P216" s="1"/>
      <c r="Q216" s="1"/>
      <c r="R216" s="1"/>
      <c r="S216" s="1"/>
      <c r="T216" s="1"/>
      <c r="U216" s="1"/>
      <c r="V216" s="1"/>
      <c r="W216" s="1"/>
      <c r="X216" s="1"/>
      <c r="Y216" s="1"/>
      <c r="Z216" s="1"/>
      <c r="AA216" s="1"/>
      <c r="AB216" s="1"/>
      <c r="AC216" s="1"/>
      <c r="AD216" s="1"/>
      <c r="AE216" s="1"/>
      <c r="AF216" s="1"/>
      <c r="AG216" s="1"/>
      <c r="AH216" s="1"/>
      <c r="AI216" s="1"/>
      <c r="AJ216" s="1"/>
      <c r="AK216" s="1"/>
      <c r="AL216" s="1"/>
      <c r="AM216" s="1"/>
      <c r="AN216" s="1"/>
      <c r="AO216" s="1"/>
      <c r="AP216" s="1"/>
      <c r="AQ216" s="1"/>
      <c r="AR216" s="1"/>
      <c r="AS216" s="1"/>
      <c r="AT216" s="1"/>
      <c r="AU216" s="1"/>
      <c r="AV216" s="1"/>
      <c r="AW216" s="1"/>
      <c r="AX216" s="1"/>
      <c r="AY216" s="1"/>
      <c r="AZ216" s="1"/>
      <c r="BA216" s="1"/>
      <c r="BB216" s="1"/>
      <c r="BC216" s="1"/>
      <c r="BD216" s="1"/>
      <c r="BE216" s="1"/>
      <c r="BF216" s="1"/>
      <c r="BG216" s="1"/>
      <c r="BH216" s="1"/>
      <c r="BI216" s="1"/>
      <c r="BJ216" s="1"/>
      <c r="BK216" s="1"/>
      <c r="BL216" s="1"/>
      <c r="BM216" s="1"/>
      <c r="BN216" s="1"/>
      <c r="BO216" s="1"/>
      <c r="BP216" s="1"/>
      <c r="BQ216" s="1"/>
      <c r="BR216" s="1"/>
      <c r="BS216" s="1"/>
      <c r="BT216" s="1"/>
      <c r="BU216" s="1"/>
      <c r="BV216" s="1"/>
      <c r="BW216" s="1"/>
      <c r="BX216" s="1"/>
      <c r="BY216" s="1"/>
      <c r="BZ216" s="1"/>
      <c r="CA216" s="1"/>
      <c r="CB216" s="1"/>
      <c r="CC216" s="1"/>
      <c r="CD216" s="1"/>
      <c r="CE216" s="1"/>
      <c r="CF216" s="1"/>
      <c r="CG216" s="1"/>
      <c r="CH216" s="1"/>
      <c r="CI216" s="1"/>
      <c r="CJ216" s="1"/>
      <c r="CK216" s="1"/>
      <c r="CL216" s="1"/>
      <c r="CM216" s="1"/>
      <c r="CN216" s="1"/>
      <c r="CO216" s="1"/>
      <c r="CP216" s="1"/>
      <c r="CQ216" s="1"/>
      <c r="CR216" s="1"/>
      <c r="CS216" s="1"/>
      <c r="CT216" s="1"/>
      <c r="CU216" s="1"/>
      <c r="CV216" s="1"/>
      <c r="CW216" s="1"/>
      <c r="CX216" s="1"/>
      <c r="CY216" s="1"/>
      <c r="CZ216" s="1"/>
      <c r="DA216" s="1"/>
      <c r="DB216" s="1"/>
      <c r="DC216" s="1"/>
      <c r="DD216" s="1"/>
      <c r="DE216" s="1"/>
      <c r="DF216" s="1"/>
      <c r="DG216" s="1"/>
      <c r="DH216" s="1"/>
      <c r="DI216" s="1"/>
      <c r="DJ216" s="1"/>
      <c r="DK216" s="1"/>
      <c r="DL216" s="1"/>
      <c r="DM216" s="1"/>
      <c r="DN216" s="1"/>
      <c r="DO216" s="1"/>
      <c r="DP216" s="1"/>
      <c r="DQ216" s="1"/>
      <c r="DR216" s="1"/>
      <c r="DS216" s="1"/>
      <c r="DT216" s="1"/>
      <c r="DU216" s="1"/>
      <c r="DV216" s="1"/>
      <c r="DW216" s="1"/>
      <c r="DX216" s="1"/>
      <c r="DY216" s="1"/>
      <c r="DZ216" s="1"/>
      <c r="EA216" s="1"/>
      <c r="EB216" s="1"/>
      <c r="EC216" s="1"/>
      <c r="ED216" s="1"/>
      <c r="EE216" s="1"/>
      <c r="EF216" s="1"/>
      <c r="EG216" s="1"/>
      <c r="EH216" s="1"/>
      <c r="EI216" s="1"/>
      <c r="EJ216" s="1"/>
      <c r="EK216" s="1"/>
      <c r="EL216" s="1"/>
      <c r="EM216" s="1"/>
      <c r="EN216" s="1"/>
      <c r="EO216" s="1"/>
      <c r="EP216" s="1"/>
      <c r="EQ216" s="1"/>
      <c r="ER216" s="1"/>
      <c r="ES216" s="1"/>
      <c r="ET216" s="1"/>
      <c r="WZB216" s="1"/>
      <c r="WZC216" s="1"/>
      <c r="WZD216" s="1"/>
      <c r="WZE216" s="1"/>
      <c r="WZF216" s="1"/>
      <c r="WZG216" s="1"/>
      <c r="WZH216" s="1"/>
      <c r="WZI216" s="1"/>
      <c r="WZJ216" s="1"/>
      <c r="WZK216" s="1"/>
      <c r="WZL216" s="1"/>
      <c r="WZM216" s="1"/>
      <c r="WZN216" s="1"/>
      <c r="WZO216" s="1"/>
      <c r="WZP216" s="1"/>
      <c r="WZQ216" s="1"/>
      <c r="WZR216" s="1"/>
      <c r="WZS216" s="1"/>
      <c r="WZT216" s="1"/>
      <c r="WZU216" s="1"/>
      <c r="WZV216" s="1"/>
      <c r="WZW216" s="1"/>
      <c r="WZX216" s="1"/>
      <c r="WZY216" s="1"/>
      <c r="WZZ216" s="1"/>
      <c r="XAA216" s="1"/>
      <c r="XAB216" s="1"/>
      <c r="XAC216" s="1"/>
      <c r="XAD216" s="1"/>
      <c r="XAE216" s="1"/>
      <c r="XAF216" s="1"/>
      <c r="XAG216" s="1"/>
      <c r="XAH216" s="1"/>
      <c r="XAI216" s="1"/>
      <c r="XAJ216" s="1"/>
      <c r="XAK216" s="1"/>
      <c r="XAL216" s="1"/>
      <c r="XAM216" s="1"/>
      <c r="XAN216" s="1"/>
      <c r="XAO216" s="1"/>
      <c r="XAP216" s="1"/>
      <c r="XAQ216" s="1"/>
      <c r="XAR216" s="1"/>
      <c r="XAS216" s="1"/>
      <c r="XAT216" s="1"/>
      <c r="XAU216" s="1"/>
      <c r="XAV216" s="1"/>
      <c r="XAW216" s="1"/>
      <c r="XAX216" s="1"/>
      <c r="XAY216" s="1"/>
      <c r="XAZ216" s="1"/>
      <c r="XBA216" s="1"/>
      <c r="XBB216" s="1"/>
      <c r="XBC216" s="1"/>
      <c r="XBD216" s="1"/>
      <c r="XBE216" s="1"/>
      <c r="XBF216" s="1"/>
      <c r="XBG216" s="1"/>
      <c r="XBH216" s="1"/>
      <c r="XBI216" s="1"/>
      <c r="XBJ216" s="1"/>
      <c r="XBK216" s="1"/>
      <c r="XBL216" s="1"/>
      <c r="XBM216" s="1"/>
      <c r="XBN216" s="1"/>
      <c r="XBO216" s="1"/>
      <c r="XBP216" s="1"/>
      <c r="XBQ216" s="1"/>
      <c r="XBR216" s="1"/>
      <c r="XBS216" s="1"/>
      <c r="XBT216" s="1"/>
      <c r="XBU216" s="1"/>
      <c r="XBV216" s="1"/>
      <c r="XBW216" s="1"/>
      <c r="XBX216" s="1"/>
      <c r="XBY216" s="1"/>
      <c r="XBZ216" s="1"/>
      <c r="XCA216" s="1"/>
      <c r="XCB216" s="1"/>
      <c r="XCC216" s="1"/>
      <c r="XCD216" s="1"/>
      <c r="XCE216" s="1"/>
      <c r="XCF216" s="1"/>
      <c r="XCG216" s="1"/>
      <c r="XCH216" s="1"/>
      <c r="XCI216" s="1"/>
      <c r="XCJ216" s="1"/>
      <c r="XCK216" s="1"/>
      <c r="XCL216" s="1"/>
      <c r="XCM216" s="1"/>
      <c r="XCN216" s="1"/>
      <c r="XCO216" s="1"/>
      <c r="XCP216" s="1"/>
      <c r="XCQ216" s="1"/>
      <c r="XCR216" s="1"/>
      <c r="XCS216" s="1"/>
      <c r="XCT216" s="1"/>
      <c r="XCU216" s="1"/>
      <c r="XCV216" s="1"/>
      <c r="XCW216" s="1"/>
      <c r="XCX216" s="1"/>
      <c r="XCY216" s="1"/>
      <c r="XCZ216" s="1"/>
      <c r="XDA216" s="1"/>
      <c r="XDB216" s="1"/>
      <c r="XDC216" s="1"/>
      <c r="XDD216" s="1"/>
      <c r="XDE216" s="1"/>
      <c r="XDF216" s="1"/>
      <c r="XDG216" s="1"/>
      <c r="XDH216" s="1"/>
      <c r="XDI216" s="1"/>
      <c r="XDJ216" s="1"/>
      <c r="XDK216" s="1"/>
      <c r="XDL216" s="1"/>
      <c r="XDM216" s="1"/>
      <c r="XDN216" s="1"/>
      <c r="XDO216" s="1"/>
      <c r="XDP216" s="1"/>
      <c r="XDQ216" s="1"/>
      <c r="XDR216" s="1"/>
      <c r="XDS216" s="1"/>
      <c r="XDT216" s="1"/>
      <c r="XDU216" s="1"/>
      <c r="XDV216" s="1"/>
      <c r="XDW216" s="1"/>
      <c r="XDX216" s="1"/>
      <c r="XDY216" s="1"/>
      <c r="XDZ216" s="1"/>
      <c r="XEA216" s="1"/>
      <c r="XEB216" s="1"/>
      <c r="XEC216" s="1"/>
      <c r="XED216" s="1"/>
      <c r="XEE216" s="1"/>
      <c r="XEF216" s="1"/>
      <c r="XEG216" s="1"/>
      <c r="XEH216" s="1"/>
      <c r="XEI216" s="1"/>
      <c r="XEJ216" s="1"/>
      <c r="XEK216" s="1"/>
      <c r="XEL216" s="1"/>
      <c r="XEM216" s="1"/>
      <c r="XEN216" s="1"/>
      <c r="XEO216" s="1"/>
      <c r="XEP216" s="1"/>
      <c r="XEQ216" s="1"/>
      <c r="XER216" s="1"/>
      <c r="XES216" s="1"/>
      <c r="XET216" s="1"/>
      <c r="XEU216" s="1"/>
      <c r="XEV216" s="1"/>
      <c r="XEW216" s="1"/>
      <c r="XEX216" s="1"/>
      <c r="XEY216" s="1"/>
      <c r="XEZ216" s="1"/>
      <c r="XFA216" s="1"/>
      <c r="XFB216" s="1"/>
      <c r="XFC216" s="1"/>
    </row>
    <row r="217" spans="1:150 16226:16383" s="2" customFormat="1" ht="20.25" customHeight="1" x14ac:dyDescent="0.3">
      <c r="A217" s="110">
        <f t="shared" si="28"/>
        <v>16</v>
      </c>
      <c r="B217" s="111"/>
      <c r="C217" s="51" t="s">
        <v>365</v>
      </c>
      <c r="D217" s="51" t="s">
        <v>310</v>
      </c>
      <c r="E217" s="73">
        <f>(3.15*7.5)*(10.764)</f>
        <v>254.29949999999999</v>
      </c>
      <c r="F217" s="73">
        <f t="shared" si="26"/>
        <v>0</v>
      </c>
      <c r="G217" s="4">
        <v>0</v>
      </c>
      <c r="H217" s="4">
        <f t="shared" si="27"/>
        <v>254.29949999999999</v>
      </c>
      <c r="I217" s="1"/>
      <c r="J217" s="1"/>
      <c r="K217" s="1"/>
      <c r="L217" s="1"/>
      <c r="M217" s="1"/>
      <c r="N217" s="1"/>
      <c r="O217" s="1"/>
      <c r="P217" s="1"/>
      <c r="Q217" s="1"/>
      <c r="R217" s="1"/>
      <c r="S217" s="1"/>
      <c r="T217" s="1"/>
      <c r="U217" s="1"/>
      <c r="V217" s="1"/>
      <c r="W217" s="1"/>
      <c r="X217" s="1"/>
      <c r="Y217" s="1"/>
      <c r="Z217" s="1"/>
      <c r="AA217" s="1"/>
      <c r="AB217" s="1"/>
      <c r="AC217" s="1"/>
      <c r="AD217" s="1"/>
      <c r="AE217" s="1"/>
      <c r="AF217" s="1"/>
      <c r="AG217" s="1"/>
      <c r="AH217" s="1"/>
      <c r="AI217" s="1"/>
      <c r="AJ217" s="1"/>
      <c r="AK217" s="1"/>
      <c r="AL217" s="1"/>
      <c r="AM217" s="1"/>
      <c r="AN217" s="1"/>
      <c r="AO217" s="1"/>
      <c r="AP217" s="1"/>
      <c r="AQ217" s="1"/>
      <c r="AR217" s="1"/>
      <c r="AS217" s="1"/>
      <c r="AT217" s="1"/>
      <c r="AU217" s="1"/>
      <c r="AV217" s="1"/>
      <c r="AW217" s="1"/>
      <c r="AX217" s="1"/>
      <c r="AY217" s="1"/>
      <c r="AZ217" s="1"/>
      <c r="BA217" s="1"/>
      <c r="BB217" s="1"/>
      <c r="BC217" s="1"/>
      <c r="BD217" s="1"/>
      <c r="BE217" s="1"/>
      <c r="BF217" s="1"/>
      <c r="BG217" s="1"/>
      <c r="BH217" s="1"/>
      <c r="BI217" s="1"/>
      <c r="BJ217" s="1"/>
      <c r="BK217" s="1"/>
      <c r="BL217" s="1"/>
      <c r="BM217" s="1"/>
      <c r="BN217" s="1"/>
      <c r="BO217" s="1"/>
      <c r="BP217" s="1"/>
      <c r="BQ217" s="1"/>
      <c r="BR217" s="1"/>
      <c r="BS217" s="1"/>
      <c r="BT217" s="1"/>
      <c r="BU217" s="1"/>
      <c r="BV217" s="1"/>
      <c r="BW217" s="1"/>
      <c r="BX217" s="1"/>
      <c r="BY217" s="1"/>
      <c r="BZ217" s="1"/>
      <c r="CA217" s="1"/>
      <c r="CB217" s="1"/>
      <c r="CC217" s="1"/>
      <c r="CD217" s="1"/>
      <c r="CE217" s="1"/>
      <c r="CF217" s="1"/>
      <c r="CG217" s="1"/>
      <c r="CH217" s="1"/>
      <c r="CI217" s="1"/>
      <c r="CJ217" s="1"/>
      <c r="CK217" s="1"/>
      <c r="CL217" s="1"/>
      <c r="CM217" s="1"/>
      <c r="CN217" s="1"/>
      <c r="CO217" s="1"/>
      <c r="CP217" s="1"/>
      <c r="CQ217" s="1"/>
      <c r="CR217" s="1"/>
      <c r="CS217" s="1"/>
      <c r="CT217" s="1"/>
      <c r="CU217" s="1"/>
      <c r="CV217" s="1"/>
      <c r="CW217" s="1"/>
      <c r="CX217" s="1"/>
      <c r="CY217" s="1"/>
      <c r="CZ217" s="1"/>
      <c r="DA217" s="1"/>
      <c r="DB217" s="1"/>
      <c r="DC217" s="1"/>
      <c r="DD217" s="1"/>
      <c r="DE217" s="1"/>
      <c r="DF217" s="1"/>
      <c r="DG217" s="1"/>
      <c r="DH217" s="1"/>
      <c r="DI217" s="1"/>
      <c r="DJ217" s="1"/>
      <c r="DK217" s="1"/>
      <c r="DL217" s="1"/>
      <c r="DM217" s="1"/>
      <c r="DN217" s="1"/>
      <c r="DO217" s="1"/>
      <c r="DP217" s="1"/>
      <c r="DQ217" s="1"/>
      <c r="DR217" s="1"/>
      <c r="DS217" s="1"/>
      <c r="DT217" s="1"/>
      <c r="DU217" s="1"/>
      <c r="DV217" s="1"/>
      <c r="DW217" s="1"/>
      <c r="DX217" s="1"/>
      <c r="DY217" s="1"/>
      <c r="DZ217" s="1"/>
      <c r="EA217" s="1"/>
      <c r="EB217" s="1"/>
      <c r="EC217" s="1"/>
      <c r="ED217" s="1"/>
      <c r="EE217" s="1"/>
      <c r="EF217" s="1"/>
      <c r="EG217" s="1"/>
      <c r="EH217" s="1"/>
      <c r="EI217" s="1"/>
      <c r="EJ217" s="1"/>
      <c r="EK217" s="1"/>
      <c r="EL217" s="1"/>
      <c r="EM217" s="1"/>
      <c r="EN217" s="1"/>
      <c r="EO217" s="1"/>
      <c r="EP217" s="1"/>
      <c r="EQ217" s="1"/>
      <c r="ER217" s="1"/>
      <c r="ES217" s="1"/>
      <c r="ET217" s="1"/>
      <c r="WZB217" s="1"/>
      <c r="WZC217" s="1"/>
      <c r="WZD217" s="1"/>
      <c r="WZE217" s="1"/>
      <c r="WZF217" s="1"/>
      <c r="WZG217" s="1"/>
      <c r="WZH217" s="1"/>
      <c r="WZI217" s="1"/>
      <c r="WZJ217" s="1"/>
      <c r="WZK217" s="1"/>
      <c r="WZL217" s="1"/>
      <c r="WZM217" s="1"/>
      <c r="WZN217" s="1"/>
      <c r="WZO217" s="1"/>
      <c r="WZP217" s="1"/>
      <c r="WZQ217" s="1"/>
      <c r="WZR217" s="1"/>
      <c r="WZS217" s="1"/>
      <c r="WZT217" s="1"/>
      <c r="WZU217" s="1"/>
      <c r="WZV217" s="1"/>
      <c r="WZW217" s="1"/>
      <c r="WZX217" s="1"/>
      <c r="WZY217" s="1"/>
      <c r="WZZ217" s="1"/>
      <c r="XAA217" s="1"/>
      <c r="XAB217" s="1"/>
      <c r="XAC217" s="1"/>
      <c r="XAD217" s="1"/>
      <c r="XAE217" s="1"/>
      <c r="XAF217" s="1"/>
      <c r="XAG217" s="1"/>
      <c r="XAH217" s="1"/>
      <c r="XAI217" s="1"/>
      <c r="XAJ217" s="1"/>
      <c r="XAK217" s="1"/>
      <c r="XAL217" s="1"/>
      <c r="XAM217" s="1"/>
      <c r="XAN217" s="1"/>
      <c r="XAO217" s="1"/>
      <c r="XAP217" s="1"/>
      <c r="XAQ217" s="1"/>
      <c r="XAR217" s="1"/>
      <c r="XAS217" s="1"/>
      <c r="XAT217" s="1"/>
      <c r="XAU217" s="1"/>
      <c r="XAV217" s="1"/>
      <c r="XAW217" s="1"/>
      <c r="XAX217" s="1"/>
      <c r="XAY217" s="1"/>
      <c r="XAZ217" s="1"/>
      <c r="XBA217" s="1"/>
      <c r="XBB217" s="1"/>
      <c r="XBC217" s="1"/>
      <c r="XBD217" s="1"/>
      <c r="XBE217" s="1"/>
      <c r="XBF217" s="1"/>
      <c r="XBG217" s="1"/>
      <c r="XBH217" s="1"/>
      <c r="XBI217" s="1"/>
      <c r="XBJ217" s="1"/>
      <c r="XBK217" s="1"/>
      <c r="XBL217" s="1"/>
      <c r="XBM217" s="1"/>
      <c r="XBN217" s="1"/>
      <c r="XBO217" s="1"/>
      <c r="XBP217" s="1"/>
      <c r="XBQ217" s="1"/>
      <c r="XBR217" s="1"/>
      <c r="XBS217" s="1"/>
      <c r="XBT217" s="1"/>
      <c r="XBU217" s="1"/>
      <c r="XBV217" s="1"/>
      <c r="XBW217" s="1"/>
      <c r="XBX217" s="1"/>
      <c r="XBY217" s="1"/>
      <c r="XBZ217" s="1"/>
      <c r="XCA217" s="1"/>
      <c r="XCB217" s="1"/>
      <c r="XCC217" s="1"/>
      <c r="XCD217" s="1"/>
      <c r="XCE217" s="1"/>
      <c r="XCF217" s="1"/>
      <c r="XCG217" s="1"/>
      <c r="XCH217" s="1"/>
      <c r="XCI217" s="1"/>
      <c r="XCJ217" s="1"/>
      <c r="XCK217" s="1"/>
      <c r="XCL217" s="1"/>
      <c r="XCM217" s="1"/>
      <c r="XCN217" s="1"/>
      <c r="XCO217" s="1"/>
      <c r="XCP217" s="1"/>
      <c r="XCQ217" s="1"/>
      <c r="XCR217" s="1"/>
      <c r="XCS217" s="1"/>
      <c r="XCT217" s="1"/>
      <c r="XCU217" s="1"/>
      <c r="XCV217" s="1"/>
      <c r="XCW217" s="1"/>
      <c r="XCX217" s="1"/>
      <c r="XCY217" s="1"/>
      <c r="XCZ217" s="1"/>
      <c r="XDA217" s="1"/>
      <c r="XDB217" s="1"/>
      <c r="XDC217" s="1"/>
      <c r="XDD217" s="1"/>
      <c r="XDE217" s="1"/>
      <c r="XDF217" s="1"/>
      <c r="XDG217" s="1"/>
      <c r="XDH217" s="1"/>
      <c r="XDI217" s="1"/>
      <c r="XDJ217" s="1"/>
      <c r="XDK217" s="1"/>
      <c r="XDL217" s="1"/>
      <c r="XDM217" s="1"/>
      <c r="XDN217" s="1"/>
      <c r="XDO217" s="1"/>
      <c r="XDP217" s="1"/>
      <c r="XDQ217" s="1"/>
      <c r="XDR217" s="1"/>
      <c r="XDS217" s="1"/>
      <c r="XDT217" s="1"/>
      <c r="XDU217" s="1"/>
      <c r="XDV217" s="1"/>
      <c r="XDW217" s="1"/>
      <c r="XDX217" s="1"/>
      <c r="XDY217" s="1"/>
      <c r="XDZ217" s="1"/>
      <c r="XEA217" s="1"/>
      <c r="XEB217" s="1"/>
      <c r="XEC217" s="1"/>
      <c r="XED217" s="1"/>
      <c r="XEE217" s="1"/>
      <c r="XEF217" s="1"/>
      <c r="XEG217" s="1"/>
      <c r="XEH217" s="1"/>
      <c r="XEI217" s="1"/>
      <c r="XEJ217" s="1"/>
      <c r="XEK217" s="1"/>
      <c r="XEL217" s="1"/>
      <c r="XEM217" s="1"/>
      <c r="XEN217" s="1"/>
      <c r="XEO217" s="1"/>
      <c r="XEP217" s="1"/>
      <c r="XEQ217" s="1"/>
      <c r="XER217" s="1"/>
      <c r="XES217" s="1"/>
      <c r="XET217" s="1"/>
      <c r="XEU217" s="1"/>
      <c r="XEV217" s="1"/>
      <c r="XEW217" s="1"/>
      <c r="XEX217" s="1"/>
      <c r="XEY217" s="1"/>
      <c r="XEZ217" s="1"/>
      <c r="XFA217" s="1"/>
      <c r="XFB217" s="1"/>
      <c r="XFC217" s="1"/>
    </row>
    <row r="218" spans="1:150 16226:16383" s="2" customFormat="1" ht="20.25" customHeight="1" x14ac:dyDescent="0.3">
      <c r="A218" s="110">
        <f t="shared" si="28"/>
        <v>17</v>
      </c>
      <c r="B218" s="111"/>
      <c r="C218" s="51" t="s">
        <v>365</v>
      </c>
      <c r="D218" s="51" t="s">
        <v>310</v>
      </c>
      <c r="E218" s="73">
        <f>(5.48*7.5)*(10.764)</f>
        <v>442.40039999999999</v>
      </c>
      <c r="F218" s="73">
        <f t="shared" si="26"/>
        <v>0</v>
      </c>
      <c r="G218" s="4">
        <v>0</v>
      </c>
      <c r="H218" s="4">
        <f t="shared" si="27"/>
        <v>442.40039999999999</v>
      </c>
      <c r="I218" s="1"/>
      <c r="J218" s="1"/>
      <c r="K218" s="1"/>
      <c r="L218" s="1"/>
      <c r="M218" s="1"/>
      <c r="N218" s="1"/>
      <c r="O218" s="1"/>
      <c r="P218" s="1"/>
      <c r="Q218" s="1"/>
      <c r="R218" s="1"/>
      <c r="S218" s="1"/>
      <c r="T218" s="1"/>
      <c r="U218" s="1"/>
      <c r="V218" s="1"/>
      <c r="W218" s="1"/>
      <c r="X218" s="1"/>
      <c r="Y218" s="1"/>
      <c r="Z218" s="1"/>
      <c r="AA218" s="1"/>
      <c r="AB218" s="1"/>
      <c r="AC218" s="1"/>
      <c r="AD218" s="1"/>
      <c r="AE218" s="1"/>
      <c r="AF218" s="1"/>
      <c r="AG218" s="1"/>
      <c r="AH218" s="1"/>
      <c r="AI218" s="1"/>
      <c r="AJ218" s="1"/>
      <c r="AK218" s="1"/>
      <c r="AL218" s="1"/>
      <c r="AM218" s="1"/>
      <c r="AN218" s="1"/>
      <c r="AO218" s="1"/>
      <c r="AP218" s="1"/>
      <c r="AQ218" s="1"/>
      <c r="AR218" s="1"/>
      <c r="AS218" s="1"/>
      <c r="AT218" s="1"/>
      <c r="AU218" s="1"/>
      <c r="AV218" s="1"/>
      <c r="AW218" s="1"/>
      <c r="AX218" s="1"/>
      <c r="AY218" s="1"/>
      <c r="AZ218" s="1"/>
      <c r="BA218" s="1"/>
      <c r="BB218" s="1"/>
      <c r="BC218" s="1"/>
      <c r="BD218" s="1"/>
      <c r="BE218" s="1"/>
      <c r="BF218" s="1"/>
      <c r="BG218" s="1"/>
      <c r="BH218" s="1"/>
      <c r="BI218" s="1"/>
      <c r="BJ218" s="1"/>
      <c r="BK218" s="1"/>
      <c r="BL218" s="1"/>
      <c r="BM218" s="1"/>
      <c r="BN218" s="1"/>
      <c r="BO218" s="1"/>
      <c r="BP218" s="1"/>
      <c r="BQ218" s="1"/>
      <c r="BR218" s="1"/>
      <c r="BS218" s="1"/>
      <c r="BT218" s="1"/>
      <c r="BU218" s="1"/>
      <c r="BV218" s="1"/>
      <c r="BW218" s="1"/>
      <c r="BX218" s="1"/>
      <c r="BY218" s="1"/>
      <c r="BZ218" s="1"/>
      <c r="CA218" s="1"/>
      <c r="CB218" s="1"/>
      <c r="CC218" s="1"/>
      <c r="CD218" s="1"/>
      <c r="CE218" s="1"/>
      <c r="CF218" s="1"/>
      <c r="CG218" s="1"/>
      <c r="CH218" s="1"/>
      <c r="CI218" s="1"/>
      <c r="CJ218" s="1"/>
      <c r="CK218" s="1"/>
      <c r="CL218" s="1"/>
      <c r="CM218" s="1"/>
      <c r="CN218" s="1"/>
      <c r="CO218" s="1"/>
      <c r="CP218" s="1"/>
      <c r="CQ218" s="1"/>
      <c r="CR218" s="1"/>
      <c r="CS218" s="1"/>
      <c r="CT218" s="1"/>
      <c r="CU218" s="1"/>
      <c r="CV218" s="1"/>
      <c r="CW218" s="1"/>
      <c r="CX218" s="1"/>
      <c r="CY218" s="1"/>
      <c r="CZ218" s="1"/>
      <c r="DA218" s="1"/>
      <c r="DB218" s="1"/>
      <c r="DC218" s="1"/>
      <c r="DD218" s="1"/>
      <c r="DE218" s="1"/>
      <c r="DF218" s="1"/>
      <c r="DG218" s="1"/>
      <c r="DH218" s="1"/>
      <c r="DI218" s="1"/>
      <c r="DJ218" s="1"/>
      <c r="DK218" s="1"/>
      <c r="DL218" s="1"/>
      <c r="DM218" s="1"/>
      <c r="DN218" s="1"/>
      <c r="DO218" s="1"/>
      <c r="DP218" s="1"/>
      <c r="DQ218" s="1"/>
      <c r="DR218" s="1"/>
      <c r="DS218" s="1"/>
      <c r="DT218" s="1"/>
      <c r="DU218" s="1"/>
      <c r="DV218" s="1"/>
      <c r="DW218" s="1"/>
      <c r="DX218" s="1"/>
      <c r="DY218" s="1"/>
      <c r="DZ218" s="1"/>
      <c r="EA218" s="1"/>
      <c r="EB218" s="1"/>
      <c r="EC218" s="1"/>
      <c r="ED218" s="1"/>
      <c r="EE218" s="1"/>
      <c r="EF218" s="1"/>
      <c r="EG218" s="1"/>
      <c r="EH218" s="1"/>
      <c r="EI218" s="1"/>
      <c r="EJ218" s="1"/>
      <c r="EK218" s="1"/>
      <c r="EL218" s="1"/>
      <c r="EM218" s="1"/>
      <c r="EN218" s="1"/>
      <c r="EO218" s="1"/>
      <c r="EP218" s="1"/>
      <c r="EQ218" s="1"/>
      <c r="ER218" s="1"/>
      <c r="ES218" s="1"/>
      <c r="ET218" s="1"/>
      <c r="WZB218" s="1"/>
      <c r="WZC218" s="1"/>
      <c r="WZD218" s="1"/>
      <c r="WZE218" s="1"/>
      <c r="WZF218" s="1"/>
      <c r="WZG218" s="1"/>
      <c r="WZH218" s="1"/>
      <c r="WZI218" s="1"/>
      <c r="WZJ218" s="1"/>
      <c r="WZK218" s="1"/>
      <c r="WZL218" s="1"/>
      <c r="WZM218" s="1"/>
      <c r="WZN218" s="1"/>
      <c r="WZO218" s="1"/>
      <c r="WZP218" s="1"/>
      <c r="WZQ218" s="1"/>
      <c r="WZR218" s="1"/>
      <c r="WZS218" s="1"/>
      <c r="WZT218" s="1"/>
      <c r="WZU218" s="1"/>
      <c r="WZV218" s="1"/>
      <c r="WZW218" s="1"/>
      <c r="WZX218" s="1"/>
      <c r="WZY218" s="1"/>
      <c r="WZZ218" s="1"/>
      <c r="XAA218" s="1"/>
      <c r="XAB218" s="1"/>
      <c r="XAC218" s="1"/>
      <c r="XAD218" s="1"/>
      <c r="XAE218" s="1"/>
      <c r="XAF218" s="1"/>
      <c r="XAG218" s="1"/>
      <c r="XAH218" s="1"/>
      <c r="XAI218" s="1"/>
      <c r="XAJ218" s="1"/>
      <c r="XAK218" s="1"/>
      <c r="XAL218" s="1"/>
      <c r="XAM218" s="1"/>
      <c r="XAN218" s="1"/>
      <c r="XAO218" s="1"/>
      <c r="XAP218" s="1"/>
      <c r="XAQ218" s="1"/>
      <c r="XAR218" s="1"/>
      <c r="XAS218" s="1"/>
      <c r="XAT218" s="1"/>
      <c r="XAU218" s="1"/>
      <c r="XAV218" s="1"/>
      <c r="XAW218" s="1"/>
      <c r="XAX218" s="1"/>
      <c r="XAY218" s="1"/>
      <c r="XAZ218" s="1"/>
      <c r="XBA218" s="1"/>
      <c r="XBB218" s="1"/>
      <c r="XBC218" s="1"/>
      <c r="XBD218" s="1"/>
      <c r="XBE218" s="1"/>
      <c r="XBF218" s="1"/>
      <c r="XBG218" s="1"/>
      <c r="XBH218" s="1"/>
      <c r="XBI218" s="1"/>
      <c r="XBJ218" s="1"/>
      <c r="XBK218" s="1"/>
      <c r="XBL218" s="1"/>
      <c r="XBM218" s="1"/>
      <c r="XBN218" s="1"/>
      <c r="XBO218" s="1"/>
      <c r="XBP218" s="1"/>
      <c r="XBQ218" s="1"/>
      <c r="XBR218" s="1"/>
      <c r="XBS218" s="1"/>
      <c r="XBT218" s="1"/>
      <c r="XBU218" s="1"/>
      <c r="XBV218" s="1"/>
      <c r="XBW218" s="1"/>
      <c r="XBX218" s="1"/>
      <c r="XBY218" s="1"/>
      <c r="XBZ218" s="1"/>
      <c r="XCA218" s="1"/>
      <c r="XCB218" s="1"/>
      <c r="XCC218" s="1"/>
      <c r="XCD218" s="1"/>
      <c r="XCE218" s="1"/>
      <c r="XCF218" s="1"/>
      <c r="XCG218" s="1"/>
      <c r="XCH218" s="1"/>
      <c r="XCI218" s="1"/>
      <c r="XCJ218" s="1"/>
      <c r="XCK218" s="1"/>
      <c r="XCL218" s="1"/>
      <c r="XCM218" s="1"/>
      <c r="XCN218" s="1"/>
      <c r="XCO218" s="1"/>
      <c r="XCP218" s="1"/>
      <c r="XCQ218" s="1"/>
      <c r="XCR218" s="1"/>
      <c r="XCS218" s="1"/>
      <c r="XCT218" s="1"/>
      <c r="XCU218" s="1"/>
      <c r="XCV218" s="1"/>
      <c r="XCW218" s="1"/>
      <c r="XCX218" s="1"/>
      <c r="XCY218" s="1"/>
      <c r="XCZ218" s="1"/>
      <c r="XDA218" s="1"/>
      <c r="XDB218" s="1"/>
      <c r="XDC218" s="1"/>
      <c r="XDD218" s="1"/>
      <c r="XDE218" s="1"/>
      <c r="XDF218" s="1"/>
      <c r="XDG218" s="1"/>
      <c r="XDH218" s="1"/>
      <c r="XDI218" s="1"/>
      <c r="XDJ218" s="1"/>
      <c r="XDK218" s="1"/>
      <c r="XDL218" s="1"/>
      <c r="XDM218" s="1"/>
      <c r="XDN218" s="1"/>
      <c r="XDO218" s="1"/>
      <c r="XDP218" s="1"/>
      <c r="XDQ218" s="1"/>
      <c r="XDR218" s="1"/>
      <c r="XDS218" s="1"/>
      <c r="XDT218" s="1"/>
      <c r="XDU218" s="1"/>
      <c r="XDV218" s="1"/>
      <c r="XDW218" s="1"/>
      <c r="XDX218" s="1"/>
      <c r="XDY218" s="1"/>
      <c r="XDZ218" s="1"/>
      <c r="XEA218" s="1"/>
      <c r="XEB218" s="1"/>
      <c r="XEC218" s="1"/>
      <c r="XED218" s="1"/>
      <c r="XEE218" s="1"/>
      <c r="XEF218" s="1"/>
      <c r="XEG218" s="1"/>
      <c r="XEH218" s="1"/>
      <c r="XEI218" s="1"/>
      <c r="XEJ218" s="1"/>
      <c r="XEK218" s="1"/>
      <c r="XEL218" s="1"/>
      <c r="XEM218" s="1"/>
      <c r="XEN218" s="1"/>
      <c r="XEO218" s="1"/>
      <c r="XEP218" s="1"/>
      <c r="XEQ218" s="1"/>
      <c r="XER218" s="1"/>
      <c r="XES218" s="1"/>
      <c r="XET218" s="1"/>
      <c r="XEU218" s="1"/>
      <c r="XEV218" s="1"/>
      <c r="XEW218" s="1"/>
      <c r="XEX218" s="1"/>
      <c r="XEY218" s="1"/>
      <c r="XEZ218" s="1"/>
      <c r="XFA218" s="1"/>
      <c r="XFB218" s="1"/>
      <c r="XFC218" s="1"/>
    </row>
    <row r="219" spans="1:150 16226:16383" s="2" customFormat="1" ht="20.25" customHeight="1" x14ac:dyDescent="0.3">
      <c r="A219" s="110">
        <f t="shared" si="28"/>
        <v>18</v>
      </c>
      <c r="B219" s="111"/>
      <c r="C219" s="51" t="s">
        <v>365</v>
      </c>
      <c r="D219" s="51" t="s">
        <v>310</v>
      </c>
      <c r="E219" s="73">
        <f>(5.9*7.5)*(10.764)</f>
        <v>476.30699999999996</v>
      </c>
      <c r="F219" s="73">
        <f t="shared" si="26"/>
        <v>0</v>
      </c>
      <c r="G219" s="4">
        <v>0</v>
      </c>
      <c r="H219" s="4">
        <f t="shared" si="27"/>
        <v>476.30699999999996</v>
      </c>
      <c r="I219" s="1"/>
      <c r="J219" s="1"/>
      <c r="K219" s="1"/>
      <c r="L219" s="1"/>
      <c r="M219" s="1"/>
      <c r="N219" s="1"/>
      <c r="O219" s="1"/>
      <c r="P219" s="1"/>
      <c r="Q219" s="1"/>
      <c r="R219" s="1"/>
      <c r="S219" s="1"/>
      <c r="T219" s="1"/>
      <c r="U219" s="1"/>
      <c r="V219" s="1"/>
      <c r="W219" s="1"/>
      <c r="X219" s="1"/>
      <c r="Y219" s="1"/>
      <c r="Z219" s="1"/>
      <c r="AA219" s="1"/>
      <c r="AB219" s="1"/>
      <c r="AC219" s="1"/>
      <c r="AD219" s="1"/>
      <c r="AE219" s="1"/>
      <c r="AF219" s="1"/>
      <c r="AG219" s="1"/>
      <c r="AH219" s="1"/>
      <c r="AI219" s="1"/>
      <c r="AJ219" s="1"/>
      <c r="AK219" s="1"/>
      <c r="AL219" s="1"/>
      <c r="AM219" s="1"/>
      <c r="AN219" s="1"/>
      <c r="AO219" s="1"/>
      <c r="AP219" s="1"/>
      <c r="AQ219" s="1"/>
      <c r="AR219" s="1"/>
      <c r="AS219" s="1"/>
      <c r="AT219" s="1"/>
      <c r="AU219" s="1"/>
      <c r="AV219" s="1"/>
      <c r="AW219" s="1"/>
      <c r="AX219" s="1"/>
      <c r="AY219" s="1"/>
      <c r="AZ219" s="1"/>
      <c r="BA219" s="1"/>
      <c r="BB219" s="1"/>
      <c r="BC219" s="1"/>
      <c r="BD219" s="1"/>
      <c r="BE219" s="1"/>
      <c r="BF219" s="1"/>
      <c r="BG219" s="1"/>
      <c r="BH219" s="1"/>
      <c r="BI219" s="1"/>
      <c r="BJ219" s="1"/>
      <c r="BK219" s="1"/>
      <c r="BL219" s="1"/>
      <c r="BM219" s="1"/>
      <c r="BN219" s="1"/>
      <c r="BO219" s="1"/>
      <c r="BP219" s="1"/>
      <c r="BQ219" s="1"/>
      <c r="BR219" s="1"/>
      <c r="BS219" s="1"/>
      <c r="BT219" s="1"/>
      <c r="BU219" s="1"/>
      <c r="BV219" s="1"/>
      <c r="BW219" s="1"/>
      <c r="BX219" s="1"/>
      <c r="BY219" s="1"/>
      <c r="BZ219" s="1"/>
      <c r="CA219" s="1"/>
      <c r="CB219" s="1"/>
      <c r="CC219" s="1"/>
      <c r="CD219" s="1"/>
      <c r="CE219" s="1"/>
      <c r="CF219" s="1"/>
      <c r="CG219" s="1"/>
      <c r="CH219" s="1"/>
      <c r="CI219" s="1"/>
      <c r="CJ219" s="1"/>
      <c r="CK219" s="1"/>
      <c r="CL219" s="1"/>
      <c r="CM219" s="1"/>
      <c r="CN219" s="1"/>
      <c r="CO219" s="1"/>
      <c r="CP219" s="1"/>
      <c r="CQ219" s="1"/>
      <c r="CR219" s="1"/>
      <c r="CS219" s="1"/>
      <c r="CT219" s="1"/>
      <c r="CU219" s="1"/>
      <c r="CV219" s="1"/>
      <c r="CW219" s="1"/>
      <c r="CX219" s="1"/>
      <c r="CY219" s="1"/>
      <c r="CZ219" s="1"/>
      <c r="DA219" s="1"/>
      <c r="DB219" s="1"/>
      <c r="DC219" s="1"/>
      <c r="DD219" s="1"/>
      <c r="DE219" s="1"/>
      <c r="DF219" s="1"/>
      <c r="DG219" s="1"/>
      <c r="DH219" s="1"/>
      <c r="DI219" s="1"/>
      <c r="DJ219" s="1"/>
      <c r="DK219" s="1"/>
      <c r="DL219" s="1"/>
      <c r="DM219" s="1"/>
      <c r="DN219" s="1"/>
      <c r="DO219" s="1"/>
      <c r="DP219" s="1"/>
      <c r="DQ219" s="1"/>
      <c r="DR219" s="1"/>
      <c r="DS219" s="1"/>
      <c r="DT219" s="1"/>
      <c r="DU219" s="1"/>
      <c r="DV219" s="1"/>
      <c r="DW219" s="1"/>
      <c r="DX219" s="1"/>
      <c r="DY219" s="1"/>
      <c r="DZ219" s="1"/>
      <c r="EA219" s="1"/>
      <c r="EB219" s="1"/>
      <c r="EC219" s="1"/>
      <c r="ED219" s="1"/>
      <c r="EE219" s="1"/>
      <c r="EF219" s="1"/>
      <c r="EG219" s="1"/>
      <c r="EH219" s="1"/>
      <c r="EI219" s="1"/>
      <c r="EJ219" s="1"/>
      <c r="EK219" s="1"/>
      <c r="EL219" s="1"/>
      <c r="EM219" s="1"/>
      <c r="EN219" s="1"/>
      <c r="EO219" s="1"/>
      <c r="EP219" s="1"/>
      <c r="EQ219" s="1"/>
      <c r="ER219" s="1"/>
      <c r="ES219" s="1"/>
      <c r="ET219" s="1"/>
      <c r="WZB219" s="1"/>
      <c r="WZC219" s="1"/>
      <c r="WZD219" s="1"/>
      <c r="WZE219" s="1"/>
      <c r="WZF219" s="1"/>
      <c r="WZG219" s="1"/>
      <c r="WZH219" s="1"/>
      <c r="WZI219" s="1"/>
      <c r="WZJ219" s="1"/>
      <c r="WZK219" s="1"/>
      <c r="WZL219" s="1"/>
      <c r="WZM219" s="1"/>
      <c r="WZN219" s="1"/>
      <c r="WZO219" s="1"/>
      <c r="WZP219" s="1"/>
      <c r="WZQ219" s="1"/>
      <c r="WZR219" s="1"/>
      <c r="WZS219" s="1"/>
      <c r="WZT219" s="1"/>
      <c r="WZU219" s="1"/>
      <c r="WZV219" s="1"/>
      <c r="WZW219" s="1"/>
      <c r="WZX219" s="1"/>
      <c r="WZY219" s="1"/>
      <c r="WZZ219" s="1"/>
      <c r="XAA219" s="1"/>
      <c r="XAB219" s="1"/>
      <c r="XAC219" s="1"/>
      <c r="XAD219" s="1"/>
      <c r="XAE219" s="1"/>
      <c r="XAF219" s="1"/>
      <c r="XAG219" s="1"/>
      <c r="XAH219" s="1"/>
      <c r="XAI219" s="1"/>
      <c r="XAJ219" s="1"/>
      <c r="XAK219" s="1"/>
      <c r="XAL219" s="1"/>
      <c r="XAM219" s="1"/>
      <c r="XAN219" s="1"/>
      <c r="XAO219" s="1"/>
      <c r="XAP219" s="1"/>
      <c r="XAQ219" s="1"/>
      <c r="XAR219" s="1"/>
      <c r="XAS219" s="1"/>
      <c r="XAT219" s="1"/>
      <c r="XAU219" s="1"/>
      <c r="XAV219" s="1"/>
      <c r="XAW219" s="1"/>
      <c r="XAX219" s="1"/>
      <c r="XAY219" s="1"/>
      <c r="XAZ219" s="1"/>
      <c r="XBA219" s="1"/>
      <c r="XBB219" s="1"/>
      <c r="XBC219" s="1"/>
      <c r="XBD219" s="1"/>
      <c r="XBE219" s="1"/>
      <c r="XBF219" s="1"/>
      <c r="XBG219" s="1"/>
      <c r="XBH219" s="1"/>
      <c r="XBI219" s="1"/>
      <c r="XBJ219" s="1"/>
      <c r="XBK219" s="1"/>
      <c r="XBL219" s="1"/>
      <c r="XBM219" s="1"/>
      <c r="XBN219" s="1"/>
      <c r="XBO219" s="1"/>
      <c r="XBP219" s="1"/>
      <c r="XBQ219" s="1"/>
      <c r="XBR219" s="1"/>
      <c r="XBS219" s="1"/>
      <c r="XBT219" s="1"/>
      <c r="XBU219" s="1"/>
      <c r="XBV219" s="1"/>
      <c r="XBW219" s="1"/>
      <c r="XBX219" s="1"/>
      <c r="XBY219" s="1"/>
      <c r="XBZ219" s="1"/>
      <c r="XCA219" s="1"/>
      <c r="XCB219" s="1"/>
      <c r="XCC219" s="1"/>
      <c r="XCD219" s="1"/>
      <c r="XCE219" s="1"/>
      <c r="XCF219" s="1"/>
      <c r="XCG219" s="1"/>
      <c r="XCH219" s="1"/>
      <c r="XCI219" s="1"/>
      <c r="XCJ219" s="1"/>
      <c r="XCK219" s="1"/>
      <c r="XCL219" s="1"/>
      <c r="XCM219" s="1"/>
      <c r="XCN219" s="1"/>
      <c r="XCO219" s="1"/>
      <c r="XCP219" s="1"/>
      <c r="XCQ219" s="1"/>
      <c r="XCR219" s="1"/>
      <c r="XCS219" s="1"/>
      <c r="XCT219" s="1"/>
      <c r="XCU219" s="1"/>
      <c r="XCV219" s="1"/>
      <c r="XCW219" s="1"/>
      <c r="XCX219" s="1"/>
      <c r="XCY219" s="1"/>
      <c r="XCZ219" s="1"/>
      <c r="XDA219" s="1"/>
      <c r="XDB219" s="1"/>
      <c r="XDC219" s="1"/>
      <c r="XDD219" s="1"/>
      <c r="XDE219" s="1"/>
      <c r="XDF219" s="1"/>
      <c r="XDG219" s="1"/>
      <c r="XDH219" s="1"/>
      <c r="XDI219" s="1"/>
      <c r="XDJ219" s="1"/>
      <c r="XDK219" s="1"/>
      <c r="XDL219" s="1"/>
      <c r="XDM219" s="1"/>
      <c r="XDN219" s="1"/>
      <c r="XDO219" s="1"/>
      <c r="XDP219" s="1"/>
      <c r="XDQ219" s="1"/>
      <c r="XDR219" s="1"/>
      <c r="XDS219" s="1"/>
      <c r="XDT219" s="1"/>
      <c r="XDU219" s="1"/>
      <c r="XDV219" s="1"/>
      <c r="XDW219" s="1"/>
      <c r="XDX219" s="1"/>
      <c r="XDY219" s="1"/>
      <c r="XDZ219" s="1"/>
      <c r="XEA219" s="1"/>
      <c r="XEB219" s="1"/>
      <c r="XEC219" s="1"/>
      <c r="XED219" s="1"/>
      <c r="XEE219" s="1"/>
      <c r="XEF219" s="1"/>
      <c r="XEG219" s="1"/>
      <c r="XEH219" s="1"/>
      <c r="XEI219" s="1"/>
      <c r="XEJ219" s="1"/>
      <c r="XEK219" s="1"/>
      <c r="XEL219" s="1"/>
      <c r="XEM219" s="1"/>
      <c r="XEN219" s="1"/>
      <c r="XEO219" s="1"/>
      <c r="XEP219" s="1"/>
      <c r="XEQ219" s="1"/>
      <c r="XER219" s="1"/>
      <c r="XES219" s="1"/>
      <c r="XET219" s="1"/>
      <c r="XEU219" s="1"/>
      <c r="XEV219" s="1"/>
      <c r="XEW219" s="1"/>
      <c r="XEX219" s="1"/>
      <c r="XEY219" s="1"/>
      <c r="XEZ219" s="1"/>
      <c r="XFA219" s="1"/>
      <c r="XFB219" s="1"/>
      <c r="XFC219" s="1"/>
    </row>
    <row r="220" spans="1:150 16226:16383" s="2" customFormat="1" ht="20.25" customHeight="1" x14ac:dyDescent="0.3">
      <c r="A220" s="110">
        <f t="shared" si="28"/>
        <v>19</v>
      </c>
      <c r="B220" s="111"/>
      <c r="C220" s="51" t="s">
        <v>365</v>
      </c>
      <c r="D220" s="51" t="s">
        <v>310</v>
      </c>
      <c r="E220" s="73">
        <f>(5.52*7.5)*(10.764)</f>
        <v>445.62959999999998</v>
      </c>
      <c r="F220" s="73">
        <f t="shared" si="26"/>
        <v>0</v>
      </c>
      <c r="G220" s="4">
        <v>0</v>
      </c>
      <c r="H220" s="4">
        <f t="shared" si="27"/>
        <v>445.62959999999998</v>
      </c>
      <c r="I220" s="1"/>
      <c r="J220" s="1"/>
      <c r="K220" s="1"/>
      <c r="L220" s="1"/>
      <c r="M220" s="1"/>
      <c r="N220" s="1"/>
      <c r="O220" s="1"/>
      <c r="P220" s="1"/>
      <c r="Q220" s="1"/>
      <c r="R220" s="1"/>
      <c r="S220" s="1"/>
      <c r="T220" s="1"/>
      <c r="U220" s="1"/>
      <c r="V220" s="1"/>
      <c r="W220" s="1"/>
      <c r="X220" s="1"/>
      <c r="Y220" s="1"/>
      <c r="Z220" s="1"/>
      <c r="AA220" s="1"/>
      <c r="AB220" s="1"/>
      <c r="AC220" s="1"/>
      <c r="AD220" s="1"/>
      <c r="AE220" s="1"/>
      <c r="AF220" s="1"/>
      <c r="AG220" s="1"/>
      <c r="AH220" s="1"/>
      <c r="AI220" s="1"/>
      <c r="AJ220" s="1"/>
      <c r="AK220" s="1"/>
      <c r="AL220" s="1"/>
      <c r="AM220" s="1"/>
      <c r="AN220" s="1"/>
      <c r="AO220" s="1"/>
      <c r="AP220" s="1"/>
      <c r="AQ220" s="1"/>
      <c r="AR220" s="1"/>
      <c r="AS220" s="1"/>
      <c r="AT220" s="1"/>
      <c r="AU220" s="1"/>
      <c r="AV220" s="1"/>
      <c r="AW220" s="1"/>
      <c r="AX220" s="1"/>
      <c r="AY220" s="1"/>
      <c r="AZ220" s="1"/>
      <c r="BA220" s="1"/>
      <c r="BB220" s="1"/>
      <c r="BC220" s="1"/>
      <c r="BD220" s="1"/>
      <c r="BE220" s="1"/>
      <c r="BF220" s="1"/>
      <c r="BG220" s="1"/>
      <c r="BH220" s="1"/>
      <c r="BI220" s="1"/>
      <c r="BJ220" s="1"/>
      <c r="BK220" s="1"/>
      <c r="BL220" s="1"/>
      <c r="BM220" s="1"/>
      <c r="BN220" s="1"/>
      <c r="BO220" s="1"/>
      <c r="BP220" s="1"/>
      <c r="BQ220" s="1"/>
      <c r="BR220" s="1"/>
      <c r="BS220" s="1"/>
      <c r="BT220" s="1"/>
      <c r="BU220" s="1"/>
      <c r="BV220" s="1"/>
      <c r="BW220" s="1"/>
      <c r="BX220" s="1"/>
      <c r="BY220" s="1"/>
      <c r="BZ220" s="1"/>
      <c r="CA220" s="1"/>
      <c r="CB220" s="1"/>
      <c r="CC220" s="1"/>
      <c r="CD220" s="1"/>
      <c r="CE220" s="1"/>
      <c r="CF220" s="1"/>
      <c r="CG220" s="1"/>
      <c r="CH220" s="1"/>
      <c r="CI220" s="1"/>
      <c r="CJ220" s="1"/>
      <c r="CK220" s="1"/>
      <c r="CL220" s="1"/>
      <c r="CM220" s="1"/>
      <c r="CN220" s="1"/>
      <c r="CO220" s="1"/>
      <c r="CP220" s="1"/>
      <c r="CQ220" s="1"/>
      <c r="CR220" s="1"/>
      <c r="CS220" s="1"/>
      <c r="CT220" s="1"/>
      <c r="CU220" s="1"/>
      <c r="CV220" s="1"/>
      <c r="CW220" s="1"/>
      <c r="CX220" s="1"/>
      <c r="CY220" s="1"/>
      <c r="CZ220" s="1"/>
      <c r="DA220" s="1"/>
      <c r="DB220" s="1"/>
      <c r="DC220" s="1"/>
      <c r="DD220" s="1"/>
      <c r="DE220" s="1"/>
      <c r="DF220" s="1"/>
      <c r="DG220" s="1"/>
      <c r="DH220" s="1"/>
      <c r="DI220" s="1"/>
      <c r="DJ220" s="1"/>
      <c r="DK220" s="1"/>
      <c r="DL220" s="1"/>
      <c r="DM220" s="1"/>
      <c r="DN220" s="1"/>
      <c r="DO220" s="1"/>
      <c r="DP220" s="1"/>
      <c r="DQ220" s="1"/>
      <c r="DR220" s="1"/>
      <c r="DS220" s="1"/>
      <c r="DT220" s="1"/>
      <c r="DU220" s="1"/>
      <c r="DV220" s="1"/>
      <c r="DW220" s="1"/>
      <c r="DX220" s="1"/>
      <c r="DY220" s="1"/>
      <c r="DZ220" s="1"/>
      <c r="EA220" s="1"/>
      <c r="EB220" s="1"/>
      <c r="EC220" s="1"/>
      <c r="ED220" s="1"/>
      <c r="EE220" s="1"/>
      <c r="EF220" s="1"/>
      <c r="EG220" s="1"/>
      <c r="EH220" s="1"/>
      <c r="EI220" s="1"/>
      <c r="EJ220" s="1"/>
      <c r="EK220" s="1"/>
      <c r="EL220" s="1"/>
      <c r="EM220" s="1"/>
      <c r="EN220" s="1"/>
      <c r="EO220" s="1"/>
      <c r="EP220" s="1"/>
      <c r="EQ220" s="1"/>
      <c r="ER220" s="1"/>
      <c r="ES220" s="1"/>
      <c r="ET220" s="1"/>
      <c r="WZB220" s="1"/>
      <c r="WZC220" s="1"/>
      <c r="WZD220" s="1"/>
      <c r="WZE220" s="1"/>
      <c r="WZF220" s="1"/>
      <c r="WZG220" s="1"/>
      <c r="WZH220" s="1"/>
      <c r="WZI220" s="1"/>
      <c r="WZJ220" s="1"/>
      <c r="WZK220" s="1"/>
      <c r="WZL220" s="1"/>
      <c r="WZM220" s="1"/>
      <c r="WZN220" s="1"/>
      <c r="WZO220" s="1"/>
      <c r="WZP220" s="1"/>
      <c r="WZQ220" s="1"/>
      <c r="WZR220" s="1"/>
      <c r="WZS220" s="1"/>
      <c r="WZT220" s="1"/>
      <c r="WZU220" s="1"/>
      <c r="WZV220" s="1"/>
      <c r="WZW220" s="1"/>
      <c r="WZX220" s="1"/>
      <c r="WZY220" s="1"/>
      <c r="WZZ220" s="1"/>
      <c r="XAA220" s="1"/>
      <c r="XAB220" s="1"/>
      <c r="XAC220" s="1"/>
      <c r="XAD220" s="1"/>
      <c r="XAE220" s="1"/>
      <c r="XAF220" s="1"/>
      <c r="XAG220" s="1"/>
      <c r="XAH220" s="1"/>
      <c r="XAI220" s="1"/>
      <c r="XAJ220" s="1"/>
      <c r="XAK220" s="1"/>
      <c r="XAL220" s="1"/>
      <c r="XAM220" s="1"/>
      <c r="XAN220" s="1"/>
      <c r="XAO220" s="1"/>
      <c r="XAP220" s="1"/>
      <c r="XAQ220" s="1"/>
      <c r="XAR220" s="1"/>
      <c r="XAS220" s="1"/>
      <c r="XAT220" s="1"/>
      <c r="XAU220" s="1"/>
      <c r="XAV220" s="1"/>
      <c r="XAW220" s="1"/>
      <c r="XAX220" s="1"/>
      <c r="XAY220" s="1"/>
      <c r="XAZ220" s="1"/>
      <c r="XBA220" s="1"/>
      <c r="XBB220" s="1"/>
      <c r="XBC220" s="1"/>
      <c r="XBD220" s="1"/>
      <c r="XBE220" s="1"/>
      <c r="XBF220" s="1"/>
      <c r="XBG220" s="1"/>
      <c r="XBH220" s="1"/>
      <c r="XBI220" s="1"/>
      <c r="XBJ220" s="1"/>
      <c r="XBK220" s="1"/>
      <c r="XBL220" s="1"/>
      <c r="XBM220" s="1"/>
      <c r="XBN220" s="1"/>
      <c r="XBO220" s="1"/>
      <c r="XBP220" s="1"/>
      <c r="XBQ220" s="1"/>
      <c r="XBR220" s="1"/>
      <c r="XBS220" s="1"/>
      <c r="XBT220" s="1"/>
      <c r="XBU220" s="1"/>
      <c r="XBV220" s="1"/>
      <c r="XBW220" s="1"/>
      <c r="XBX220" s="1"/>
      <c r="XBY220" s="1"/>
      <c r="XBZ220" s="1"/>
      <c r="XCA220" s="1"/>
      <c r="XCB220" s="1"/>
      <c r="XCC220" s="1"/>
      <c r="XCD220" s="1"/>
      <c r="XCE220" s="1"/>
      <c r="XCF220" s="1"/>
      <c r="XCG220" s="1"/>
      <c r="XCH220" s="1"/>
      <c r="XCI220" s="1"/>
      <c r="XCJ220" s="1"/>
      <c r="XCK220" s="1"/>
      <c r="XCL220" s="1"/>
      <c r="XCM220" s="1"/>
      <c r="XCN220" s="1"/>
      <c r="XCO220" s="1"/>
      <c r="XCP220" s="1"/>
      <c r="XCQ220" s="1"/>
      <c r="XCR220" s="1"/>
      <c r="XCS220" s="1"/>
      <c r="XCT220" s="1"/>
      <c r="XCU220" s="1"/>
      <c r="XCV220" s="1"/>
      <c r="XCW220" s="1"/>
      <c r="XCX220" s="1"/>
      <c r="XCY220" s="1"/>
      <c r="XCZ220" s="1"/>
      <c r="XDA220" s="1"/>
      <c r="XDB220" s="1"/>
      <c r="XDC220" s="1"/>
      <c r="XDD220" s="1"/>
      <c r="XDE220" s="1"/>
      <c r="XDF220" s="1"/>
      <c r="XDG220" s="1"/>
      <c r="XDH220" s="1"/>
      <c r="XDI220" s="1"/>
      <c r="XDJ220" s="1"/>
      <c r="XDK220" s="1"/>
      <c r="XDL220" s="1"/>
      <c r="XDM220" s="1"/>
      <c r="XDN220" s="1"/>
      <c r="XDO220" s="1"/>
      <c r="XDP220" s="1"/>
      <c r="XDQ220" s="1"/>
      <c r="XDR220" s="1"/>
      <c r="XDS220" s="1"/>
      <c r="XDT220" s="1"/>
      <c r="XDU220" s="1"/>
      <c r="XDV220" s="1"/>
      <c r="XDW220" s="1"/>
      <c r="XDX220" s="1"/>
      <c r="XDY220" s="1"/>
      <c r="XDZ220" s="1"/>
      <c r="XEA220" s="1"/>
      <c r="XEB220" s="1"/>
      <c r="XEC220" s="1"/>
      <c r="XED220" s="1"/>
      <c r="XEE220" s="1"/>
      <c r="XEF220" s="1"/>
      <c r="XEG220" s="1"/>
      <c r="XEH220" s="1"/>
      <c r="XEI220" s="1"/>
      <c r="XEJ220" s="1"/>
      <c r="XEK220" s="1"/>
      <c r="XEL220" s="1"/>
      <c r="XEM220" s="1"/>
      <c r="XEN220" s="1"/>
      <c r="XEO220" s="1"/>
      <c r="XEP220" s="1"/>
      <c r="XEQ220" s="1"/>
      <c r="XER220" s="1"/>
      <c r="XES220" s="1"/>
      <c r="XET220" s="1"/>
      <c r="XEU220" s="1"/>
      <c r="XEV220" s="1"/>
      <c r="XEW220" s="1"/>
      <c r="XEX220" s="1"/>
      <c r="XEY220" s="1"/>
      <c r="XEZ220" s="1"/>
      <c r="XFA220" s="1"/>
      <c r="XFB220" s="1"/>
      <c r="XFC220" s="1"/>
    </row>
    <row r="221" spans="1:150 16226:16383" s="2" customFormat="1" ht="20.25" customHeight="1" x14ac:dyDescent="0.3">
      <c r="A221" s="110">
        <f t="shared" si="28"/>
        <v>20</v>
      </c>
      <c r="B221" s="111"/>
      <c r="C221" s="51" t="s">
        <v>365</v>
      </c>
      <c r="D221" s="51" t="s">
        <v>310</v>
      </c>
      <c r="E221" s="73">
        <f>(3.25*7.5)*(10.764)</f>
        <v>262.3725</v>
      </c>
      <c r="F221" s="73">
        <f t="shared" si="26"/>
        <v>0</v>
      </c>
      <c r="G221" s="4">
        <v>0</v>
      </c>
      <c r="H221" s="4">
        <f t="shared" si="27"/>
        <v>262.3725</v>
      </c>
      <c r="I221" s="1"/>
      <c r="J221" s="1"/>
      <c r="K221" s="1"/>
      <c r="L221" s="1"/>
      <c r="M221" s="1"/>
      <c r="N221" s="1"/>
      <c r="O221" s="1"/>
      <c r="P221" s="1"/>
      <c r="Q221" s="1"/>
      <c r="R221" s="1"/>
      <c r="S221" s="1"/>
      <c r="T221" s="1"/>
      <c r="U221" s="1"/>
      <c r="V221" s="1"/>
      <c r="W221" s="1"/>
      <c r="X221" s="1"/>
      <c r="Y221" s="1"/>
      <c r="Z221" s="1"/>
      <c r="AA221" s="1"/>
      <c r="AB221" s="1"/>
      <c r="AC221" s="1"/>
      <c r="AD221" s="1"/>
      <c r="AE221" s="1"/>
      <c r="AF221" s="1"/>
      <c r="AG221" s="1"/>
      <c r="AH221" s="1"/>
      <c r="AI221" s="1"/>
      <c r="AJ221" s="1"/>
      <c r="AK221" s="1"/>
      <c r="AL221" s="1"/>
      <c r="AM221" s="1"/>
      <c r="AN221" s="1"/>
      <c r="AO221" s="1"/>
      <c r="AP221" s="1"/>
      <c r="AQ221" s="1"/>
      <c r="AR221" s="1"/>
      <c r="AS221" s="1"/>
      <c r="AT221" s="1"/>
      <c r="AU221" s="1"/>
      <c r="AV221" s="1"/>
      <c r="AW221" s="1"/>
      <c r="AX221" s="1"/>
      <c r="AY221" s="1"/>
      <c r="AZ221" s="1"/>
      <c r="BA221" s="1"/>
      <c r="BB221" s="1"/>
      <c r="BC221" s="1"/>
      <c r="BD221" s="1"/>
      <c r="BE221" s="1"/>
      <c r="BF221" s="1"/>
      <c r="BG221" s="1"/>
      <c r="BH221" s="1"/>
      <c r="BI221" s="1"/>
      <c r="BJ221" s="1"/>
      <c r="BK221" s="1"/>
      <c r="BL221" s="1"/>
      <c r="BM221" s="1"/>
      <c r="BN221" s="1"/>
      <c r="BO221" s="1"/>
      <c r="BP221" s="1"/>
      <c r="BQ221" s="1"/>
      <c r="BR221" s="1"/>
      <c r="BS221" s="1"/>
      <c r="BT221" s="1"/>
      <c r="BU221" s="1"/>
      <c r="BV221" s="1"/>
      <c r="BW221" s="1"/>
      <c r="BX221" s="1"/>
      <c r="BY221" s="1"/>
      <c r="BZ221" s="1"/>
      <c r="CA221" s="1"/>
      <c r="CB221" s="1"/>
      <c r="CC221" s="1"/>
      <c r="CD221" s="1"/>
      <c r="CE221" s="1"/>
      <c r="CF221" s="1"/>
      <c r="CG221" s="1"/>
      <c r="CH221" s="1"/>
      <c r="CI221" s="1"/>
      <c r="CJ221" s="1"/>
      <c r="CK221" s="1"/>
      <c r="CL221" s="1"/>
      <c r="CM221" s="1"/>
      <c r="CN221" s="1"/>
      <c r="CO221" s="1"/>
      <c r="CP221" s="1"/>
      <c r="CQ221" s="1"/>
      <c r="CR221" s="1"/>
      <c r="CS221" s="1"/>
      <c r="CT221" s="1"/>
      <c r="CU221" s="1"/>
      <c r="CV221" s="1"/>
      <c r="CW221" s="1"/>
      <c r="CX221" s="1"/>
      <c r="CY221" s="1"/>
      <c r="CZ221" s="1"/>
      <c r="DA221" s="1"/>
      <c r="DB221" s="1"/>
      <c r="DC221" s="1"/>
      <c r="DD221" s="1"/>
      <c r="DE221" s="1"/>
      <c r="DF221" s="1"/>
      <c r="DG221" s="1"/>
      <c r="DH221" s="1"/>
      <c r="DI221" s="1"/>
      <c r="DJ221" s="1"/>
      <c r="DK221" s="1"/>
      <c r="DL221" s="1"/>
      <c r="DM221" s="1"/>
      <c r="DN221" s="1"/>
      <c r="DO221" s="1"/>
      <c r="DP221" s="1"/>
      <c r="DQ221" s="1"/>
      <c r="DR221" s="1"/>
      <c r="DS221" s="1"/>
      <c r="DT221" s="1"/>
      <c r="DU221" s="1"/>
      <c r="DV221" s="1"/>
      <c r="DW221" s="1"/>
      <c r="DX221" s="1"/>
      <c r="DY221" s="1"/>
      <c r="DZ221" s="1"/>
      <c r="EA221" s="1"/>
      <c r="EB221" s="1"/>
      <c r="EC221" s="1"/>
      <c r="ED221" s="1"/>
      <c r="EE221" s="1"/>
      <c r="EF221" s="1"/>
      <c r="EG221" s="1"/>
      <c r="EH221" s="1"/>
      <c r="EI221" s="1"/>
      <c r="EJ221" s="1"/>
      <c r="EK221" s="1"/>
      <c r="EL221" s="1"/>
      <c r="EM221" s="1"/>
      <c r="EN221" s="1"/>
      <c r="EO221" s="1"/>
      <c r="EP221" s="1"/>
      <c r="EQ221" s="1"/>
      <c r="ER221" s="1"/>
      <c r="ES221" s="1"/>
      <c r="ET221" s="1"/>
      <c r="WZB221" s="1"/>
      <c r="WZC221" s="1"/>
      <c r="WZD221" s="1"/>
      <c r="WZE221" s="1"/>
      <c r="WZF221" s="1"/>
      <c r="WZG221" s="1"/>
      <c r="WZH221" s="1"/>
      <c r="WZI221" s="1"/>
      <c r="WZJ221" s="1"/>
      <c r="WZK221" s="1"/>
      <c r="WZL221" s="1"/>
      <c r="WZM221" s="1"/>
      <c r="WZN221" s="1"/>
      <c r="WZO221" s="1"/>
      <c r="WZP221" s="1"/>
      <c r="WZQ221" s="1"/>
      <c r="WZR221" s="1"/>
      <c r="WZS221" s="1"/>
      <c r="WZT221" s="1"/>
      <c r="WZU221" s="1"/>
      <c r="WZV221" s="1"/>
      <c r="WZW221" s="1"/>
      <c r="WZX221" s="1"/>
      <c r="WZY221" s="1"/>
      <c r="WZZ221" s="1"/>
      <c r="XAA221" s="1"/>
      <c r="XAB221" s="1"/>
      <c r="XAC221" s="1"/>
      <c r="XAD221" s="1"/>
      <c r="XAE221" s="1"/>
      <c r="XAF221" s="1"/>
      <c r="XAG221" s="1"/>
      <c r="XAH221" s="1"/>
      <c r="XAI221" s="1"/>
      <c r="XAJ221" s="1"/>
      <c r="XAK221" s="1"/>
      <c r="XAL221" s="1"/>
      <c r="XAM221" s="1"/>
      <c r="XAN221" s="1"/>
      <c r="XAO221" s="1"/>
      <c r="XAP221" s="1"/>
      <c r="XAQ221" s="1"/>
      <c r="XAR221" s="1"/>
      <c r="XAS221" s="1"/>
      <c r="XAT221" s="1"/>
      <c r="XAU221" s="1"/>
      <c r="XAV221" s="1"/>
      <c r="XAW221" s="1"/>
      <c r="XAX221" s="1"/>
      <c r="XAY221" s="1"/>
      <c r="XAZ221" s="1"/>
      <c r="XBA221" s="1"/>
      <c r="XBB221" s="1"/>
      <c r="XBC221" s="1"/>
      <c r="XBD221" s="1"/>
      <c r="XBE221" s="1"/>
      <c r="XBF221" s="1"/>
      <c r="XBG221" s="1"/>
      <c r="XBH221" s="1"/>
      <c r="XBI221" s="1"/>
      <c r="XBJ221" s="1"/>
      <c r="XBK221" s="1"/>
      <c r="XBL221" s="1"/>
      <c r="XBM221" s="1"/>
      <c r="XBN221" s="1"/>
      <c r="XBO221" s="1"/>
      <c r="XBP221" s="1"/>
      <c r="XBQ221" s="1"/>
      <c r="XBR221" s="1"/>
      <c r="XBS221" s="1"/>
      <c r="XBT221" s="1"/>
      <c r="XBU221" s="1"/>
      <c r="XBV221" s="1"/>
      <c r="XBW221" s="1"/>
      <c r="XBX221" s="1"/>
      <c r="XBY221" s="1"/>
      <c r="XBZ221" s="1"/>
      <c r="XCA221" s="1"/>
      <c r="XCB221" s="1"/>
      <c r="XCC221" s="1"/>
      <c r="XCD221" s="1"/>
      <c r="XCE221" s="1"/>
      <c r="XCF221" s="1"/>
      <c r="XCG221" s="1"/>
      <c r="XCH221" s="1"/>
      <c r="XCI221" s="1"/>
      <c r="XCJ221" s="1"/>
      <c r="XCK221" s="1"/>
      <c r="XCL221" s="1"/>
      <c r="XCM221" s="1"/>
      <c r="XCN221" s="1"/>
      <c r="XCO221" s="1"/>
      <c r="XCP221" s="1"/>
      <c r="XCQ221" s="1"/>
      <c r="XCR221" s="1"/>
      <c r="XCS221" s="1"/>
      <c r="XCT221" s="1"/>
      <c r="XCU221" s="1"/>
      <c r="XCV221" s="1"/>
      <c r="XCW221" s="1"/>
      <c r="XCX221" s="1"/>
      <c r="XCY221" s="1"/>
      <c r="XCZ221" s="1"/>
      <c r="XDA221" s="1"/>
      <c r="XDB221" s="1"/>
      <c r="XDC221" s="1"/>
      <c r="XDD221" s="1"/>
      <c r="XDE221" s="1"/>
      <c r="XDF221" s="1"/>
      <c r="XDG221" s="1"/>
      <c r="XDH221" s="1"/>
      <c r="XDI221" s="1"/>
      <c r="XDJ221" s="1"/>
      <c r="XDK221" s="1"/>
      <c r="XDL221" s="1"/>
      <c r="XDM221" s="1"/>
      <c r="XDN221" s="1"/>
      <c r="XDO221" s="1"/>
      <c r="XDP221" s="1"/>
      <c r="XDQ221" s="1"/>
      <c r="XDR221" s="1"/>
      <c r="XDS221" s="1"/>
      <c r="XDT221" s="1"/>
      <c r="XDU221" s="1"/>
      <c r="XDV221" s="1"/>
      <c r="XDW221" s="1"/>
      <c r="XDX221" s="1"/>
      <c r="XDY221" s="1"/>
      <c r="XDZ221" s="1"/>
      <c r="XEA221" s="1"/>
      <c r="XEB221" s="1"/>
      <c r="XEC221" s="1"/>
      <c r="XED221" s="1"/>
      <c r="XEE221" s="1"/>
      <c r="XEF221" s="1"/>
      <c r="XEG221" s="1"/>
      <c r="XEH221" s="1"/>
      <c r="XEI221" s="1"/>
      <c r="XEJ221" s="1"/>
      <c r="XEK221" s="1"/>
      <c r="XEL221" s="1"/>
      <c r="XEM221" s="1"/>
      <c r="XEN221" s="1"/>
      <c r="XEO221" s="1"/>
      <c r="XEP221" s="1"/>
      <c r="XEQ221" s="1"/>
      <c r="XER221" s="1"/>
      <c r="XES221" s="1"/>
      <c r="XET221" s="1"/>
      <c r="XEU221" s="1"/>
      <c r="XEV221" s="1"/>
      <c r="XEW221" s="1"/>
      <c r="XEX221" s="1"/>
      <c r="XEY221" s="1"/>
      <c r="XEZ221" s="1"/>
      <c r="XFA221" s="1"/>
      <c r="XFB221" s="1"/>
      <c r="XFC221" s="1"/>
    </row>
    <row r="222" spans="1:150 16226:16383" s="2" customFormat="1" ht="20.25" customHeight="1" x14ac:dyDescent="0.3">
      <c r="A222" s="110">
        <f t="shared" si="28"/>
        <v>21</v>
      </c>
      <c r="B222" s="111"/>
      <c r="C222" s="51" t="s">
        <v>365</v>
      </c>
      <c r="D222" s="51" t="s">
        <v>310</v>
      </c>
      <c r="E222" s="73">
        <f>(2.85*7.01)*(10.764)</f>
        <v>215.048574</v>
      </c>
      <c r="F222" s="73">
        <f t="shared" si="26"/>
        <v>0</v>
      </c>
      <c r="G222" s="4">
        <v>0</v>
      </c>
      <c r="H222" s="4">
        <f t="shared" si="27"/>
        <v>215.048574</v>
      </c>
      <c r="I222" s="1"/>
      <c r="J222" s="1"/>
      <c r="K222" s="1"/>
      <c r="L222" s="1"/>
      <c r="M222" s="1"/>
      <c r="N222" s="1"/>
      <c r="O222" s="1"/>
      <c r="P222" s="1"/>
      <c r="Q222" s="1"/>
      <c r="R222" s="1"/>
      <c r="S222" s="1"/>
      <c r="T222" s="1"/>
      <c r="U222" s="1"/>
      <c r="V222" s="1"/>
      <c r="W222" s="1"/>
      <c r="X222" s="1"/>
      <c r="Y222" s="1"/>
      <c r="Z222" s="1"/>
      <c r="AA222" s="1"/>
      <c r="AB222" s="1"/>
      <c r="AC222" s="1"/>
      <c r="AD222" s="1"/>
      <c r="AE222" s="1"/>
      <c r="AF222" s="1"/>
      <c r="AG222" s="1"/>
      <c r="AH222" s="1"/>
      <c r="AI222" s="1"/>
      <c r="AJ222" s="1"/>
      <c r="AK222" s="1"/>
      <c r="AL222" s="1"/>
      <c r="AM222" s="1"/>
      <c r="AN222" s="1"/>
      <c r="AO222" s="1"/>
      <c r="AP222" s="1"/>
      <c r="AQ222" s="1"/>
      <c r="AR222" s="1"/>
      <c r="AS222" s="1"/>
      <c r="AT222" s="1"/>
      <c r="AU222" s="1"/>
      <c r="AV222" s="1"/>
      <c r="AW222" s="1"/>
      <c r="AX222" s="1"/>
      <c r="AY222" s="1"/>
      <c r="AZ222" s="1"/>
      <c r="BA222" s="1"/>
      <c r="BB222" s="1"/>
      <c r="BC222" s="1"/>
      <c r="BD222" s="1"/>
      <c r="BE222" s="1"/>
      <c r="BF222" s="1"/>
      <c r="BG222" s="1"/>
      <c r="BH222" s="1"/>
      <c r="BI222" s="1"/>
      <c r="BJ222" s="1"/>
      <c r="BK222" s="1"/>
      <c r="BL222" s="1"/>
      <c r="BM222" s="1"/>
      <c r="BN222" s="1"/>
      <c r="BO222" s="1"/>
      <c r="BP222" s="1"/>
      <c r="BQ222" s="1"/>
      <c r="BR222" s="1"/>
      <c r="BS222" s="1"/>
      <c r="BT222" s="1"/>
      <c r="BU222" s="1"/>
      <c r="BV222" s="1"/>
      <c r="BW222" s="1"/>
      <c r="BX222" s="1"/>
      <c r="BY222" s="1"/>
      <c r="BZ222" s="1"/>
      <c r="CA222" s="1"/>
      <c r="CB222" s="1"/>
      <c r="CC222" s="1"/>
      <c r="CD222" s="1"/>
      <c r="CE222" s="1"/>
      <c r="CF222" s="1"/>
      <c r="CG222" s="1"/>
      <c r="CH222" s="1"/>
      <c r="CI222" s="1"/>
      <c r="CJ222" s="1"/>
      <c r="CK222" s="1"/>
      <c r="CL222" s="1"/>
      <c r="CM222" s="1"/>
      <c r="CN222" s="1"/>
      <c r="CO222" s="1"/>
      <c r="CP222" s="1"/>
      <c r="CQ222" s="1"/>
      <c r="CR222" s="1"/>
      <c r="CS222" s="1"/>
      <c r="CT222" s="1"/>
      <c r="CU222" s="1"/>
      <c r="CV222" s="1"/>
      <c r="CW222" s="1"/>
      <c r="CX222" s="1"/>
      <c r="CY222" s="1"/>
      <c r="CZ222" s="1"/>
      <c r="DA222" s="1"/>
      <c r="DB222" s="1"/>
      <c r="DC222" s="1"/>
      <c r="DD222" s="1"/>
      <c r="DE222" s="1"/>
      <c r="DF222" s="1"/>
      <c r="DG222" s="1"/>
      <c r="DH222" s="1"/>
      <c r="DI222" s="1"/>
      <c r="DJ222" s="1"/>
      <c r="DK222" s="1"/>
      <c r="DL222" s="1"/>
      <c r="DM222" s="1"/>
      <c r="DN222" s="1"/>
      <c r="DO222" s="1"/>
      <c r="DP222" s="1"/>
      <c r="DQ222" s="1"/>
      <c r="DR222" s="1"/>
      <c r="DS222" s="1"/>
      <c r="DT222" s="1"/>
      <c r="DU222" s="1"/>
      <c r="DV222" s="1"/>
      <c r="DW222" s="1"/>
      <c r="DX222" s="1"/>
      <c r="DY222" s="1"/>
      <c r="DZ222" s="1"/>
      <c r="EA222" s="1"/>
      <c r="EB222" s="1"/>
      <c r="EC222" s="1"/>
      <c r="ED222" s="1"/>
      <c r="EE222" s="1"/>
      <c r="EF222" s="1"/>
      <c r="EG222" s="1"/>
      <c r="EH222" s="1"/>
      <c r="EI222" s="1"/>
      <c r="EJ222" s="1"/>
      <c r="EK222" s="1"/>
      <c r="EL222" s="1"/>
      <c r="EM222" s="1"/>
      <c r="EN222" s="1"/>
      <c r="EO222" s="1"/>
      <c r="EP222" s="1"/>
      <c r="EQ222" s="1"/>
      <c r="ER222" s="1"/>
      <c r="ES222" s="1"/>
      <c r="ET222" s="1"/>
      <c r="WZB222" s="1"/>
      <c r="WZC222" s="1"/>
      <c r="WZD222" s="1"/>
      <c r="WZE222" s="1"/>
      <c r="WZF222" s="1"/>
      <c r="WZG222" s="1"/>
      <c r="WZH222" s="1"/>
      <c r="WZI222" s="1"/>
      <c r="WZJ222" s="1"/>
      <c r="WZK222" s="1"/>
      <c r="WZL222" s="1"/>
      <c r="WZM222" s="1"/>
      <c r="WZN222" s="1"/>
      <c r="WZO222" s="1"/>
      <c r="WZP222" s="1"/>
      <c r="WZQ222" s="1"/>
      <c r="WZR222" s="1"/>
      <c r="WZS222" s="1"/>
      <c r="WZT222" s="1"/>
      <c r="WZU222" s="1"/>
      <c r="WZV222" s="1"/>
      <c r="WZW222" s="1"/>
      <c r="WZX222" s="1"/>
      <c r="WZY222" s="1"/>
      <c r="WZZ222" s="1"/>
      <c r="XAA222" s="1"/>
      <c r="XAB222" s="1"/>
      <c r="XAC222" s="1"/>
      <c r="XAD222" s="1"/>
      <c r="XAE222" s="1"/>
      <c r="XAF222" s="1"/>
      <c r="XAG222" s="1"/>
      <c r="XAH222" s="1"/>
      <c r="XAI222" s="1"/>
      <c r="XAJ222" s="1"/>
      <c r="XAK222" s="1"/>
      <c r="XAL222" s="1"/>
      <c r="XAM222" s="1"/>
      <c r="XAN222" s="1"/>
      <c r="XAO222" s="1"/>
      <c r="XAP222" s="1"/>
      <c r="XAQ222" s="1"/>
      <c r="XAR222" s="1"/>
      <c r="XAS222" s="1"/>
      <c r="XAT222" s="1"/>
      <c r="XAU222" s="1"/>
      <c r="XAV222" s="1"/>
      <c r="XAW222" s="1"/>
      <c r="XAX222" s="1"/>
      <c r="XAY222" s="1"/>
      <c r="XAZ222" s="1"/>
      <c r="XBA222" s="1"/>
      <c r="XBB222" s="1"/>
      <c r="XBC222" s="1"/>
      <c r="XBD222" s="1"/>
      <c r="XBE222" s="1"/>
      <c r="XBF222" s="1"/>
      <c r="XBG222" s="1"/>
      <c r="XBH222" s="1"/>
      <c r="XBI222" s="1"/>
      <c r="XBJ222" s="1"/>
      <c r="XBK222" s="1"/>
      <c r="XBL222" s="1"/>
      <c r="XBM222" s="1"/>
      <c r="XBN222" s="1"/>
      <c r="XBO222" s="1"/>
      <c r="XBP222" s="1"/>
      <c r="XBQ222" s="1"/>
      <c r="XBR222" s="1"/>
      <c r="XBS222" s="1"/>
      <c r="XBT222" s="1"/>
      <c r="XBU222" s="1"/>
      <c r="XBV222" s="1"/>
      <c r="XBW222" s="1"/>
      <c r="XBX222" s="1"/>
      <c r="XBY222" s="1"/>
      <c r="XBZ222" s="1"/>
      <c r="XCA222" s="1"/>
      <c r="XCB222" s="1"/>
      <c r="XCC222" s="1"/>
      <c r="XCD222" s="1"/>
      <c r="XCE222" s="1"/>
      <c r="XCF222" s="1"/>
      <c r="XCG222" s="1"/>
      <c r="XCH222" s="1"/>
      <c r="XCI222" s="1"/>
      <c r="XCJ222" s="1"/>
      <c r="XCK222" s="1"/>
      <c r="XCL222" s="1"/>
      <c r="XCM222" s="1"/>
      <c r="XCN222" s="1"/>
      <c r="XCO222" s="1"/>
      <c r="XCP222" s="1"/>
      <c r="XCQ222" s="1"/>
      <c r="XCR222" s="1"/>
      <c r="XCS222" s="1"/>
      <c r="XCT222" s="1"/>
      <c r="XCU222" s="1"/>
      <c r="XCV222" s="1"/>
      <c r="XCW222" s="1"/>
      <c r="XCX222" s="1"/>
      <c r="XCY222" s="1"/>
      <c r="XCZ222" s="1"/>
      <c r="XDA222" s="1"/>
      <c r="XDB222" s="1"/>
      <c r="XDC222" s="1"/>
      <c r="XDD222" s="1"/>
      <c r="XDE222" s="1"/>
      <c r="XDF222" s="1"/>
      <c r="XDG222" s="1"/>
      <c r="XDH222" s="1"/>
      <c r="XDI222" s="1"/>
      <c r="XDJ222" s="1"/>
      <c r="XDK222" s="1"/>
      <c r="XDL222" s="1"/>
      <c r="XDM222" s="1"/>
      <c r="XDN222" s="1"/>
      <c r="XDO222" s="1"/>
      <c r="XDP222" s="1"/>
      <c r="XDQ222" s="1"/>
      <c r="XDR222" s="1"/>
      <c r="XDS222" s="1"/>
      <c r="XDT222" s="1"/>
      <c r="XDU222" s="1"/>
      <c r="XDV222" s="1"/>
      <c r="XDW222" s="1"/>
      <c r="XDX222" s="1"/>
      <c r="XDY222" s="1"/>
      <c r="XDZ222" s="1"/>
      <c r="XEA222" s="1"/>
      <c r="XEB222" s="1"/>
      <c r="XEC222" s="1"/>
      <c r="XED222" s="1"/>
      <c r="XEE222" s="1"/>
      <c r="XEF222" s="1"/>
      <c r="XEG222" s="1"/>
      <c r="XEH222" s="1"/>
      <c r="XEI222" s="1"/>
      <c r="XEJ222" s="1"/>
      <c r="XEK222" s="1"/>
      <c r="XEL222" s="1"/>
      <c r="XEM222" s="1"/>
      <c r="XEN222" s="1"/>
      <c r="XEO222" s="1"/>
      <c r="XEP222" s="1"/>
      <c r="XEQ222" s="1"/>
      <c r="XER222" s="1"/>
      <c r="XES222" s="1"/>
      <c r="XET222" s="1"/>
      <c r="XEU222" s="1"/>
      <c r="XEV222" s="1"/>
      <c r="XEW222" s="1"/>
      <c r="XEX222" s="1"/>
      <c r="XEY222" s="1"/>
      <c r="XEZ222" s="1"/>
      <c r="XFA222" s="1"/>
      <c r="XFB222" s="1"/>
      <c r="XFC222" s="1"/>
    </row>
    <row r="223" spans="1:150 16226:16383" s="2" customFormat="1" ht="20.25" customHeight="1" x14ac:dyDescent="0.3">
      <c r="A223" s="110">
        <f t="shared" si="28"/>
        <v>22</v>
      </c>
      <c r="B223" s="111"/>
      <c r="C223" s="51" t="s">
        <v>365</v>
      </c>
      <c r="D223" s="51" t="s">
        <v>310</v>
      </c>
      <c r="E223" s="73">
        <f>(3.2*7.01)*(10.764)</f>
        <v>241.45804800000002</v>
      </c>
      <c r="F223" s="73">
        <f t="shared" si="26"/>
        <v>0</v>
      </c>
      <c r="G223" s="4">
        <v>0</v>
      </c>
      <c r="H223" s="4">
        <f t="shared" si="27"/>
        <v>241.45804800000002</v>
      </c>
      <c r="I223" s="1"/>
      <c r="J223" s="1"/>
      <c r="K223" s="1"/>
      <c r="L223" s="1"/>
      <c r="M223" s="1"/>
      <c r="N223" s="1"/>
      <c r="O223" s="1"/>
      <c r="P223" s="1"/>
      <c r="Q223" s="1"/>
      <c r="R223" s="1"/>
      <c r="S223" s="1"/>
      <c r="T223" s="1"/>
      <c r="U223" s="1"/>
      <c r="V223" s="1"/>
      <c r="W223" s="1"/>
      <c r="X223" s="1"/>
      <c r="Y223" s="1"/>
      <c r="Z223" s="1"/>
      <c r="AA223" s="1"/>
      <c r="AB223" s="1"/>
      <c r="AC223" s="1"/>
      <c r="AD223" s="1"/>
      <c r="AE223" s="1"/>
      <c r="AF223" s="1"/>
      <c r="AG223" s="1"/>
      <c r="AH223" s="1"/>
      <c r="AI223" s="1"/>
      <c r="AJ223" s="1"/>
      <c r="AK223" s="1"/>
      <c r="AL223" s="1"/>
      <c r="AM223" s="1"/>
      <c r="AN223" s="1"/>
      <c r="AO223" s="1"/>
      <c r="AP223" s="1"/>
      <c r="AQ223" s="1"/>
      <c r="AR223" s="1"/>
      <c r="AS223" s="1"/>
      <c r="AT223" s="1"/>
      <c r="AU223" s="1"/>
      <c r="AV223" s="1"/>
      <c r="AW223" s="1"/>
      <c r="AX223" s="1"/>
      <c r="AY223" s="1"/>
      <c r="AZ223" s="1"/>
      <c r="BA223" s="1"/>
      <c r="BB223" s="1"/>
      <c r="BC223" s="1"/>
      <c r="BD223" s="1"/>
      <c r="BE223" s="1"/>
      <c r="BF223" s="1"/>
      <c r="BG223" s="1"/>
      <c r="BH223" s="1"/>
      <c r="BI223" s="1"/>
      <c r="BJ223" s="1"/>
      <c r="BK223" s="1"/>
      <c r="BL223" s="1"/>
      <c r="BM223" s="1"/>
      <c r="BN223" s="1"/>
      <c r="BO223" s="1"/>
      <c r="BP223" s="1"/>
      <c r="BQ223" s="1"/>
      <c r="BR223" s="1"/>
      <c r="BS223" s="1"/>
      <c r="BT223" s="1"/>
      <c r="BU223" s="1"/>
      <c r="BV223" s="1"/>
      <c r="BW223" s="1"/>
      <c r="BX223" s="1"/>
      <c r="BY223" s="1"/>
      <c r="BZ223" s="1"/>
      <c r="CA223" s="1"/>
      <c r="CB223" s="1"/>
      <c r="CC223" s="1"/>
      <c r="CD223" s="1"/>
      <c r="CE223" s="1"/>
      <c r="CF223" s="1"/>
      <c r="CG223" s="1"/>
      <c r="CH223" s="1"/>
      <c r="CI223" s="1"/>
      <c r="CJ223" s="1"/>
      <c r="CK223" s="1"/>
      <c r="CL223" s="1"/>
      <c r="CM223" s="1"/>
      <c r="CN223" s="1"/>
      <c r="CO223" s="1"/>
      <c r="CP223" s="1"/>
      <c r="CQ223" s="1"/>
      <c r="CR223" s="1"/>
      <c r="CS223" s="1"/>
      <c r="CT223" s="1"/>
      <c r="CU223" s="1"/>
      <c r="CV223" s="1"/>
      <c r="CW223" s="1"/>
      <c r="CX223" s="1"/>
      <c r="CY223" s="1"/>
      <c r="CZ223" s="1"/>
      <c r="DA223" s="1"/>
      <c r="DB223" s="1"/>
      <c r="DC223" s="1"/>
      <c r="DD223" s="1"/>
      <c r="DE223" s="1"/>
      <c r="DF223" s="1"/>
      <c r="DG223" s="1"/>
      <c r="DH223" s="1"/>
      <c r="DI223" s="1"/>
      <c r="DJ223" s="1"/>
      <c r="DK223" s="1"/>
      <c r="DL223" s="1"/>
      <c r="DM223" s="1"/>
      <c r="DN223" s="1"/>
      <c r="DO223" s="1"/>
      <c r="DP223" s="1"/>
      <c r="DQ223" s="1"/>
      <c r="DR223" s="1"/>
      <c r="DS223" s="1"/>
      <c r="DT223" s="1"/>
      <c r="DU223" s="1"/>
      <c r="DV223" s="1"/>
      <c r="DW223" s="1"/>
      <c r="DX223" s="1"/>
      <c r="DY223" s="1"/>
      <c r="DZ223" s="1"/>
      <c r="EA223" s="1"/>
      <c r="EB223" s="1"/>
      <c r="EC223" s="1"/>
      <c r="ED223" s="1"/>
      <c r="EE223" s="1"/>
      <c r="EF223" s="1"/>
      <c r="EG223" s="1"/>
      <c r="EH223" s="1"/>
      <c r="EI223" s="1"/>
      <c r="EJ223" s="1"/>
      <c r="EK223" s="1"/>
      <c r="EL223" s="1"/>
      <c r="EM223" s="1"/>
      <c r="EN223" s="1"/>
      <c r="EO223" s="1"/>
      <c r="EP223" s="1"/>
      <c r="EQ223" s="1"/>
      <c r="ER223" s="1"/>
      <c r="ES223" s="1"/>
      <c r="ET223" s="1"/>
      <c r="WZB223" s="1"/>
      <c r="WZC223" s="1"/>
      <c r="WZD223" s="1"/>
      <c r="WZE223" s="1"/>
      <c r="WZF223" s="1"/>
      <c r="WZG223" s="1"/>
      <c r="WZH223" s="1"/>
      <c r="WZI223" s="1"/>
      <c r="WZJ223" s="1"/>
      <c r="WZK223" s="1"/>
      <c r="WZL223" s="1"/>
      <c r="WZM223" s="1"/>
      <c r="WZN223" s="1"/>
      <c r="WZO223" s="1"/>
      <c r="WZP223" s="1"/>
      <c r="WZQ223" s="1"/>
      <c r="WZR223" s="1"/>
      <c r="WZS223" s="1"/>
      <c r="WZT223" s="1"/>
      <c r="WZU223" s="1"/>
      <c r="WZV223" s="1"/>
      <c r="WZW223" s="1"/>
      <c r="WZX223" s="1"/>
      <c r="WZY223" s="1"/>
      <c r="WZZ223" s="1"/>
      <c r="XAA223" s="1"/>
      <c r="XAB223" s="1"/>
      <c r="XAC223" s="1"/>
      <c r="XAD223" s="1"/>
      <c r="XAE223" s="1"/>
      <c r="XAF223" s="1"/>
      <c r="XAG223" s="1"/>
      <c r="XAH223" s="1"/>
      <c r="XAI223" s="1"/>
      <c r="XAJ223" s="1"/>
      <c r="XAK223" s="1"/>
      <c r="XAL223" s="1"/>
      <c r="XAM223" s="1"/>
      <c r="XAN223" s="1"/>
      <c r="XAO223" s="1"/>
      <c r="XAP223" s="1"/>
      <c r="XAQ223" s="1"/>
      <c r="XAR223" s="1"/>
      <c r="XAS223" s="1"/>
      <c r="XAT223" s="1"/>
      <c r="XAU223" s="1"/>
      <c r="XAV223" s="1"/>
      <c r="XAW223" s="1"/>
      <c r="XAX223" s="1"/>
      <c r="XAY223" s="1"/>
      <c r="XAZ223" s="1"/>
      <c r="XBA223" s="1"/>
      <c r="XBB223" s="1"/>
      <c r="XBC223" s="1"/>
      <c r="XBD223" s="1"/>
      <c r="XBE223" s="1"/>
      <c r="XBF223" s="1"/>
      <c r="XBG223" s="1"/>
      <c r="XBH223" s="1"/>
      <c r="XBI223" s="1"/>
      <c r="XBJ223" s="1"/>
      <c r="XBK223" s="1"/>
      <c r="XBL223" s="1"/>
      <c r="XBM223" s="1"/>
      <c r="XBN223" s="1"/>
      <c r="XBO223" s="1"/>
      <c r="XBP223" s="1"/>
      <c r="XBQ223" s="1"/>
      <c r="XBR223" s="1"/>
      <c r="XBS223" s="1"/>
      <c r="XBT223" s="1"/>
      <c r="XBU223" s="1"/>
      <c r="XBV223" s="1"/>
      <c r="XBW223" s="1"/>
      <c r="XBX223" s="1"/>
      <c r="XBY223" s="1"/>
      <c r="XBZ223" s="1"/>
      <c r="XCA223" s="1"/>
      <c r="XCB223" s="1"/>
      <c r="XCC223" s="1"/>
      <c r="XCD223" s="1"/>
      <c r="XCE223" s="1"/>
      <c r="XCF223" s="1"/>
      <c r="XCG223" s="1"/>
      <c r="XCH223" s="1"/>
      <c r="XCI223" s="1"/>
      <c r="XCJ223" s="1"/>
      <c r="XCK223" s="1"/>
      <c r="XCL223" s="1"/>
      <c r="XCM223" s="1"/>
      <c r="XCN223" s="1"/>
      <c r="XCO223" s="1"/>
      <c r="XCP223" s="1"/>
      <c r="XCQ223" s="1"/>
      <c r="XCR223" s="1"/>
      <c r="XCS223" s="1"/>
      <c r="XCT223" s="1"/>
      <c r="XCU223" s="1"/>
      <c r="XCV223" s="1"/>
      <c r="XCW223" s="1"/>
      <c r="XCX223" s="1"/>
      <c r="XCY223" s="1"/>
      <c r="XCZ223" s="1"/>
      <c r="XDA223" s="1"/>
      <c r="XDB223" s="1"/>
      <c r="XDC223" s="1"/>
      <c r="XDD223" s="1"/>
      <c r="XDE223" s="1"/>
      <c r="XDF223" s="1"/>
      <c r="XDG223" s="1"/>
      <c r="XDH223" s="1"/>
      <c r="XDI223" s="1"/>
      <c r="XDJ223" s="1"/>
      <c r="XDK223" s="1"/>
      <c r="XDL223" s="1"/>
      <c r="XDM223" s="1"/>
      <c r="XDN223" s="1"/>
      <c r="XDO223" s="1"/>
      <c r="XDP223" s="1"/>
      <c r="XDQ223" s="1"/>
      <c r="XDR223" s="1"/>
      <c r="XDS223" s="1"/>
      <c r="XDT223" s="1"/>
      <c r="XDU223" s="1"/>
      <c r="XDV223" s="1"/>
      <c r="XDW223" s="1"/>
      <c r="XDX223" s="1"/>
      <c r="XDY223" s="1"/>
      <c r="XDZ223" s="1"/>
      <c r="XEA223" s="1"/>
      <c r="XEB223" s="1"/>
      <c r="XEC223" s="1"/>
      <c r="XED223" s="1"/>
      <c r="XEE223" s="1"/>
      <c r="XEF223" s="1"/>
      <c r="XEG223" s="1"/>
      <c r="XEH223" s="1"/>
      <c r="XEI223" s="1"/>
      <c r="XEJ223" s="1"/>
      <c r="XEK223" s="1"/>
      <c r="XEL223" s="1"/>
      <c r="XEM223" s="1"/>
      <c r="XEN223" s="1"/>
      <c r="XEO223" s="1"/>
      <c r="XEP223" s="1"/>
      <c r="XEQ223" s="1"/>
      <c r="XER223" s="1"/>
      <c r="XES223" s="1"/>
      <c r="XET223" s="1"/>
      <c r="XEU223" s="1"/>
      <c r="XEV223" s="1"/>
      <c r="XEW223" s="1"/>
      <c r="XEX223" s="1"/>
      <c r="XEY223" s="1"/>
      <c r="XEZ223" s="1"/>
      <c r="XFA223" s="1"/>
      <c r="XFB223" s="1"/>
      <c r="XFC223" s="1"/>
    </row>
    <row r="224" spans="1:150 16226:16383" s="2" customFormat="1" ht="20.25" customHeight="1" x14ac:dyDescent="0.3">
      <c r="A224" s="110">
        <f t="shared" si="28"/>
        <v>23</v>
      </c>
      <c r="B224" s="111"/>
      <c r="C224" s="51" t="s">
        <v>365</v>
      </c>
      <c r="D224" s="51" t="s">
        <v>310</v>
      </c>
      <c r="E224" s="73">
        <f>(10.64*4.51)*(10.764)</f>
        <v>516.52560960000005</v>
      </c>
      <c r="F224" s="73">
        <f t="shared" si="26"/>
        <v>0</v>
      </c>
      <c r="G224" s="4">
        <v>0</v>
      </c>
      <c r="H224" s="4">
        <f t="shared" si="27"/>
        <v>516.52560960000005</v>
      </c>
      <c r="I224" s="1"/>
      <c r="J224" s="1"/>
      <c r="K224" s="1"/>
      <c r="L224" s="1"/>
      <c r="M224" s="1"/>
      <c r="N224" s="1"/>
      <c r="O224" s="1"/>
      <c r="P224" s="1"/>
      <c r="Q224" s="1"/>
      <c r="R224" s="1"/>
      <c r="S224" s="1"/>
      <c r="T224" s="1"/>
      <c r="U224" s="1"/>
      <c r="V224" s="1"/>
      <c r="W224" s="1"/>
      <c r="X224" s="1"/>
      <c r="Y224" s="1"/>
      <c r="Z224" s="1"/>
      <c r="AA224" s="1"/>
      <c r="AB224" s="1"/>
      <c r="AC224" s="1"/>
      <c r="AD224" s="1"/>
      <c r="AE224" s="1"/>
      <c r="AF224" s="1"/>
      <c r="AG224" s="1"/>
      <c r="AH224" s="1"/>
      <c r="AI224" s="1"/>
      <c r="AJ224" s="1"/>
      <c r="AK224" s="1"/>
      <c r="AL224" s="1"/>
      <c r="AM224" s="1"/>
      <c r="AN224" s="1"/>
      <c r="AO224" s="1"/>
      <c r="AP224" s="1"/>
      <c r="AQ224" s="1"/>
      <c r="AR224" s="1"/>
      <c r="AS224" s="1"/>
      <c r="AT224" s="1"/>
      <c r="AU224" s="1"/>
      <c r="AV224" s="1"/>
      <c r="AW224" s="1"/>
      <c r="AX224" s="1"/>
      <c r="AY224" s="1"/>
      <c r="AZ224" s="1"/>
      <c r="BA224" s="1"/>
      <c r="BB224" s="1"/>
      <c r="BC224" s="1"/>
      <c r="BD224" s="1"/>
      <c r="BE224" s="1"/>
      <c r="BF224" s="1"/>
      <c r="BG224" s="1"/>
      <c r="BH224" s="1"/>
      <c r="BI224" s="1"/>
      <c r="BJ224" s="1"/>
      <c r="BK224" s="1"/>
      <c r="BL224" s="1"/>
      <c r="BM224" s="1"/>
      <c r="BN224" s="1"/>
      <c r="BO224" s="1"/>
      <c r="BP224" s="1"/>
      <c r="BQ224" s="1"/>
      <c r="BR224" s="1"/>
      <c r="BS224" s="1"/>
      <c r="BT224" s="1"/>
      <c r="BU224" s="1"/>
      <c r="BV224" s="1"/>
      <c r="BW224" s="1"/>
      <c r="BX224" s="1"/>
      <c r="BY224" s="1"/>
      <c r="BZ224" s="1"/>
      <c r="CA224" s="1"/>
      <c r="CB224" s="1"/>
      <c r="CC224" s="1"/>
      <c r="CD224" s="1"/>
      <c r="CE224" s="1"/>
      <c r="CF224" s="1"/>
      <c r="CG224" s="1"/>
      <c r="CH224" s="1"/>
      <c r="CI224" s="1"/>
      <c r="CJ224" s="1"/>
      <c r="CK224" s="1"/>
      <c r="CL224" s="1"/>
      <c r="CM224" s="1"/>
      <c r="CN224" s="1"/>
      <c r="CO224" s="1"/>
      <c r="CP224" s="1"/>
      <c r="CQ224" s="1"/>
      <c r="CR224" s="1"/>
      <c r="CS224" s="1"/>
      <c r="CT224" s="1"/>
      <c r="CU224" s="1"/>
      <c r="CV224" s="1"/>
      <c r="CW224" s="1"/>
      <c r="CX224" s="1"/>
      <c r="CY224" s="1"/>
      <c r="CZ224" s="1"/>
      <c r="DA224" s="1"/>
      <c r="DB224" s="1"/>
      <c r="DC224" s="1"/>
      <c r="DD224" s="1"/>
      <c r="DE224" s="1"/>
      <c r="DF224" s="1"/>
      <c r="DG224" s="1"/>
      <c r="DH224" s="1"/>
      <c r="DI224" s="1"/>
      <c r="DJ224" s="1"/>
      <c r="DK224" s="1"/>
      <c r="DL224" s="1"/>
      <c r="DM224" s="1"/>
      <c r="DN224" s="1"/>
      <c r="DO224" s="1"/>
      <c r="DP224" s="1"/>
      <c r="DQ224" s="1"/>
      <c r="DR224" s="1"/>
      <c r="DS224" s="1"/>
      <c r="DT224" s="1"/>
      <c r="DU224" s="1"/>
      <c r="DV224" s="1"/>
      <c r="DW224" s="1"/>
      <c r="DX224" s="1"/>
      <c r="DY224" s="1"/>
      <c r="DZ224" s="1"/>
      <c r="EA224" s="1"/>
      <c r="EB224" s="1"/>
      <c r="EC224" s="1"/>
      <c r="ED224" s="1"/>
      <c r="EE224" s="1"/>
      <c r="EF224" s="1"/>
      <c r="EG224" s="1"/>
      <c r="EH224" s="1"/>
      <c r="EI224" s="1"/>
      <c r="EJ224" s="1"/>
      <c r="EK224" s="1"/>
      <c r="EL224" s="1"/>
      <c r="EM224" s="1"/>
      <c r="EN224" s="1"/>
      <c r="EO224" s="1"/>
      <c r="EP224" s="1"/>
      <c r="EQ224" s="1"/>
      <c r="ER224" s="1"/>
      <c r="ES224" s="1"/>
      <c r="ET224" s="1"/>
      <c r="WZB224" s="1"/>
      <c r="WZC224" s="1"/>
      <c r="WZD224" s="1"/>
      <c r="WZE224" s="1"/>
      <c r="WZF224" s="1"/>
      <c r="WZG224" s="1"/>
      <c r="WZH224" s="1"/>
      <c r="WZI224" s="1"/>
      <c r="WZJ224" s="1"/>
      <c r="WZK224" s="1"/>
      <c r="WZL224" s="1"/>
      <c r="WZM224" s="1"/>
      <c r="WZN224" s="1"/>
      <c r="WZO224" s="1"/>
      <c r="WZP224" s="1"/>
      <c r="WZQ224" s="1"/>
      <c r="WZR224" s="1"/>
      <c r="WZS224" s="1"/>
      <c r="WZT224" s="1"/>
      <c r="WZU224" s="1"/>
      <c r="WZV224" s="1"/>
      <c r="WZW224" s="1"/>
      <c r="WZX224" s="1"/>
      <c r="WZY224" s="1"/>
      <c r="WZZ224" s="1"/>
      <c r="XAA224" s="1"/>
      <c r="XAB224" s="1"/>
      <c r="XAC224" s="1"/>
      <c r="XAD224" s="1"/>
      <c r="XAE224" s="1"/>
      <c r="XAF224" s="1"/>
      <c r="XAG224" s="1"/>
      <c r="XAH224" s="1"/>
      <c r="XAI224" s="1"/>
      <c r="XAJ224" s="1"/>
      <c r="XAK224" s="1"/>
      <c r="XAL224" s="1"/>
      <c r="XAM224" s="1"/>
      <c r="XAN224" s="1"/>
      <c r="XAO224" s="1"/>
      <c r="XAP224" s="1"/>
      <c r="XAQ224" s="1"/>
      <c r="XAR224" s="1"/>
      <c r="XAS224" s="1"/>
      <c r="XAT224" s="1"/>
      <c r="XAU224" s="1"/>
      <c r="XAV224" s="1"/>
      <c r="XAW224" s="1"/>
      <c r="XAX224" s="1"/>
      <c r="XAY224" s="1"/>
      <c r="XAZ224" s="1"/>
      <c r="XBA224" s="1"/>
      <c r="XBB224" s="1"/>
      <c r="XBC224" s="1"/>
      <c r="XBD224" s="1"/>
      <c r="XBE224" s="1"/>
      <c r="XBF224" s="1"/>
      <c r="XBG224" s="1"/>
      <c r="XBH224" s="1"/>
      <c r="XBI224" s="1"/>
      <c r="XBJ224" s="1"/>
      <c r="XBK224" s="1"/>
      <c r="XBL224" s="1"/>
      <c r="XBM224" s="1"/>
      <c r="XBN224" s="1"/>
      <c r="XBO224" s="1"/>
      <c r="XBP224" s="1"/>
      <c r="XBQ224" s="1"/>
      <c r="XBR224" s="1"/>
      <c r="XBS224" s="1"/>
      <c r="XBT224" s="1"/>
      <c r="XBU224" s="1"/>
      <c r="XBV224" s="1"/>
      <c r="XBW224" s="1"/>
      <c r="XBX224" s="1"/>
      <c r="XBY224" s="1"/>
      <c r="XBZ224" s="1"/>
      <c r="XCA224" s="1"/>
      <c r="XCB224" s="1"/>
      <c r="XCC224" s="1"/>
      <c r="XCD224" s="1"/>
      <c r="XCE224" s="1"/>
      <c r="XCF224" s="1"/>
      <c r="XCG224" s="1"/>
      <c r="XCH224" s="1"/>
      <c r="XCI224" s="1"/>
      <c r="XCJ224" s="1"/>
      <c r="XCK224" s="1"/>
      <c r="XCL224" s="1"/>
      <c r="XCM224" s="1"/>
      <c r="XCN224" s="1"/>
      <c r="XCO224" s="1"/>
      <c r="XCP224" s="1"/>
      <c r="XCQ224" s="1"/>
      <c r="XCR224" s="1"/>
      <c r="XCS224" s="1"/>
      <c r="XCT224" s="1"/>
      <c r="XCU224" s="1"/>
      <c r="XCV224" s="1"/>
      <c r="XCW224" s="1"/>
      <c r="XCX224" s="1"/>
      <c r="XCY224" s="1"/>
      <c r="XCZ224" s="1"/>
      <c r="XDA224" s="1"/>
      <c r="XDB224" s="1"/>
      <c r="XDC224" s="1"/>
      <c r="XDD224" s="1"/>
      <c r="XDE224" s="1"/>
      <c r="XDF224" s="1"/>
      <c r="XDG224" s="1"/>
      <c r="XDH224" s="1"/>
      <c r="XDI224" s="1"/>
      <c r="XDJ224" s="1"/>
      <c r="XDK224" s="1"/>
      <c r="XDL224" s="1"/>
      <c r="XDM224" s="1"/>
      <c r="XDN224" s="1"/>
      <c r="XDO224" s="1"/>
      <c r="XDP224" s="1"/>
      <c r="XDQ224" s="1"/>
      <c r="XDR224" s="1"/>
      <c r="XDS224" s="1"/>
      <c r="XDT224" s="1"/>
      <c r="XDU224" s="1"/>
      <c r="XDV224" s="1"/>
      <c r="XDW224" s="1"/>
      <c r="XDX224" s="1"/>
      <c r="XDY224" s="1"/>
      <c r="XDZ224" s="1"/>
      <c r="XEA224" s="1"/>
      <c r="XEB224" s="1"/>
      <c r="XEC224" s="1"/>
      <c r="XED224" s="1"/>
      <c r="XEE224" s="1"/>
      <c r="XEF224" s="1"/>
      <c r="XEG224" s="1"/>
      <c r="XEH224" s="1"/>
      <c r="XEI224" s="1"/>
      <c r="XEJ224" s="1"/>
      <c r="XEK224" s="1"/>
      <c r="XEL224" s="1"/>
      <c r="XEM224" s="1"/>
      <c r="XEN224" s="1"/>
      <c r="XEO224" s="1"/>
      <c r="XEP224" s="1"/>
      <c r="XEQ224" s="1"/>
      <c r="XER224" s="1"/>
      <c r="XES224" s="1"/>
      <c r="XET224" s="1"/>
      <c r="XEU224" s="1"/>
      <c r="XEV224" s="1"/>
      <c r="XEW224" s="1"/>
      <c r="XEX224" s="1"/>
      <c r="XEY224" s="1"/>
      <c r="XEZ224" s="1"/>
      <c r="XFA224" s="1"/>
      <c r="XFB224" s="1"/>
      <c r="XFC224" s="1"/>
    </row>
    <row r="225" spans="1:150 16226:16383" s="2" customFormat="1" ht="20.25" customHeight="1" x14ac:dyDescent="0.3">
      <c r="A225" s="110">
        <f t="shared" si="28"/>
        <v>24</v>
      </c>
      <c r="B225" s="111"/>
      <c r="C225" s="51" t="s">
        <v>365</v>
      </c>
      <c r="D225" s="51" t="s">
        <v>310</v>
      </c>
      <c r="E225" s="73">
        <f>(10.65*4.51)*(10.764)</f>
        <v>517.01106600000003</v>
      </c>
      <c r="F225" s="73">
        <f t="shared" si="26"/>
        <v>0</v>
      </c>
      <c r="G225" s="4">
        <v>0</v>
      </c>
      <c r="H225" s="4">
        <f t="shared" si="27"/>
        <v>517.01106600000003</v>
      </c>
      <c r="I225" s="1"/>
      <c r="J225" s="1"/>
      <c r="K225" s="1"/>
      <c r="L225" s="1"/>
      <c r="M225" s="1"/>
      <c r="N225" s="1"/>
      <c r="O225" s="1"/>
      <c r="P225" s="1"/>
      <c r="Q225" s="1"/>
      <c r="R225" s="1"/>
      <c r="S225" s="1"/>
      <c r="T225" s="1"/>
      <c r="U225" s="1"/>
      <c r="V225" s="1"/>
      <c r="W225" s="1"/>
      <c r="X225" s="1"/>
      <c r="Y225" s="1"/>
      <c r="Z225" s="1"/>
      <c r="AA225" s="1"/>
      <c r="AB225" s="1"/>
      <c r="AC225" s="1"/>
      <c r="AD225" s="1"/>
      <c r="AE225" s="1"/>
      <c r="AF225" s="1"/>
      <c r="AG225" s="1"/>
      <c r="AH225" s="1"/>
      <c r="AI225" s="1"/>
      <c r="AJ225" s="1"/>
      <c r="AK225" s="1"/>
      <c r="AL225" s="1"/>
      <c r="AM225" s="1"/>
      <c r="AN225" s="1"/>
      <c r="AO225" s="1"/>
      <c r="AP225" s="1"/>
      <c r="AQ225" s="1"/>
      <c r="AR225" s="1"/>
      <c r="AS225" s="1"/>
      <c r="AT225" s="1"/>
      <c r="AU225" s="1"/>
      <c r="AV225" s="1"/>
      <c r="AW225" s="1"/>
      <c r="AX225" s="1"/>
      <c r="AY225" s="1"/>
      <c r="AZ225" s="1"/>
      <c r="BA225" s="1"/>
      <c r="BB225" s="1"/>
      <c r="BC225" s="1"/>
      <c r="BD225" s="1"/>
      <c r="BE225" s="1"/>
      <c r="BF225" s="1"/>
      <c r="BG225" s="1"/>
      <c r="BH225" s="1"/>
      <c r="BI225" s="1"/>
      <c r="BJ225" s="1"/>
      <c r="BK225" s="1"/>
      <c r="BL225" s="1"/>
      <c r="BM225" s="1"/>
      <c r="BN225" s="1"/>
      <c r="BO225" s="1"/>
      <c r="BP225" s="1"/>
      <c r="BQ225" s="1"/>
      <c r="BR225" s="1"/>
      <c r="BS225" s="1"/>
      <c r="BT225" s="1"/>
      <c r="BU225" s="1"/>
      <c r="BV225" s="1"/>
      <c r="BW225" s="1"/>
      <c r="BX225" s="1"/>
      <c r="BY225" s="1"/>
      <c r="BZ225" s="1"/>
      <c r="CA225" s="1"/>
      <c r="CB225" s="1"/>
      <c r="CC225" s="1"/>
      <c r="CD225" s="1"/>
      <c r="CE225" s="1"/>
      <c r="CF225" s="1"/>
      <c r="CG225" s="1"/>
      <c r="CH225" s="1"/>
      <c r="CI225" s="1"/>
      <c r="CJ225" s="1"/>
      <c r="CK225" s="1"/>
      <c r="CL225" s="1"/>
      <c r="CM225" s="1"/>
      <c r="CN225" s="1"/>
      <c r="CO225" s="1"/>
      <c r="CP225" s="1"/>
      <c r="CQ225" s="1"/>
      <c r="CR225" s="1"/>
      <c r="CS225" s="1"/>
      <c r="CT225" s="1"/>
      <c r="CU225" s="1"/>
      <c r="CV225" s="1"/>
      <c r="CW225" s="1"/>
      <c r="CX225" s="1"/>
      <c r="CY225" s="1"/>
      <c r="CZ225" s="1"/>
      <c r="DA225" s="1"/>
      <c r="DB225" s="1"/>
      <c r="DC225" s="1"/>
      <c r="DD225" s="1"/>
      <c r="DE225" s="1"/>
      <c r="DF225" s="1"/>
      <c r="DG225" s="1"/>
      <c r="DH225" s="1"/>
      <c r="DI225" s="1"/>
      <c r="DJ225" s="1"/>
      <c r="DK225" s="1"/>
      <c r="DL225" s="1"/>
      <c r="DM225" s="1"/>
      <c r="DN225" s="1"/>
      <c r="DO225" s="1"/>
      <c r="DP225" s="1"/>
      <c r="DQ225" s="1"/>
      <c r="DR225" s="1"/>
      <c r="DS225" s="1"/>
      <c r="DT225" s="1"/>
      <c r="DU225" s="1"/>
      <c r="DV225" s="1"/>
      <c r="DW225" s="1"/>
      <c r="DX225" s="1"/>
      <c r="DY225" s="1"/>
      <c r="DZ225" s="1"/>
      <c r="EA225" s="1"/>
      <c r="EB225" s="1"/>
      <c r="EC225" s="1"/>
      <c r="ED225" s="1"/>
      <c r="EE225" s="1"/>
      <c r="EF225" s="1"/>
      <c r="EG225" s="1"/>
      <c r="EH225" s="1"/>
      <c r="EI225" s="1"/>
      <c r="EJ225" s="1"/>
      <c r="EK225" s="1"/>
      <c r="EL225" s="1"/>
      <c r="EM225" s="1"/>
      <c r="EN225" s="1"/>
      <c r="EO225" s="1"/>
      <c r="EP225" s="1"/>
      <c r="EQ225" s="1"/>
      <c r="ER225" s="1"/>
      <c r="ES225" s="1"/>
      <c r="ET225" s="1"/>
      <c r="WZB225" s="1"/>
      <c r="WZC225" s="1"/>
      <c r="WZD225" s="1"/>
      <c r="WZE225" s="1"/>
      <c r="WZF225" s="1"/>
      <c r="WZG225" s="1"/>
      <c r="WZH225" s="1"/>
      <c r="WZI225" s="1"/>
      <c r="WZJ225" s="1"/>
      <c r="WZK225" s="1"/>
      <c r="WZL225" s="1"/>
      <c r="WZM225" s="1"/>
      <c r="WZN225" s="1"/>
      <c r="WZO225" s="1"/>
      <c r="WZP225" s="1"/>
      <c r="WZQ225" s="1"/>
      <c r="WZR225" s="1"/>
      <c r="WZS225" s="1"/>
      <c r="WZT225" s="1"/>
      <c r="WZU225" s="1"/>
      <c r="WZV225" s="1"/>
      <c r="WZW225" s="1"/>
      <c r="WZX225" s="1"/>
      <c r="WZY225" s="1"/>
      <c r="WZZ225" s="1"/>
      <c r="XAA225" s="1"/>
      <c r="XAB225" s="1"/>
      <c r="XAC225" s="1"/>
      <c r="XAD225" s="1"/>
      <c r="XAE225" s="1"/>
      <c r="XAF225" s="1"/>
      <c r="XAG225" s="1"/>
      <c r="XAH225" s="1"/>
      <c r="XAI225" s="1"/>
      <c r="XAJ225" s="1"/>
      <c r="XAK225" s="1"/>
      <c r="XAL225" s="1"/>
      <c r="XAM225" s="1"/>
      <c r="XAN225" s="1"/>
      <c r="XAO225" s="1"/>
      <c r="XAP225" s="1"/>
      <c r="XAQ225" s="1"/>
      <c r="XAR225" s="1"/>
      <c r="XAS225" s="1"/>
      <c r="XAT225" s="1"/>
      <c r="XAU225" s="1"/>
      <c r="XAV225" s="1"/>
      <c r="XAW225" s="1"/>
      <c r="XAX225" s="1"/>
      <c r="XAY225" s="1"/>
      <c r="XAZ225" s="1"/>
      <c r="XBA225" s="1"/>
      <c r="XBB225" s="1"/>
      <c r="XBC225" s="1"/>
      <c r="XBD225" s="1"/>
      <c r="XBE225" s="1"/>
      <c r="XBF225" s="1"/>
      <c r="XBG225" s="1"/>
      <c r="XBH225" s="1"/>
      <c r="XBI225" s="1"/>
      <c r="XBJ225" s="1"/>
      <c r="XBK225" s="1"/>
      <c r="XBL225" s="1"/>
      <c r="XBM225" s="1"/>
      <c r="XBN225" s="1"/>
      <c r="XBO225" s="1"/>
      <c r="XBP225" s="1"/>
      <c r="XBQ225" s="1"/>
      <c r="XBR225" s="1"/>
      <c r="XBS225" s="1"/>
      <c r="XBT225" s="1"/>
      <c r="XBU225" s="1"/>
      <c r="XBV225" s="1"/>
      <c r="XBW225" s="1"/>
      <c r="XBX225" s="1"/>
      <c r="XBY225" s="1"/>
      <c r="XBZ225" s="1"/>
      <c r="XCA225" s="1"/>
      <c r="XCB225" s="1"/>
      <c r="XCC225" s="1"/>
      <c r="XCD225" s="1"/>
      <c r="XCE225" s="1"/>
      <c r="XCF225" s="1"/>
      <c r="XCG225" s="1"/>
      <c r="XCH225" s="1"/>
      <c r="XCI225" s="1"/>
      <c r="XCJ225" s="1"/>
      <c r="XCK225" s="1"/>
      <c r="XCL225" s="1"/>
      <c r="XCM225" s="1"/>
      <c r="XCN225" s="1"/>
      <c r="XCO225" s="1"/>
      <c r="XCP225" s="1"/>
      <c r="XCQ225" s="1"/>
      <c r="XCR225" s="1"/>
      <c r="XCS225" s="1"/>
      <c r="XCT225" s="1"/>
      <c r="XCU225" s="1"/>
      <c r="XCV225" s="1"/>
      <c r="XCW225" s="1"/>
      <c r="XCX225" s="1"/>
      <c r="XCY225" s="1"/>
      <c r="XCZ225" s="1"/>
      <c r="XDA225" s="1"/>
      <c r="XDB225" s="1"/>
      <c r="XDC225" s="1"/>
      <c r="XDD225" s="1"/>
      <c r="XDE225" s="1"/>
      <c r="XDF225" s="1"/>
      <c r="XDG225" s="1"/>
      <c r="XDH225" s="1"/>
      <c r="XDI225" s="1"/>
      <c r="XDJ225" s="1"/>
      <c r="XDK225" s="1"/>
      <c r="XDL225" s="1"/>
      <c r="XDM225" s="1"/>
      <c r="XDN225" s="1"/>
      <c r="XDO225" s="1"/>
      <c r="XDP225" s="1"/>
      <c r="XDQ225" s="1"/>
      <c r="XDR225" s="1"/>
      <c r="XDS225" s="1"/>
      <c r="XDT225" s="1"/>
      <c r="XDU225" s="1"/>
      <c r="XDV225" s="1"/>
      <c r="XDW225" s="1"/>
      <c r="XDX225" s="1"/>
      <c r="XDY225" s="1"/>
      <c r="XDZ225" s="1"/>
      <c r="XEA225" s="1"/>
      <c r="XEB225" s="1"/>
      <c r="XEC225" s="1"/>
      <c r="XED225" s="1"/>
      <c r="XEE225" s="1"/>
      <c r="XEF225" s="1"/>
      <c r="XEG225" s="1"/>
      <c r="XEH225" s="1"/>
      <c r="XEI225" s="1"/>
      <c r="XEJ225" s="1"/>
      <c r="XEK225" s="1"/>
      <c r="XEL225" s="1"/>
      <c r="XEM225" s="1"/>
      <c r="XEN225" s="1"/>
      <c r="XEO225" s="1"/>
      <c r="XEP225" s="1"/>
      <c r="XEQ225" s="1"/>
      <c r="XER225" s="1"/>
      <c r="XES225" s="1"/>
      <c r="XET225" s="1"/>
      <c r="XEU225" s="1"/>
      <c r="XEV225" s="1"/>
      <c r="XEW225" s="1"/>
      <c r="XEX225" s="1"/>
      <c r="XEY225" s="1"/>
      <c r="XEZ225" s="1"/>
      <c r="XFA225" s="1"/>
      <c r="XFB225" s="1"/>
      <c r="XFC225" s="1"/>
    </row>
    <row r="226" spans="1:150 16226:16383" s="2" customFormat="1" ht="20.25" customHeight="1" x14ac:dyDescent="0.3">
      <c r="A226" s="110">
        <f t="shared" si="28"/>
        <v>25</v>
      </c>
      <c r="B226" s="111"/>
      <c r="C226" s="51" t="s">
        <v>365</v>
      </c>
      <c r="D226" s="51" t="s">
        <v>310</v>
      </c>
      <c r="E226" s="73">
        <f>(9.14*3.15)*(10.764)</f>
        <v>309.90632399999998</v>
      </c>
      <c r="F226" s="73">
        <f t="shared" si="26"/>
        <v>0</v>
      </c>
      <c r="G226" s="4">
        <v>0</v>
      </c>
      <c r="H226" s="4">
        <f t="shared" ref="H226:H227" si="29">E226+F226+(IF(G226&lt;101,G226,IF(G226&lt;201,G226/2,IF(G226&lt;=301,G226/3,G226/4))))</f>
        <v>309.90632399999998</v>
      </c>
      <c r="I226" s="1"/>
      <c r="J226" s="1"/>
      <c r="K226" s="1"/>
      <c r="L226" s="1"/>
      <c r="M226" s="1"/>
      <c r="N226" s="1"/>
      <c r="O226" s="1"/>
      <c r="P226" s="1"/>
      <c r="Q226" s="1"/>
      <c r="R226" s="1"/>
      <c r="S226" s="1"/>
      <c r="T226" s="1"/>
      <c r="U226" s="1"/>
      <c r="V226" s="1"/>
      <c r="W226" s="1"/>
      <c r="X226" s="1"/>
      <c r="Y226" s="1"/>
      <c r="Z226" s="1"/>
      <c r="AA226" s="1"/>
      <c r="AB226" s="1"/>
      <c r="AC226" s="1"/>
      <c r="AD226" s="1"/>
      <c r="AE226" s="1"/>
      <c r="AF226" s="1"/>
      <c r="AG226" s="1"/>
      <c r="AH226" s="1"/>
      <c r="AI226" s="1"/>
      <c r="AJ226" s="1"/>
      <c r="AK226" s="1"/>
      <c r="AL226" s="1"/>
      <c r="AM226" s="1"/>
      <c r="AN226" s="1"/>
      <c r="AO226" s="1"/>
      <c r="AP226" s="1"/>
      <c r="AQ226" s="1"/>
      <c r="AR226" s="1"/>
      <c r="AS226" s="1"/>
      <c r="AT226" s="1"/>
      <c r="AU226" s="1"/>
      <c r="AV226" s="1"/>
      <c r="AW226" s="1"/>
      <c r="AX226" s="1"/>
      <c r="AY226" s="1"/>
      <c r="AZ226" s="1"/>
      <c r="BA226" s="1"/>
      <c r="BB226" s="1"/>
      <c r="BC226" s="1"/>
      <c r="BD226" s="1"/>
      <c r="BE226" s="1"/>
      <c r="BF226" s="1"/>
      <c r="BG226" s="1"/>
      <c r="BH226" s="1"/>
      <c r="BI226" s="1"/>
      <c r="BJ226" s="1"/>
      <c r="BK226" s="1"/>
      <c r="BL226" s="1"/>
      <c r="BM226" s="1"/>
      <c r="BN226" s="1"/>
      <c r="BO226" s="1"/>
      <c r="BP226" s="1"/>
      <c r="BQ226" s="1"/>
      <c r="BR226" s="1"/>
      <c r="BS226" s="1"/>
      <c r="BT226" s="1"/>
      <c r="BU226" s="1"/>
      <c r="BV226" s="1"/>
      <c r="BW226" s="1"/>
      <c r="BX226" s="1"/>
      <c r="BY226" s="1"/>
      <c r="BZ226" s="1"/>
      <c r="CA226" s="1"/>
      <c r="CB226" s="1"/>
      <c r="CC226" s="1"/>
      <c r="CD226" s="1"/>
      <c r="CE226" s="1"/>
      <c r="CF226" s="1"/>
      <c r="CG226" s="1"/>
      <c r="CH226" s="1"/>
      <c r="CI226" s="1"/>
      <c r="CJ226" s="1"/>
      <c r="CK226" s="1"/>
      <c r="CL226" s="1"/>
      <c r="CM226" s="1"/>
      <c r="CN226" s="1"/>
      <c r="CO226" s="1"/>
      <c r="CP226" s="1"/>
      <c r="CQ226" s="1"/>
      <c r="CR226" s="1"/>
      <c r="CS226" s="1"/>
      <c r="CT226" s="1"/>
      <c r="CU226" s="1"/>
      <c r="CV226" s="1"/>
      <c r="CW226" s="1"/>
      <c r="CX226" s="1"/>
      <c r="CY226" s="1"/>
      <c r="CZ226" s="1"/>
      <c r="DA226" s="1"/>
      <c r="DB226" s="1"/>
      <c r="DC226" s="1"/>
      <c r="DD226" s="1"/>
      <c r="DE226" s="1"/>
      <c r="DF226" s="1"/>
      <c r="DG226" s="1"/>
      <c r="DH226" s="1"/>
      <c r="DI226" s="1"/>
      <c r="DJ226" s="1"/>
      <c r="DK226" s="1"/>
      <c r="DL226" s="1"/>
      <c r="DM226" s="1"/>
      <c r="DN226" s="1"/>
      <c r="DO226" s="1"/>
      <c r="DP226" s="1"/>
      <c r="DQ226" s="1"/>
      <c r="DR226" s="1"/>
      <c r="DS226" s="1"/>
      <c r="DT226" s="1"/>
      <c r="DU226" s="1"/>
      <c r="DV226" s="1"/>
      <c r="DW226" s="1"/>
      <c r="DX226" s="1"/>
      <c r="DY226" s="1"/>
      <c r="DZ226" s="1"/>
      <c r="EA226" s="1"/>
      <c r="EB226" s="1"/>
      <c r="EC226" s="1"/>
      <c r="ED226" s="1"/>
      <c r="EE226" s="1"/>
      <c r="EF226" s="1"/>
      <c r="EG226" s="1"/>
      <c r="EH226" s="1"/>
      <c r="EI226" s="1"/>
      <c r="EJ226" s="1"/>
      <c r="EK226" s="1"/>
      <c r="EL226" s="1"/>
      <c r="EM226" s="1"/>
      <c r="EN226" s="1"/>
      <c r="EO226" s="1"/>
      <c r="EP226" s="1"/>
      <c r="EQ226" s="1"/>
      <c r="ER226" s="1"/>
      <c r="ES226" s="1"/>
      <c r="ET226" s="1"/>
      <c r="WZB226" s="1"/>
      <c r="WZC226" s="1"/>
      <c r="WZD226" s="1"/>
      <c r="WZE226" s="1"/>
      <c r="WZF226" s="1"/>
      <c r="WZG226" s="1"/>
      <c r="WZH226" s="1"/>
      <c r="WZI226" s="1"/>
      <c r="WZJ226" s="1"/>
      <c r="WZK226" s="1"/>
      <c r="WZL226" s="1"/>
      <c r="WZM226" s="1"/>
      <c r="WZN226" s="1"/>
      <c r="WZO226" s="1"/>
      <c r="WZP226" s="1"/>
      <c r="WZQ226" s="1"/>
      <c r="WZR226" s="1"/>
      <c r="WZS226" s="1"/>
      <c r="WZT226" s="1"/>
      <c r="WZU226" s="1"/>
      <c r="WZV226" s="1"/>
      <c r="WZW226" s="1"/>
      <c r="WZX226" s="1"/>
      <c r="WZY226" s="1"/>
      <c r="WZZ226" s="1"/>
      <c r="XAA226" s="1"/>
      <c r="XAB226" s="1"/>
      <c r="XAC226" s="1"/>
      <c r="XAD226" s="1"/>
      <c r="XAE226" s="1"/>
      <c r="XAF226" s="1"/>
      <c r="XAG226" s="1"/>
      <c r="XAH226" s="1"/>
      <c r="XAI226" s="1"/>
      <c r="XAJ226" s="1"/>
      <c r="XAK226" s="1"/>
      <c r="XAL226" s="1"/>
      <c r="XAM226" s="1"/>
      <c r="XAN226" s="1"/>
      <c r="XAO226" s="1"/>
      <c r="XAP226" s="1"/>
      <c r="XAQ226" s="1"/>
      <c r="XAR226" s="1"/>
      <c r="XAS226" s="1"/>
      <c r="XAT226" s="1"/>
      <c r="XAU226" s="1"/>
      <c r="XAV226" s="1"/>
      <c r="XAW226" s="1"/>
      <c r="XAX226" s="1"/>
      <c r="XAY226" s="1"/>
      <c r="XAZ226" s="1"/>
      <c r="XBA226" s="1"/>
      <c r="XBB226" s="1"/>
      <c r="XBC226" s="1"/>
      <c r="XBD226" s="1"/>
      <c r="XBE226" s="1"/>
      <c r="XBF226" s="1"/>
      <c r="XBG226" s="1"/>
      <c r="XBH226" s="1"/>
      <c r="XBI226" s="1"/>
      <c r="XBJ226" s="1"/>
      <c r="XBK226" s="1"/>
      <c r="XBL226" s="1"/>
      <c r="XBM226" s="1"/>
      <c r="XBN226" s="1"/>
      <c r="XBO226" s="1"/>
      <c r="XBP226" s="1"/>
      <c r="XBQ226" s="1"/>
      <c r="XBR226" s="1"/>
      <c r="XBS226" s="1"/>
      <c r="XBT226" s="1"/>
      <c r="XBU226" s="1"/>
      <c r="XBV226" s="1"/>
      <c r="XBW226" s="1"/>
      <c r="XBX226" s="1"/>
      <c r="XBY226" s="1"/>
      <c r="XBZ226" s="1"/>
      <c r="XCA226" s="1"/>
      <c r="XCB226" s="1"/>
      <c r="XCC226" s="1"/>
      <c r="XCD226" s="1"/>
      <c r="XCE226" s="1"/>
      <c r="XCF226" s="1"/>
      <c r="XCG226" s="1"/>
      <c r="XCH226" s="1"/>
      <c r="XCI226" s="1"/>
      <c r="XCJ226" s="1"/>
      <c r="XCK226" s="1"/>
      <c r="XCL226" s="1"/>
      <c r="XCM226" s="1"/>
      <c r="XCN226" s="1"/>
      <c r="XCO226" s="1"/>
      <c r="XCP226" s="1"/>
      <c r="XCQ226" s="1"/>
      <c r="XCR226" s="1"/>
      <c r="XCS226" s="1"/>
      <c r="XCT226" s="1"/>
      <c r="XCU226" s="1"/>
      <c r="XCV226" s="1"/>
      <c r="XCW226" s="1"/>
      <c r="XCX226" s="1"/>
      <c r="XCY226" s="1"/>
      <c r="XCZ226" s="1"/>
      <c r="XDA226" s="1"/>
      <c r="XDB226" s="1"/>
      <c r="XDC226" s="1"/>
      <c r="XDD226" s="1"/>
      <c r="XDE226" s="1"/>
      <c r="XDF226" s="1"/>
      <c r="XDG226" s="1"/>
      <c r="XDH226" s="1"/>
      <c r="XDI226" s="1"/>
      <c r="XDJ226" s="1"/>
      <c r="XDK226" s="1"/>
      <c r="XDL226" s="1"/>
      <c r="XDM226" s="1"/>
      <c r="XDN226" s="1"/>
      <c r="XDO226" s="1"/>
      <c r="XDP226" s="1"/>
      <c r="XDQ226" s="1"/>
      <c r="XDR226" s="1"/>
      <c r="XDS226" s="1"/>
      <c r="XDT226" s="1"/>
      <c r="XDU226" s="1"/>
      <c r="XDV226" s="1"/>
      <c r="XDW226" s="1"/>
      <c r="XDX226" s="1"/>
      <c r="XDY226" s="1"/>
      <c r="XDZ226" s="1"/>
      <c r="XEA226" s="1"/>
      <c r="XEB226" s="1"/>
      <c r="XEC226" s="1"/>
      <c r="XED226" s="1"/>
      <c r="XEE226" s="1"/>
      <c r="XEF226" s="1"/>
      <c r="XEG226" s="1"/>
      <c r="XEH226" s="1"/>
      <c r="XEI226" s="1"/>
      <c r="XEJ226" s="1"/>
      <c r="XEK226" s="1"/>
      <c r="XEL226" s="1"/>
      <c r="XEM226" s="1"/>
      <c r="XEN226" s="1"/>
      <c r="XEO226" s="1"/>
      <c r="XEP226" s="1"/>
      <c r="XEQ226" s="1"/>
      <c r="XER226" s="1"/>
      <c r="XES226" s="1"/>
      <c r="XET226" s="1"/>
      <c r="XEU226" s="1"/>
      <c r="XEV226" s="1"/>
      <c r="XEW226" s="1"/>
      <c r="XEX226" s="1"/>
      <c r="XEY226" s="1"/>
      <c r="XEZ226" s="1"/>
      <c r="XFA226" s="1"/>
      <c r="XFB226" s="1"/>
      <c r="XFC226" s="1"/>
    </row>
    <row r="227" spans="1:150 16226:16383" s="2" customFormat="1" ht="20.25" customHeight="1" x14ac:dyDescent="0.3">
      <c r="A227" s="110">
        <f t="shared" si="28"/>
        <v>26</v>
      </c>
      <c r="B227" s="111"/>
      <c r="C227" s="51" t="s">
        <v>365</v>
      </c>
      <c r="D227" s="51" t="s">
        <v>310</v>
      </c>
      <c r="E227" s="73">
        <f>(9.11*3.36)*(10.764)</f>
        <v>329.48173439999994</v>
      </c>
      <c r="F227" s="73">
        <f t="shared" si="26"/>
        <v>0</v>
      </c>
      <c r="G227" s="4">
        <v>0</v>
      </c>
      <c r="H227" s="4">
        <f t="shared" si="29"/>
        <v>329.48173439999994</v>
      </c>
      <c r="I227" s="1"/>
      <c r="J227" s="1"/>
      <c r="K227" s="1"/>
      <c r="L227" s="1"/>
      <c r="M227" s="1"/>
      <c r="N227" s="1"/>
      <c r="O227" s="1"/>
      <c r="P227" s="1"/>
      <c r="Q227" s="1"/>
      <c r="R227" s="1"/>
      <c r="S227" s="1"/>
      <c r="T227" s="1"/>
      <c r="U227" s="1"/>
      <c r="V227" s="1"/>
      <c r="W227" s="1"/>
      <c r="X227" s="1"/>
      <c r="Y227" s="1"/>
      <c r="Z227" s="1"/>
      <c r="AA227" s="1"/>
      <c r="AB227" s="1"/>
      <c r="AC227" s="1"/>
      <c r="AD227" s="1"/>
      <c r="AE227" s="1"/>
      <c r="AF227" s="1"/>
      <c r="AG227" s="1"/>
      <c r="AH227" s="1"/>
      <c r="AI227" s="1"/>
      <c r="AJ227" s="1"/>
      <c r="AK227" s="1"/>
      <c r="AL227" s="1"/>
      <c r="AM227" s="1"/>
      <c r="AN227" s="1"/>
      <c r="AO227" s="1"/>
      <c r="AP227" s="1"/>
      <c r="AQ227" s="1"/>
      <c r="AR227" s="1"/>
      <c r="AS227" s="1"/>
      <c r="AT227" s="1"/>
      <c r="AU227" s="1"/>
      <c r="AV227" s="1"/>
      <c r="AW227" s="1"/>
      <c r="AX227" s="1"/>
      <c r="AY227" s="1"/>
      <c r="AZ227" s="1"/>
      <c r="BA227" s="1"/>
      <c r="BB227" s="1"/>
      <c r="BC227" s="1"/>
      <c r="BD227" s="1"/>
      <c r="BE227" s="1"/>
      <c r="BF227" s="1"/>
      <c r="BG227" s="1"/>
      <c r="BH227" s="1"/>
      <c r="BI227" s="1"/>
      <c r="BJ227" s="1"/>
      <c r="BK227" s="1"/>
      <c r="BL227" s="1"/>
      <c r="BM227" s="1"/>
      <c r="BN227" s="1"/>
      <c r="BO227" s="1"/>
      <c r="BP227" s="1"/>
      <c r="BQ227" s="1"/>
      <c r="BR227" s="1"/>
      <c r="BS227" s="1"/>
      <c r="BT227" s="1"/>
      <c r="BU227" s="1"/>
      <c r="BV227" s="1"/>
      <c r="BW227" s="1"/>
      <c r="BX227" s="1"/>
      <c r="BY227" s="1"/>
      <c r="BZ227" s="1"/>
      <c r="CA227" s="1"/>
      <c r="CB227" s="1"/>
      <c r="CC227" s="1"/>
      <c r="CD227" s="1"/>
      <c r="CE227" s="1"/>
      <c r="CF227" s="1"/>
      <c r="CG227" s="1"/>
      <c r="CH227" s="1"/>
      <c r="CI227" s="1"/>
      <c r="CJ227" s="1"/>
      <c r="CK227" s="1"/>
      <c r="CL227" s="1"/>
      <c r="CM227" s="1"/>
      <c r="CN227" s="1"/>
      <c r="CO227" s="1"/>
      <c r="CP227" s="1"/>
      <c r="CQ227" s="1"/>
      <c r="CR227" s="1"/>
      <c r="CS227" s="1"/>
      <c r="CT227" s="1"/>
      <c r="CU227" s="1"/>
      <c r="CV227" s="1"/>
      <c r="CW227" s="1"/>
      <c r="CX227" s="1"/>
      <c r="CY227" s="1"/>
      <c r="CZ227" s="1"/>
      <c r="DA227" s="1"/>
      <c r="DB227" s="1"/>
      <c r="DC227" s="1"/>
      <c r="DD227" s="1"/>
      <c r="DE227" s="1"/>
      <c r="DF227" s="1"/>
      <c r="DG227" s="1"/>
      <c r="DH227" s="1"/>
      <c r="DI227" s="1"/>
      <c r="DJ227" s="1"/>
      <c r="DK227" s="1"/>
      <c r="DL227" s="1"/>
      <c r="DM227" s="1"/>
      <c r="DN227" s="1"/>
      <c r="DO227" s="1"/>
      <c r="DP227" s="1"/>
      <c r="DQ227" s="1"/>
      <c r="DR227" s="1"/>
      <c r="DS227" s="1"/>
      <c r="DT227" s="1"/>
      <c r="DU227" s="1"/>
      <c r="DV227" s="1"/>
      <c r="DW227" s="1"/>
      <c r="DX227" s="1"/>
      <c r="DY227" s="1"/>
      <c r="DZ227" s="1"/>
      <c r="EA227" s="1"/>
      <c r="EB227" s="1"/>
      <c r="EC227" s="1"/>
      <c r="ED227" s="1"/>
      <c r="EE227" s="1"/>
      <c r="EF227" s="1"/>
      <c r="EG227" s="1"/>
      <c r="EH227" s="1"/>
      <c r="EI227" s="1"/>
      <c r="EJ227" s="1"/>
      <c r="EK227" s="1"/>
      <c r="EL227" s="1"/>
      <c r="EM227" s="1"/>
      <c r="EN227" s="1"/>
      <c r="EO227" s="1"/>
      <c r="EP227" s="1"/>
      <c r="EQ227" s="1"/>
      <c r="ER227" s="1"/>
      <c r="ES227" s="1"/>
      <c r="ET227" s="1"/>
      <c r="WZB227" s="1"/>
      <c r="WZC227" s="1"/>
      <c r="WZD227" s="1"/>
      <c r="WZE227" s="1"/>
      <c r="WZF227" s="1"/>
      <c r="WZG227" s="1"/>
      <c r="WZH227" s="1"/>
      <c r="WZI227" s="1"/>
      <c r="WZJ227" s="1"/>
      <c r="WZK227" s="1"/>
      <c r="WZL227" s="1"/>
      <c r="WZM227" s="1"/>
      <c r="WZN227" s="1"/>
      <c r="WZO227" s="1"/>
      <c r="WZP227" s="1"/>
      <c r="WZQ227" s="1"/>
      <c r="WZR227" s="1"/>
      <c r="WZS227" s="1"/>
      <c r="WZT227" s="1"/>
      <c r="WZU227" s="1"/>
      <c r="WZV227" s="1"/>
      <c r="WZW227" s="1"/>
      <c r="WZX227" s="1"/>
      <c r="WZY227" s="1"/>
      <c r="WZZ227" s="1"/>
      <c r="XAA227" s="1"/>
      <c r="XAB227" s="1"/>
      <c r="XAC227" s="1"/>
      <c r="XAD227" s="1"/>
      <c r="XAE227" s="1"/>
      <c r="XAF227" s="1"/>
      <c r="XAG227" s="1"/>
      <c r="XAH227" s="1"/>
      <c r="XAI227" s="1"/>
      <c r="XAJ227" s="1"/>
      <c r="XAK227" s="1"/>
      <c r="XAL227" s="1"/>
      <c r="XAM227" s="1"/>
      <c r="XAN227" s="1"/>
      <c r="XAO227" s="1"/>
      <c r="XAP227" s="1"/>
      <c r="XAQ227" s="1"/>
      <c r="XAR227" s="1"/>
      <c r="XAS227" s="1"/>
      <c r="XAT227" s="1"/>
      <c r="XAU227" s="1"/>
      <c r="XAV227" s="1"/>
      <c r="XAW227" s="1"/>
      <c r="XAX227" s="1"/>
      <c r="XAY227" s="1"/>
      <c r="XAZ227" s="1"/>
      <c r="XBA227" s="1"/>
      <c r="XBB227" s="1"/>
      <c r="XBC227" s="1"/>
      <c r="XBD227" s="1"/>
      <c r="XBE227" s="1"/>
      <c r="XBF227" s="1"/>
      <c r="XBG227" s="1"/>
      <c r="XBH227" s="1"/>
      <c r="XBI227" s="1"/>
      <c r="XBJ227" s="1"/>
      <c r="XBK227" s="1"/>
      <c r="XBL227" s="1"/>
      <c r="XBM227" s="1"/>
      <c r="XBN227" s="1"/>
      <c r="XBO227" s="1"/>
      <c r="XBP227" s="1"/>
      <c r="XBQ227" s="1"/>
      <c r="XBR227" s="1"/>
      <c r="XBS227" s="1"/>
      <c r="XBT227" s="1"/>
      <c r="XBU227" s="1"/>
      <c r="XBV227" s="1"/>
      <c r="XBW227" s="1"/>
      <c r="XBX227" s="1"/>
      <c r="XBY227" s="1"/>
      <c r="XBZ227" s="1"/>
      <c r="XCA227" s="1"/>
      <c r="XCB227" s="1"/>
      <c r="XCC227" s="1"/>
      <c r="XCD227" s="1"/>
      <c r="XCE227" s="1"/>
      <c r="XCF227" s="1"/>
      <c r="XCG227" s="1"/>
      <c r="XCH227" s="1"/>
      <c r="XCI227" s="1"/>
      <c r="XCJ227" s="1"/>
      <c r="XCK227" s="1"/>
      <c r="XCL227" s="1"/>
      <c r="XCM227" s="1"/>
      <c r="XCN227" s="1"/>
      <c r="XCO227" s="1"/>
      <c r="XCP227" s="1"/>
      <c r="XCQ227" s="1"/>
      <c r="XCR227" s="1"/>
      <c r="XCS227" s="1"/>
      <c r="XCT227" s="1"/>
      <c r="XCU227" s="1"/>
      <c r="XCV227" s="1"/>
      <c r="XCW227" s="1"/>
      <c r="XCX227" s="1"/>
      <c r="XCY227" s="1"/>
      <c r="XCZ227" s="1"/>
      <c r="XDA227" s="1"/>
      <c r="XDB227" s="1"/>
      <c r="XDC227" s="1"/>
      <c r="XDD227" s="1"/>
      <c r="XDE227" s="1"/>
      <c r="XDF227" s="1"/>
      <c r="XDG227" s="1"/>
      <c r="XDH227" s="1"/>
      <c r="XDI227" s="1"/>
      <c r="XDJ227" s="1"/>
      <c r="XDK227" s="1"/>
      <c r="XDL227" s="1"/>
      <c r="XDM227" s="1"/>
      <c r="XDN227" s="1"/>
      <c r="XDO227" s="1"/>
      <c r="XDP227" s="1"/>
      <c r="XDQ227" s="1"/>
      <c r="XDR227" s="1"/>
      <c r="XDS227" s="1"/>
      <c r="XDT227" s="1"/>
      <c r="XDU227" s="1"/>
      <c r="XDV227" s="1"/>
      <c r="XDW227" s="1"/>
      <c r="XDX227" s="1"/>
      <c r="XDY227" s="1"/>
      <c r="XDZ227" s="1"/>
      <c r="XEA227" s="1"/>
      <c r="XEB227" s="1"/>
      <c r="XEC227" s="1"/>
      <c r="XED227" s="1"/>
      <c r="XEE227" s="1"/>
      <c r="XEF227" s="1"/>
      <c r="XEG227" s="1"/>
      <c r="XEH227" s="1"/>
      <c r="XEI227" s="1"/>
      <c r="XEJ227" s="1"/>
      <c r="XEK227" s="1"/>
      <c r="XEL227" s="1"/>
      <c r="XEM227" s="1"/>
      <c r="XEN227" s="1"/>
      <c r="XEO227" s="1"/>
      <c r="XEP227" s="1"/>
      <c r="XEQ227" s="1"/>
      <c r="XER227" s="1"/>
      <c r="XES227" s="1"/>
      <c r="XET227" s="1"/>
      <c r="XEU227" s="1"/>
      <c r="XEV227" s="1"/>
      <c r="XEW227" s="1"/>
      <c r="XEX227" s="1"/>
      <c r="XEY227" s="1"/>
      <c r="XEZ227" s="1"/>
      <c r="XFA227" s="1"/>
      <c r="XFB227" s="1"/>
      <c r="XFC227" s="1"/>
    </row>
    <row r="228" spans="1:150 16226:16383" s="2" customFormat="1" ht="21" x14ac:dyDescent="0.3">
      <c r="A228" s="114" t="s">
        <v>312</v>
      </c>
      <c r="B228" s="115"/>
      <c r="C228" s="115"/>
      <c r="D228" s="115"/>
      <c r="E228" s="115"/>
      <c r="F228" s="115"/>
      <c r="G228" s="115"/>
      <c r="H228" s="116"/>
      <c r="I228" s="1"/>
      <c r="J228" s="1"/>
      <c r="K228" s="1"/>
      <c r="L228" s="1"/>
      <c r="M228" s="1"/>
      <c r="N228" s="1"/>
      <c r="O228" s="1"/>
      <c r="P228" s="1"/>
      <c r="Q228" s="1"/>
      <c r="R228" s="1"/>
      <c r="S228" s="1"/>
      <c r="T228" s="1"/>
      <c r="U228" s="1"/>
      <c r="V228" s="1"/>
      <c r="W228" s="1"/>
      <c r="X228" s="1"/>
      <c r="Y228" s="1"/>
      <c r="Z228" s="1"/>
      <c r="AA228" s="1"/>
      <c r="AB228" s="1"/>
      <c r="AC228" s="1"/>
      <c r="AD228" s="1"/>
      <c r="AE228" s="1"/>
      <c r="AF228" s="1"/>
      <c r="AG228" s="1"/>
      <c r="AH228" s="1"/>
      <c r="AI228" s="1"/>
      <c r="AJ228" s="1"/>
      <c r="AK228" s="1"/>
      <c r="AL228" s="1"/>
      <c r="AM228" s="1"/>
      <c r="AN228" s="1"/>
      <c r="AO228" s="1"/>
      <c r="AP228" s="1"/>
      <c r="AQ228" s="1"/>
      <c r="AR228" s="1"/>
      <c r="AS228" s="1"/>
      <c r="AT228" s="1"/>
      <c r="AU228" s="1"/>
      <c r="AV228" s="1"/>
      <c r="AW228" s="1"/>
      <c r="AX228" s="1"/>
      <c r="AY228" s="1"/>
      <c r="AZ228" s="1"/>
      <c r="BA228" s="1"/>
      <c r="BB228" s="1"/>
      <c r="BC228" s="1"/>
      <c r="BD228" s="1"/>
      <c r="BE228" s="1"/>
      <c r="BF228" s="1"/>
      <c r="BG228" s="1"/>
      <c r="BH228" s="1"/>
      <c r="BI228" s="1"/>
      <c r="BJ228" s="1"/>
      <c r="BK228" s="1"/>
      <c r="BL228" s="1"/>
      <c r="BM228" s="1"/>
      <c r="BN228" s="1"/>
      <c r="BO228" s="1"/>
      <c r="BP228" s="1"/>
      <c r="BQ228" s="1"/>
      <c r="BR228" s="1"/>
      <c r="BS228" s="1"/>
      <c r="BT228" s="1"/>
      <c r="BU228" s="1"/>
      <c r="BV228" s="1"/>
      <c r="BW228" s="1"/>
      <c r="BX228" s="1"/>
      <c r="BY228" s="1"/>
      <c r="BZ228" s="1"/>
      <c r="CA228" s="1"/>
      <c r="CB228" s="1"/>
      <c r="CC228" s="1"/>
      <c r="CD228" s="1"/>
      <c r="CE228" s="1"/>
      <c r="CF228" s="1"/>
      <c r="CG228" s="1"/>
      <c r="CH228" s="1"/>
      <c r="CI228" s="1"/>
      <c r="CJ228" s="1"/>
      <c r="CK228" s="1"/>
      <c r="CL228" s="1"/>
      <c r="CM228" s="1"/>
      <c r="CN228" s="1"/>
      <c r="CO228" s="1"/>
      <c r="CP228" s="1"/>
      <c r="CQ228" s="1"/>
      <c r="CR228" s="1"/>
      <c r="CS228" s="1"/>
      <c r="CT228" s="1"/>
      <c r="CU228" s="1"/>
      <c r="CV228" s="1"/>
      <c r="CW228" s="1"/>
      <c r="CX228" s="1"/>
      <c r="CY228" s="1"/>
      <c r="CZ228" s="1"/>
      <c r="DA228" s="1"/>
      <c r="DB228" s="1"/>
      <c r="DC228" s="1"/>
      <c r="DD228" s="1"/>
      <c r="DE228" s="1"/>
      <c r="DF228" s="1"/>
      <c r="DG228" s="1"/>
      <c r="DH228" s="1"/>
      <c r="DI228" s="1"/>
      <c r="DJ228" s="1"/>
      <c r="DK228" s="1"/>
      <c r="DL228" s="1"/>
      <c r="DM228" s="1"/>
      <c r="DN228" s="1"/>
      <c r="DO228" s="1"/>
      <c r="DP228" s="1"/>
      <c r="DQ228" s="1"/>
      <c r="DR228" s="1"/>
      <c r="DS228" s="1"/>
      <c r="DT228" s="1"/>
      <c r="DU228" s="1"/>
      <c r="DV228" s="1"/>
      <c r="DW228" s="1"/>
      <c r="DX228" s="1"/>
      <c r="DY228" s="1"/>
      <c r="DZ228" s="1"/>
      <c r="EA228" s="1"/>
      <c r="EB228" s="1"/>
      <c r="EC228" s="1"/>
      <c r="ED228" s="1"/>
      <c r="EE228" s="1"/>
      <c r="EF228" s="1"/>
      <c r="EG228" s="1"/>
      <c r="EH228" s="1"/>
      <c r="EI228" s="1"/>
      <c r="EJ228" s="1"/>
      <c r="EK228" s="1"/>
      <c r="EL228" s="1"/>
      <c r="EM228" s="1"/>
      <c r="EN228" s="1"/>
      <c r="EO228" s="1"/>
      <c r="EP228" s="1"/>
      <c r="EQ228" s="1"/>
      <c r="ER228" s="1"/>
      <c r="ES228" s="1"/>
      <c r="ET228" s="1"/>
      <c r="WZB228" s="1"/>
      <c r="WZC228" s="1"/>
      <c r="WZD228" s="1"/>
      <c r="WZE228" s="1"/>
      <c r="WZF228" s="1"/>
      <c r="WZG228" s="1"/>
      <c r="WZH228" s="1"/>
      <c r="WZI228" s="1"/>
      <c r="WZJ228" s="1"/>
      <c r="WZK228" s="1"/>
      <c r="WZL228" s="1"/>
      <c r="WZM228" s="1"/>
      <c r="WZN228" s="1"/>
      <c r="WZO228" s="1"/>
      <c r="WZP228" s="1"/>
      <c r="WZQ228" s="1"/>
      <c r="WZR228" s="1"/>
      <c r="WZS228" s="1"/>
      <c r="WZT228" s="1"/>
      <c r="WZU228" s="1"/>
      <c r="WZV228" s="1"/>
      <c r="WZW228" s="1"/>
      <c r="WZX228" s="1"/>
      <c r="WZY228" s="1"/>
      <c r="WZZ228" s="1"/>
      <c r="XAA228" s="1"/>
      <c r="XAB228" s="1"/>
      <c r="XAC228" s="1"/>
      <c r="XAD228" s="1"/>
      <c r="XAE228" s="1"/>
      <c r="XAF228" s="1"/>
      <c r="XAG228" s="1"/>
      <c r="XAH228" s="1"/>
      <c r="XAI228" s="1"/>
      <c r="XAJ228" s="1"/>
      <c r="XAK228" s="1"/>
      <c r="XAL228" s="1"/>
      <c r="XAM228" s="1"/>
      <c r="XAN228" s="1"/>
      <c r="XAO228" s="1"/>
      <c r="XAP228" s="1"/>
      <c r="XAQ228" s="1"/>
      <c r="XAR228" s="1"/>
      <c r="XAS228" s="1"/>
      <c r="XAT228" s="1"/>
      <c r="XAU228" s="1"/>
      <c r="XAV228" s="1"/>
      <c r="XAW228" s="1"/>
      <c r="XAX228" s="1"/>
      <c r="XAY228" s="1"/>
      <c r="XAZ228" s="1"/>
      <c r="XBA228" s="1"/>
      <c r="XBB228" s="1"/>
      <c r="XBC228" s="1"/>
      <c r="XBD228" s="1"/>
      <c r="XBE228" s="1"/>
      <c r="XBF228" s="1"/>
      <c r="XBG228" s="1"/>
      <c r="XBH228" s="1"/>
      <c r="XBI228" s="1"/>
      <c r="XBJ228" s="1"/>
      <c r="XBK228" s="1"/>
      <c r="XBL228" s="1"/>
      <c r="XBM228" s="1"/>
      <c r="XBN228" s="1"/>
      <c r="XBO228" s="1"/>
      <c r="XBP228" s="1"/>
      <c r="XBQ228" s="1"/>
      <c r="XBR228" s="1"/>
      <c r="XBS228" s="1"/>
      <c r="XBT228" s="1"/>
      <c r="XBU228" s="1"/>
      <c r="XBV228" s="1"/>
      <c r="XBW228" s="1"/>
      <c r="XBX228" s="1"/>
      <c r="XBY228" s="1"/>
      <c r="XBZ228" s="1"/>
      <c r="XCA228" s="1"/>
      <c r="XCB228" s="1"/>
      <c r="XCC228" s="1"/>
      <c r="XCD228" s="1"/>
      <c r="XCE228" s="1"/>
      <c r="XCF228" s="1"/>
      <c r="XCG228" s="1"/>
      <c r="XCH228" s="1"/>
      <c r="XCI228" s="1"/>
      <c r="XCJ228" s="1"/>
      <c r="XCK228" s="1"/>
      <c r="XCL228" s="1"/>
      <c r="XCM228" s="1"/>
      <c r="XCN228" s="1"/>
      <c r="XCO228" s="1"/>
      <c r="XCP228" s="1"/>
      <c r="XCQ228" s="1"/>
      <c r="XCR228" s="1"/>
      <c r="XCS228" s="1"/>
      <c r="XCT228" s="1"/>
      <c r="XCU228" s="1"/>
      <c r="XCV228" s="1"/>
      <c r="XCW228" s="1"/>
      <c r="XCX228" s="1"/>
      <c r="XCY228" s="1"/>
      <c r="XCZ228" s="1"/>
      <c r="XDA228" s="1"/>
      <c r="XDB228" s="1"/>
      <c r="XDC228" s="1"/>
      <c r="XDD228" s="1"/>
      <c r="XDE228" s="1"/>
      <c r="XDF228" s="1"/>
      <c r="XDG228" s="1"/>
      <c r="XDH228" s="1"/>
      <c r="XDI228" s="1"/>
      <c r="XDJ228" s="1"/>
      <c r="XDK228" s="1"/>
      <c r="XDL228" s="1"/>
      <c r="XDM228" s="1"/>
      <c r="XDN228" s="1"/>
      <c r="XDO228" s="1"/>
      <c r="XDP228" s="1"/>
      <c r="XDQ228" s="1"/>
      <c r="XDR228" s="1"/>
      <c r="XDS228" s="1"/>
      <c r="XDT228" s="1"/>
      <c r="XDU228" s="1"/>
      <c r="XDV228" s="1"/>
      <c r="XDW228" s="1"/>
      <c r="XDX228" s="1"/>
      <c r="XDY228" s="1"/>
      <c r="XDZ228" s="1"/>
      <c r="XEA228" s="1"/>
      <c r="XEB228" s="1"/>
      <c r="XEC228" s="1"/>
      <c r="XED228" s="1"/>
      <c r="XEE228" s="1"/>
      <c r="XEF228" s="1"/>
      <c r="XEG228" s="1"/>
      <c r="XEH228" s="1"/>
      <c r="XEI228" s="1"/>
      <c r="XEJ228" s="1"/>
      <c r="XEK228" s="1"/>
      <c r="XEL228" s="1"/>
      <c r="XEM228" s="1"/>
      <c r="XEN228" s="1"/>
      <c r="XEO228" s="1"/>
      <c r="XEP228" s="1"/>
      <c r="XEQ228" s="1"/>
      <c r="XER228" s="1"/>
      <c r="XES228" s="1"/>
      <c r="XET228" s="1"/>
      <c r="XEU228" s="1"/>
      <c r="XEV228" s="1"/>
      <c r="XEW228" s="1"/>
      <c r="XEX228" s="1"/>
      <c r="XEY228" s="1"/>
      <c r="XEZ228" s="1"/>
      <c r="XFA228" s="1"/>
      <c r="XFB228" s="1"/>
      <c r="XFC228" s="1"/>
    </row>
    <row r="229" spans="1:150 16226:16383" s="2" customFormat="1" ht="21" x14ac:dyDescent="0.3">
      <c r="A229" s="109">
        <v>11</v>
      </c>
      <c r="B229" s="109"/>
      <c r="C229" s="51" t="s">
        <v>365</v>
      </c>
      <c r="D229" s="51" t="s">
        <v>313</v>
      </c>
      <c r="E229" s="73">
        <f>(52.55)*(10.764)</f>
        <v>565.64819999999997</v>
      </c>
      <c r="F229" s="73">
        <f t="shared" ref="F229:F239" si="30">0*(10.764)</f>
        <v>0</v>
      </c>
      <c r="G229" s="4">
        <v>0</v>
      </c>
      <c r="H229" s="4">
        <f>E229+F229+(IF(G229&lt;101,G229,IF(G229&lt;201,G229/2,IF(G229&lt;=301,G229/3,G229/4))))</f>
        <v>565.64819999999997</v>
      </c>
      <c r="I229" s="1"/>
      <c r="J229" s="1"/>
      <c r="K229" s="1"/>
      <c r="L229" s="1"/>
      <c r="M229" s="1"/>
      <c r="N229" s="1"/>
      <c r="O229" s="1"/>
      <c r="P229" s="1"/>
      <c r="Q229" s="1"/>
      <c r="R229" s="1"/>
      <c r="S229" s="1"/>
      <c r="T229" s="1"/>
      <c r="U229" s="1"/>
      <c r="V229" s="1"/>
      <c r="W229" s="1"/>
      <c r="X229" s="1"/>
      <c r="Y229" s="1"/>
      <c r="Z229" s="1"/>
      <c r="AA229" s="1"/>
      <c r="AB229" s="1"/>
      <c r="AC229" s="1"/>
      <c r="AD229" s="1"/>
      <c r="AE229" s="1"/>
      <c r="AF229" s="1"/>
      <c r="AG229" s="1"/>
      <c r="AH229" s="1"/>
      <c r="AI229" s="1"/>
      <c r="AJ229" s="1"/>
      <c r="AK229" s="1"/>
      <c r="AL229" s="1"/>
      <c r="AM229" s="1"/>
      <c r="AN229" s="1"/>
      <c r="AO229" s="1"/>
      <c r="AP229" s="1"/>
      <c r="AQ229" s="1"/>
      <c r="AR229" s="1"/>
      <c r="AS229" s="1"/>
      <c r="AT229" s="1"/>
      <c r="AU229" s="1"/>
      <c r="AV229" s="1"/>
      <c r="AW229" s="1"/>
      <c r="AX229" s="1"/>
      <c r="AY229" s="1"/>
      <c r="AZ229" s="1"/>
      <c r="BA229" s="1"/>
      <c r="BB229" s="1"/>
      <c r="BC229" s="1"/>
      <c r="BD229" s="1"/>
      <c r="BE229" s="1"/>
      <c r="BF229" s="1"/>
      <c r="BG229" s="1"/>
      <c r="BH229" s="1"/>
      <c r="BI229" s="1"/>
      <c r="BJ229" s="1"/>
      <c r="BK229" s="1"/>
      <c r="BL229" s="1"/>
      <c r="BM229" s="1"/>
      <c r="BN229" s="1"/>
      <c r="BO229" s="1"/>
      <c r="BP229" s="1"/>
      <c r="BQ229" s="1"/>
      <c r="BR229" s="1"/>
      <c r="BS229" s="1"/>
      <c r="BT229" s="1"/>
      <c r="BU229" s="1"/>
      <c r="BV229" s="1"/>
      <c r="BW229" s="1"/>
      <c r="BX229" s="1"/>
      <c r="BY229" s="1"/>
      <c r="BZ229" s="1"/>
      <c r="CA229" s="1"/>
      <c r="CB229" s="1"/>
      <c r="CC229" s="1"/>
      <c r="CD229" s="1"/>
      <c r="CE229" s="1"/>
      <c r="CF229" s="1"/>
      <c r="CG229" s="1"/>
      <c r="CH229" s="1"/>
      <c r="CI229" s="1"/>
      <c r="CJ229" s="1"/>
      <c r="CK229" s="1"/>
      <c r="CL229" s="1"/>
      <c r="CM229" s="1"/>
      <c r="CN229" s="1"/>
      <c r="CO229" s="1"/>
      <c r="CP229" s="1"/>
      <c r="CQ229" s="1"/>
      <c r="CR229" s="1"/>
      <c r="CS229" s="1"/>
      <c r="CT229" s="1"/>
      <c r="CU229" s="1"/>
      <c r="CV229" s="1"/>
      <c r="CW229" s="1"/>
      <c r="CX229" s="1"/>
      <c r="CY229" s="1"/>
      <c r="CZ229" s="1"/>
      <c r="DA229" s="1"/>
      <c r="DB229" s="1"/>
      <c r="DC229" s="1"/>
      <c r="DD229" s="1"/>
      <c r="DE229" s="1"/>
      <c r="DF229" s="1"/>
      <c r="DG229" s="1"/>
      <c r="DH229" s="1"/>
      <c r="DI229" s="1"/>
      <c r="DJ229" s="1"/>
      <c r="DK229" s="1"/>
      <c r="DL229" s="1"/>
      <c r="DM229" s="1"/>
      <c r="DN229" s="1"/>
      <c r="DO229" s="1"/>
      <c r="DP229" s="1"/>
      <c r="DQ229" s="1"/>
      <c r="DR229" s="1"/>
      <c r="DS229" s="1"/>
      <c r="DT229" s="1"/>
      <c r="DU229" s="1"/>
      <c r="DV229" s="1"/>
      <c r="DW229" s="1"/>
      <c r="DX229" s="1"/>
      <c r="DY229" s="1"/>
      <c r="DZ229" s="1"/>
      <c r="EA229" s="1"/>
      <c r="EB229" s="1"/>
      <c r="EC229" s="1"/>
      <c r="ED229" s="1"/>
      <c r="EE229" s="1"/>
      <c r="EF229" s="1"/>
      <c r="EG229" s="1"/>
      <c r="EH229" s="1"/>
      <c r="EI229" s="1"/>
      <c r="EJ229" s="1"/>
      <c r="EK229" s="1"/>
      <c r="EL229" s="1"/>
      <c r="EM229" s="1"/>
      <c r="EN229" s="1"/>
      <c r="EO229" s="1"/>
      <c r="EP229" s="1"/>
      <c r="EQ229" s="1"/>
      <c r="ER229" s="1"/>
      <c r="ES229" s="1"/>
      <c r="ET229" s="1"/>
      <c r="WZB229" s="1"/>
      <c r="WZC229" s="1"/>
      <c r="WZD229" s="1"/>
      <c r="WZE229" s="1"/>
      <c r="WZF229" s="1"/>
      <c r="WZG229" s="1"/>
      <c r="WZH229" s="1"/>
      <c r="WZI229" s="1"/>
      <c r="WZJ229" s="1"/>
      <c r="WZK229" s="1"/>
      <c r="WZL229" s="1"/>
      <c r="WZM229" s="1"/>
      <c r="WZN229" s="1"/>
      <c r="WZO229" s="1"/>
      <c r="WZP229" s="1"/>
      <c r="WZQ229" s="1"/>
      <c r="WZR229" s="1"/>
      <c r="WZS229" s="1"/>
      <c r="WZT229" s="1"/>
      <c r="WZU229" s="1"/>
      <c r="WZV229" s="1"/>
      <c r="WZW229" s="1"/>
      <c r="WZX229" s="1"/>
      <c r="WZY229" s="1"/>
      <c r="WZZ229" s="1"/>
      <c r="XAA229" s="1"/>
      <c r="XAB229" s="1"/>
      <c r="XAC229" s="1"/>
      <c r="XAD229" s="1"/>
      <c r="XAE229" s="1"/>
      <c r="XAF229" s="1"/>
      <c r="XAG229" s="1"/>
      <c r="XAH229" s="1"/>
      <c r="XAI229" s="1"/>
      <c r="XAJ229" s="1"/>
      <c r="XAK229" s="1"/>
      <c r="XAL229" s="1"/>
      <c r="XAM229" s="1"/>
      <c r="XAN229" s="1"/>
      <c r="XAO229" s="1"/>
      <c r="XAP229" s="1"/>
      <c r="XAQ229" s="1"/>
      <c r="XAR229" s="1"/>
      <c r="XAS229" s="1"/>
      <c r="XAT229" s="1"/>
      <c r="XAU229" s="1"/>
      <c r="XAV229" s="1"/>
      <c r="XAW229" s="1"/>
      <c r="XAX229" s="1"/>
      <c r="XAY229" s="1"/>
      <c r="XAZ229" s="1"/>
      <c r="XBA229" s="1"/>
      <c r="XBB229" s="1"/>
      <c r="XBC229" s="1"/>
      <c r="XBD229" s="1"/>
      <c r="XBE229" s="1"/>
      <c r="XBF229" s="1"/>
      <c r="XBG229" s="1"/>
      <c r="XBH229" s="1"/>
      <c r="XBI229" s="1"/>
      <c r="XBJ229" s="1"/>
      <c r="XBK229" s="1"/>
      <c r="XBL229" s="1"/>
      <c r="XBM229" s="1"/>
      <c r="XBN229" s="1"/>
      <c r="XBO229" s="1"/>
      <c r="XBP229" s="1"/>
      <c r="XBQ229" s="1"/>
      <c r="XBR229" s="1"/>
      <c r="XBS229" s="1"/>
      <c r="XBT229" s="1"/>
      <c r="XBU229" s="1"/>
      <c r="XBV229" s="1"/>
      <c r="XBW229" s="1"/>
      <c r="XBX229" s="1"/>
      <c r="XBY229" s="1"/>
      <c r="XBZ229" s="1"/>
      <c r="XCA229" s="1"/>
      <c r="XCB229" s="1"/>
      <c r="XCC229" s="1"/>
      <c r="XCD229" s="1"/>
      <c r="XCE229" s="1"/>
      <c r="XCF229" s="1"/>
      <c r="XCG229" s="1"/>
      <c r="XCH229" s="1"/>
      <c r="XCI229" s="1"/>
      <c r="XCJ229" s="1"/>
      <c r="XCK229" s="1"/>
      <c r="XCL229" s="1"/>
      <c r="XCM229" s="1"/>
      <c r="XCN229" s="1"/>
      <c r="XCO229" s="1"/>
      <c r="XCP229" s="1"/>
      <c r="XCQ229" s="1"/>
      <c r="XCR229" s="1"/>
      <c r="XCS229" s="1"/>
      <c r="XCT229" s="1"/>
      <c r="XCU229" s="1"/>
      <c r="XCV229" s="1"/>
      <c r="XCW229" s="1"/>
      <c r="XCX229" s="1"/>
      <c r="XCY229" s="1"/>
      <c r="XCZ229" s="1"/>
      <c r="XDA229" s="1"/>
      <c r="XDB229" s="1"/>
      <c r="XDC229" s="1"/>
      <c r="XDD229" s="1"/>
      <c r="XDE229" s="1"/>
      <c r="XDF229" s="1"/>
      <c r="XDG229" s="1"/>
      <c r="XDH229" s="1"/>
      <c r="XDI229" s="1"/>
      <c r="XDJ229" s="1"/>
      <c r="XDK229" s="1"/>
      <c r="XDL229" s="1"/>
      <c r="XDM229" s="1"/>
      <c r="XDN229" s="1"/>
      <c r="XDO229" s="1"/>
      <c r="XDP229" s="1"/>
      <c r="XDQ229" s="1"/>
      <c r="XDR229" s="1"/>
      <c r="XDS229" s="1"/>
      <c r="XDT229" s="1"/>
      <c r="XDU229" s="1"/>
      <c r="XDV229" s="1"/>
      <c r="XDW229" s="1"/>
      <c r="XDX229" s="1"/>
      <c r="XDY229" s="1"/>
      <c r="XDZ229" s="1"/>
      <c r="XEA229" s="1"/>
      <c r="XEB229" s="1"/>
      <c r="XEC229" s="1"/>
      <c r="XED229" s="1"/>
      <c r="XEE229" s="1"/>
      <c r="XEF229" s="1"/>
      <c r="XEG229" s="1"/>
      <c r="XEH229" s="1"/>
      <c r="XEI229" s="1"/>
      <c r="XEJ229" s="1"/>
      <c r="XEK229" s="1"/>
      <c r="XEL229" s="1"/>
      <c r="XEM229" s="1"/>
      <c r="XEN229" s="1"/>
      <c r="XEO229" s="1"/>
      <c r="XEP229" s="1"/>
      <c r="XEQ229" s="1"/>
      <c r="XER229" s="1"/>
      <c r="XES229" s="1"/>
      <c r="XET229" s="1"/>
      <c r="XEU229" s="1"/>
      <c r="XEV229" s="1"/>
      <c r="XEW229" s="1"/>
      <c r="XEX229" s="1"/>
      <c r="XEY229" s="1"/>
      <c r="XEZ229" s="1"/>
      <c r="XFA229" s="1"/>
      <c r="XFB229" s="1"/>
      <c r="XFC229" s="1"/>
    </row>
    <row r="230" spans="1:150 16226:16383" s="2" customFormat="1" ht="21" x14ac:dyDescent="0.3">
      <c r="A230" s="110">
        <f>A229+1</f>
        <v>12</v>
      </c>
      <c r="B230" s="111"/>
      <c r="C230" s="51" t="s">
        <v>365</v>
      </c>
      <c r="D230" s="51" t="s">
        <v>313</v>
      </c>
      <c r="E230" s="73">
        <f>(5.72*5.7)*(10.764)</f>
        <v>350.949456</v>
      </c>
      <c r="F230" s="73">
        <f t="shared" si="30"/>
        <v>0</v>
      </c>
      <c r="G230" s="4">
        <v>0</v>
      </c>
      <c r="H230" s="4">
        <f t="shared" ref="H230:H238" si="31">E230+F230+(IF(G230&lt;101,G230,IF(G230&lt;201,G230/2,IF(G230&lt;=301,G230/3,G230/4))))</f>
        <v>350.949456</v>
      </c>
      <c r="I230" s="1"/>
      <c r="J230" s="1"/>
      <c r="K230" s="1"/>
      <c r="L230" s="1"/>
      <c r="M230" s="1"/>
      <c r="N230" s="1"/>
      <c r="O230" s="1"/>
      <c r="P230" s="1"/>
      <c r="Q230" s="1"/>
      <c r="R230" s="1"/>
      <c r="S230" s="1"/>
      <c r="T230" s="1"/>
      <c r="U230" s="1"/>
      <c r="V230" s="1"/>
      <c r="W230" s="1"/>
      <c r="X230" s="1"/>
      <c r="Y230" s="1"/>
      <c r="Z230" s="1"/>
      <c r="AA230" s="1"/>
      <c r="AB230" s="1"/>
      <c r="AC230" s="1"/>
      <c r="AD230" s="1"/>
      <c r="AE230" s="1"/>
      <c r="AF230" s="1"/>
      <c r="AG230" s="1"/>
      <c r="AH230" s="1"/>
      <c r="AI230" s="1"/>
      <c r="AJ230" s="1"/>
      <c r="AK230" s="1"/>
      <c r="AL230" s="1"/>
      <c r="AM230" s="1"/>
      <c r="AN230" s="1"/>
      <c r="AO230" s="1"/>
      <c r="AP230" s="1"/>
      <c r="AQ230" s="1"/>
      <c r="AR230" s="1"/>
      <c r="AS230" s="1"/>
      <c r="AT230" s="1"/>
      <c r="AU230" s="1"/>
      <c r="AV230" s="1"/>
      <c r="AW230" s="1"/>
      <c r="AX230" s="1"/>
      <c r="AY230" s="1"/>
      <c r="AZ230" s="1"/>
      <c r="BA230" s="1"/>
      <c r="BB230" s="1"/>
      <c r="BC230" s="1"/>
      <c r="BD230" s="1"/>
      <c r="BE230" s="1"/>
      <c r="BF230" s="1"/>
      <c r="BG230" s="1"/>
      <c r="BH230" s="1"/>
      <c r="BI230" s="1"/>
      <c r="BJ230" s="1"/>
      <c r="BK230" s="1"/>
      <c r="BL230" s="1"/>
      <c r="BM230" s="1"/>
      <c r="BN230" s="1"/>
      <c r="BO230" s="1"/>
      <c r="BP230" s="1"/>
      <c r="BQ230" s="1"/>
      <c r="BR230" s="1"/>
      <c r="BS230" s="1"/>
      <c r="BT230" s="1"/>
      <c r="BU230" s="1"/>
      <c r="BV230" s="1"/>
      <c r="BW230" s="1"/>
      <c r="BX230" s="1"/>
      <c r="BY230" s="1"/>
      <c r="BZ230" s="1"/>
      <c r="CA230" s="1"/>
      <c r="CB230" s="1"/>
      <c r="CC230" s="1"/>
      <c r="CD230" s="1"/>
      <c r="CE230" s="1"/>
      <c r="CF230" s="1"/>
      <c r="CG230" s="1"/>
      <c r="CH230" s="1"/>
      <c r="CI230" s="1"/>
      <c r="CJ230" s="1"/>
      <c r="CK230" s="1"/>
      <c r="CL230" s="1"/>
      <c r="CM230" s="1"/>
      <c r="CN230" s="1"/>
      <c r="CO230" s="1"/>
      <c r="CP230" s="1"/>
      <c r="CQ230" s="1"/>
      <c r="CR230" s="1"/>
      <c r="CS230" s="1"/>
      <c r="CT230" s="1"/>
      <c r="CU230" s="1"/>
      <c r="CV230" s="1"/>
      <c r="CW230" s="1"/>
      <c r="CX230" s="1"/>
      <c r="CY230" s="1"/>
      <c r="CZ230" s="1"/>
      <c r="DA230" s="1"/>
      <c r="DB230" s="1"/>
      <c r="DC230" s="1"/>
      <c r="DD230" s="1"/>
      <c r="DE230" s="1"/>
      <c r="DF230" s="1"/>
      <c r="DG230" s="1"/>
      <c r="DH230" s="1"/>
      <c r="DI230" s="1"/>
      <c r="DJ230" s="1"/>
      <c r="DK230" s="1"/>
      <c r="DL230" s="1"/>
      <c r="DM230" s="1"/>
      <c r="DN230" s="1"/>
      <c r="DO230" s="1"/>
      <c r="DP230" s="1"/>
      <c r="DQ230" s="1"/>
      <c r="DR230" s="1"/>
      <c r="DS230" s="1"/>
      <c r="DT230" s="1"/>
      <c r="DU230" s="1"/>
      <c r="DV230" s="1"/>
      <c r="DW230" s="1"/>
      <c r="DX230" s="1"/>
      <c r="DY230" s="1"/>
      <c r="DZ230" s="1"/>
      <c r="EA230" s="1"/>
      <c r="EB230" s="1"/>
      <c r="EC230" s="1"/>
      <c r="ED230" s="1"/>
      <c r="EE230" s="1"/>
      <c r="EF230" s="1"/>
      <c r="EG230" s="1"/>
      <c r="EH230" s="1"/>
      <c r="EI230" s="1"/>
      <c r="EJ230" s="1"/>
      <c r="EK230" s="1"/>
      <c r="EL230" s="1"/>
      <c r="EM230" s="1"/>
      <c r="EN230" s="1"/>
      <c r="EO230" s="1"/>
      <c r="EP230" s="1"/>
      <c r="EQ230" s="1"/>
      <c r="ER230" s="1"/>
      <c r="ES230" s="1"/>
      <c r="ET230" s="1"/>
      <c r="WZB230" s="1"/>
      <c r="WZC230" s="1"/>
      <c r="WZD230" s="1"/>
      <c r="WZE230" s="1"/>
      <c r="WZF230" s="1"/>
      <c r="WZG230" s="1"/>
      <c r="WZH230" s="1"/>
      <c r="WZI230" s="1"/>
      <c r="WZJ230" s="1"/>
      <c r="WZK230" s="1"/>
      <c r="WZL230" s="1"/>
      <c r="WZM230" s="1"/>
      <c r="WZN230" s="1"/>
      <c r="WZO230" s="1"/>
      <c r="WZP230" s="1"/>
      <c r="WZQ230" s="1"/>
      <c r="WZR230" s="1"/>
      <c r="WZS230" s="1"/>
      <c r="WZT230" s="1"/>
      <c r="WZU230" s="1"/>
      <c r="WZV230" s="1"/>
      <c r="WZW230" s="1"/>
      <c r="WZX230" s="1"/>
      <c r="WZY230" s="1"/>
      <c r="WZZ230" s="1"/>
      <c r="XAA230" s="1"/>
      <c r="XAB230" s="1"/>
      <c r="XAC230" s="1"/>
      <c r="XAD230" s="1"/>
      <c r="XAE230" s="1"/>
      <c r="XAF230" s="1"/>
      <c r="XAG230" s="1"/>
      <c r="XAH230" s="1"/>
      <c r="XAI230" s="1"/>
      <c r="XAJ230" s="1"/>
      <c r="XAK230" s="1"/>
      <c r="XAL230" s="1"/>
      <c r="XAM230" s="1"/>
      <c r="XAN230" s="1"/>
      <c r="XAO230" s="1"/>
      <c r="XAP230" s="1"/>
      <c r="XAQ230" s="1"/>
      <c r="XAR230" s="1"/>
      <c r="XAS230" s="1"/>
      <c r="XAT230" s="1"/>
      <c r="XAU230" s="1"/>
      <c r="XAV230" s="1"/>
      <c r="XAW230" s="1"/>
      <c r="XAX230" s="1"/>
      <c r="XAY230" s="1"/>
      <c r="XAZ230" s="1"/>
      <c r="XBA230" s="1"/>
      <c r="XBB230" s="1"/>
      <c r="XBC230" s="1"/>
      <c r="XBD230" s="1"/>
      <c r="XBE230" s="1"/>
      <c r="XBF230" s="1"/>
      <c r="XBG230" s="1"/>
      <c r="XBH230" s="1"/>
      <c r="XBI230" s="1"/>
      <c r="XBJ230" s="1"/>
      <c r="XBK230" s="1"/>
      <c r="XBL230" s="1"/>
      <c r="XBM230" s="1"/>
      <c r="XBN230" s="1"/>
      <c r="XBO230" s="1"/>
      <c r="XBP230" s="1"/>
      <c r="XBQ230" s="1"/>
      <c r="XBR230" s="1"/>
      <c r="XBS230" s="1"/>
      <c r="XBT230" s="1"/>
      <c r="XBU230" s="1"/>
      <c r="XBV230" s="1"/>
      <c r="XBW230" s="1"/>
      <c r="XBX230" s="1"/>
      <c r="XBY230" s="1"/>
      <c r="XBZ230" s="1"/>
      <c r="XCA230" s="1"/>
      <c r="XCB230" s="1"/>
      <c r="XCC230" s="1"/>
      <c r="XCD230" s="1"/>
      <c r="XCE230" s="1"/>
      <c r="XCF230" s="1"/>
      <c r="XCG230" s="1"/>
      <c r="XCH230" s="1"/>
      <c r="XCI230" s="1"/>
      <c r="XCJ230" s="1"/>
      <c r="XCK230" s="1"/>
      <c r="XCL230" s="1"/>
      <c r="XCM230" s="1"/>
      <c r="XCN230" s="1"/>
      <c r="XCO230" s="1"/>
      <c r="XCP230" s="1"/>
      <c r="XCQ230" s="1"/>
      <c r="XCR230" s="1"/>
      <c r="XCS230" s="1"/>
      <c r="XCT230" s="1"/>
      <c r="XCU230" s="1"/>
      <c r="XCV230" s="1"/>
      <c r="XCW230" s="1"/>
      <c r="XCX230" s="1"/>
      <c r="XCY230" s="1"/>
      <c r="XCZ230" s="1"/>
      <c r="XDA230" s="1"/>
      <c r="XDB230" s="1"/>
      <c r="XDC230" s="1"/>
      <c r="XDD230" s="1"/>
      <c r="XDE230" s="1"/>
      <c r="XDF230" s="1"/>
      <c r="XDG230" s="1"/>
      <c r="XDH230" s="1"/>
      <c r="XDI230" s="1"/>
      <c r="XDJ230" s="1"/>
      <c r="XDK230" s="1"/>
      <c r="XDL230" s="1"/>
      <c r="XDM230" s="1"/>
      <c r="XDN230" s="1"/>
      <c r="XDO230" s="1"/>
      <c r="XDP230" s="1"/>
      <c r="XDQ230" s="1"/>
      <c r="XDR230" s="1"/>
      <c r="XDS230" s="1"/>
      <c r="XDT230" s="1"/>
      <c r="XDU230" s="1"/>
      <c r="XDV230" s="1"/>
      <c r="XDW230" s="1"/>
      <c r="XDX230" s="1"/>
      <c r="XDY230" s="1"/>
      <c r="XDZ230" s="1"/>
      <c r="XEA230" s="1"/>
      <c r="XEB230" s="1"/>
      <c r="XEC230" s="1"/>
      <c r="XED230" s="1"/>
      <c r="XEE230" s="1"/>
      <c r="XEF230" s="1"/>
      <c r="XEG230" s="1"/>
      <c r="XEH230" s="1"/>
      <c r="XEI230" s="1"/>
      <c r="XEJ230" s="1"/>
      <c r="XEK230" s="1"/>
      <c r="XEL230" s="1"/>
      <c r="XEM230" s="1"/>
      <c r="XEN230" s="1"/>
      <c r="XEO230" s="1"/>
      <c r="XEP230" s="1"/>
      <c r="XEQ230" s="1"/>
      <c r="XER230" s="1"/>
      <c r="XES230" s="1"/>
      <c r="XET230" s="1"/>
      <c r="XEU230" s="1"/>
      <c r="XEV230" s="1"/>
      <c r="XEW230" s="1"/>
      <c r="XEX230" s="1"/>
      <c r="XEY230" s="1"/>
      <c r="XEZ230" s="1"/>
      <c r="XFA230" s="1"/>
      <c r="XFB230" s="1"/>
      <c r="XFC230" s="1"/>
    </row>
    <row r="231" spans="1:150 16226:16383" s="2" customFormat="1" ht="21" x14ac:dyDescent="0.3">
      <c r="A231" s="110">
        <f t="shared" ref="A231:A239" si="32">A230+1</f>
        <v>13</v>
      </c>
      <c r="B231" s="111"/>
      <c r="C231" s="51" t="s">
        <v>365</v>
      </c>
      <c r="D231" s="51" t="s">
        <v>313</v>
      </c>
      <c r="E231" s="73">
        <f>(5.62*5.7)*(10.764)</f>
        <v>344.81397599999997</v>
      </c>
      <c r="F231" s="73">
        <f t="shared" si="30"/>
        <v>0</v>
      </c>
      <c r="G231" s="4">
        <v>0</v>
      </c>
      <c r="H231" s="4">
        <f t="shared" si="31"/>
        <v>344.81397599999997</v>
      </c>
      <c r="I231" s="1"/>
      <c r="J231" s="1"/>
      <c r="K231" s="1"/>
      <c r="L231" s="1"/>
      <c r="M231" s="1"/>
      <c r="N231" s="1"/>
      <c r="O231" s="1"/>
      <c r="P231" s="1"/>
      <c r="Q231" s="1"/>
      <c r="R231" s="1"/>
      <c r="S231" s="1"/>
      <c r="T231" s="1"/>
      <c r="U231" s="1"/>
      <c r="V231" s="1"/>
      <c r="W231" s="1"/>
      <c r="X231" s="1"/>
      <c r="Y231" s="1"/>
      <c r="Z231" s="1"/>
      <c r="AA231" s="1"/>
      <c r="AB231" s="1"/>
      <c r="AC231" s="1"/>
      <c r="AD231" s="1"/>
      <c r="AE231" s="1"/>
      <c r="AF231" s="1"/>
      <c r="AG231" s="1"/>
      <c r="AH231" s="1"/>
      <c r="AI231" s="1"/>
      <c r="AJ231" s="1"/>
      <c r="AK231" s="1"/>
      <c r="AL231" s="1"/>
      <c r="AM231" s="1"/>
      <c r="AN231" s="1"/>
      <c r="AO231" s="1"/>
      <c r="AP231" s="1"/>
      <c r="AQ231" s="1"/>
      <c r="AR231" s="1"/>
      <c r="AS231" s="1"/>
      <c r="AT231" s="1"/>
      <c r="AU231" s="1"/>
      <c r="AV231" s="1"/>
      <c r="AW231" s="1"/>
      <c r="AX231" s="1"/>
      <c r="AY231" s="1"/>
      <c r="AZ231" s="1"/>
      <c r="BA231" s="1"/>
      <c r="BB231" s="1"/>
      <c r="BC231" s="1"/>
      <c r="BD231" s="1"/>
      <c r="BE231" s="1"/>
      <c r="BF231" s="1"/>
      <c r="BG231" s="1"/>
      <c r="BH231" s="1"/>
      <c r="BI231" s="1"/>
      <c r="BJ231" s="1"/>
      <c r="BK231" s="1"/>
      <c r="BL231" s="1"/>
      <c r="BM231" s="1"/>
      <c r="BN231" s="1"/>
      <c r="BO231" s="1"/>
      <c r="BP231" s="1"/>
      <c r="BQ231" s="1"/>
      <c r="BR231" s="1"/>
      <c r="BS231" s="1"/>
      <c r="BT231" s="1"/>
      <c r="BU231" s="1"/>
      <c r="BV231" s="1"/>
      <c r="BW231" s="1"/>
      <c r="BX231" s="1"/>
      <c r="BY231" s="1"/>
      <c r="BZ231" s="1"/>
      <c r="CA231" s="1"/>
      <c r="CB231" s="1"/>
      <c r="CC231" s="1"/>
      <c r="CD231" s="1"/>
      <c r="CE231" s="1"/>
      <c r="CF231" s="1"/>
      <c r="CG231" s="1"/>
      <c r="CH231" s="1"/>
      <c r="CI231" s="1"/>
      <c r="CJ231" s="1"/>
      <c r="CK231" s="1"/>
      <c r="CL231" s="1"/>
      <c r="CM231" s="1"/>
      <c r="CN231" s="1"/>
      <c r="CO231" s="1"/>
      <c r="CP231" s="1"/>
      <c r="CQ231" s="1"/>
      <c r="CR231" s="1"/>
      <c r="CS231" s="1"/>
      <c r="CT231" s="1"/>
      <c r="CU231" s="1"/>
      <c r="CV231" s="1"/>
      <c r="CW231" s="1"/>
      <c r="CX231" s="1"/>
      <c r="CY231" s="1"/>
      <c r="CZ231" s="1"/>
      <c r="DA231" s="1"/>
      <c r="DB231" s="1"/>
      <c r="DC231" s="1"/>
      <c r="DD231" s="1"/>
      <c r="DE231" s="1"/>
      <c r="DF231" s="1"/>
      <c r="DG231" s="1"/>
      <c r="DH231" s="1"/>
      <c r="DI231" s="1"/>
      <c r="DJ231" s="1"/>
      <c r="DK231" s="1"/>
      <c r="DL231" s="1"/>
      <c r="DM231" s="1"/>
      <c r="DN231" s="1"/>
      <c r="DO231" s="1"/>
      <c r="DP231" s="1"/>
      <c r="DQ231" s="1"/>
      <c r="DR231" s="1"/>
      <c r="DS231" s="1"/>
      <c r="DT231" s="1"/>
      <c r="DU231" s="1"/>
      <c r="DV231" s="1"/>
      <c r="DW231" s="1"/>
      <c r="DX231" s="1"/>
      <c r="DY231" s="1"/>
      <c r="DZ231" s="1"/>
      <c r="EA231" s="1"/>
      <c r="EB231" s="1"/>
      <c r="EC231" s="1"/>
      <c r="ED231" s="1"/>
      <c r="EE231" s="1"/>
      <c r="EF231" s="1"/>
      <c r="EG231" s="1"/>
      <c r="EH231" s="1"/>
      <c r="EI231" s="1"/>
      <c r="EJ231" s="1"/>
      <c r="EK231" s="1"/>
      <c r="EL231" s="1"/>
      <c r="EM231" s="1"/>
      <c r="EN231" s="1"/>
      <c r="EO231" s="1"/>
      <c r="EP231" s="1"/>
      <c r="EQ231" s="1"/>
      <c r="ER231" s="1"/>
      <c r="ES231" s="1"/>
      <c r="ET231" s="1"/>
      <c r="WZB231" s="1"/>
      <c r="WZC231" s="1"/>
      <c r="WZD231" s="1"/>
      <c r="WZE231" s="1"/>
      <c r="WZF231" s="1"/>
      <c r="WZG231" s="1"/>
      <c r="WZH231" s="1"/>
      <c r="WZI231" s="1"/>
      <c r="WZJ231" s="1"/>
      <c r="WZK231" s="1"/>
      <c r="WZL231" s="1"/>
      <c r="WZM231" s="1"/>
      <c r="WZN231" s="1"/>
      <c r="WZO231" s="1"/>
      <c r="WZP231" s="1"/>
      <c r="WZQ231" s="1"/>
      <c r="WZR231" s="1"/>
      <c r="WZS231" s="1"/>
      <c r="WZT231" s="1"/>
      <c r="WZU231" s="1"/>
      <c r="WZV231" s="1"/>
      <c r="WZW231" s="1"/>
      <c r="WZX231" s="1"/>
      <c r="WZY231" s="1"/>
      <c r="WZZ231" s="1"/>
      <c r="XAA231" s="1"/>
      <c r="XAB231" s="1"/>
      <c r="XAC231" s="1"/>
      <c r="XAD231" s="1"/>
      <c r="XAE231" s="1"/>
      <c r="XAF231" s="1"/>
      <c r="XAG231" s="1"/>
      <c r="XAH231" s="1"/>
      <c r="XAI231" s="1"/>
      <c r="XAJ231" s="1"/>
      <c r="XAK231" s="1"/>
      <c r="XAL231" s="1"/>
      <c r="XAM231" s="1"/>
      <c r="XAN231" s="1"/>
      <c r="XAO231" s="1"/>
      <c r="XAP231" s="1"/>
      <c r="XAQ231" s="1"/>
      <c r="XAR231" s="1"/>
      <c r="XAS231" s="1"/>
      <c r="XAT231" s="1"/>
      <c r="XAU231" s="1"/>
      <c r="XAV231" s="1"/>
      <c r="XAW231" s="1"/>
      <c r="XAX231" s="1"/>
      <c r="XAY231" s="1"/>
      <c r="XAZ231" s="1"/>
      <c r="XBA231" s="1"/>
      <c r="XBB231" s="1"/>
      <c r="XBC231" s="1"/>
      <c r="XBD231" s="1"/>
      <c r="XBE231" s="1"/>
      <c r="XBF231" s="1"/>
      <c r="XBG231" s="1"/>
      <c r="XBH231" s="1"/>
      <c r="XBI231" s="1"/>
      <c r="XBJ231" s="1"/>
      <c r="XBK231" s="1"/>
      <c r="XBL231" s="1"/>
      <c r="XBM231" s="1"/>
      <c r="XBN231" s="1"/>
      <c r="XBO231" s="1"/>
      <c r="XBP231" s="1"/>
      <c r="XBQ231" s="1"/>
      <c r="XBR231" s="1"/>
      <c r="XBS231" s="1"/>
      <c r="XBT231" s="1"/>
      <c r="XBU231" s="1"/>
      <c r="XBV231" s="1"/>
      <c r="XBW231" s="1"/>
      <c r="XBX231" s="1"/>
      <c r="XBY231" s="1"/>
      <c r="XBZ231" s="1"/>
      <c r="XCA231" s="1"/>
      <c r="XCB231" s="1"/>
      <c r="XCC231" s="1"/>
      <c r="XCD231" s="1"/>
      <c r="XCE231" s="1"/>
      <c r="XCF231" s="1"/>
      <c r="XCG231" s="1"/>
      <c r="XCH231" s="1"/>
      <c r="XCI231" s="1"/>
      <c r="XCJ231" s="1"/>
      <c r="XCK231" s="1"/>
      <c r="XCL231" s="1"/>
      <c r="XCM231" s="1"/>
      <c r="XCN231" s="1"/>
      <c r="XCO231" s="1"/>
      <c r="XCP231" s="1"/>
      <c r="XCQ231" s="1"/>
      <c r="XCR231" s="1"/>
      <c r="XCS231" s="1"/>
      <c r="XCT231" s="1"/>
      <c r="XCU231" s="1"/>
      <c r="XCV231" s="1"/>
      <c r="XCW231" s="1"/>
      <c r="XCX231" s="1"/>
      <c r="XCY231" s="1"/>
      <c r="XCZ231" s="1"/>
      <c r="XDA231" s="1"/>
      <c r="XDB231" s="1"/>
      <c r="XDC231" s="1"/>
      <c r="XDD231" s="1"/>
      <c r="XDE231" s="1"/>
      <c r="XDF231" s="1"/>
      <c r="XDG231" s="1"/>
      <c r="XDH231" s="1"/>
      <c r="XDI231" s="1"/>
      <c r="XDJ231" s="1"/>
      <c r="XDK231" s="1"/>
      <c r="XDL231" s="1"/>
      <c r="XDM231" s="1"/>
      <c r="XDN231" s="1"/>
      <c r="XDO231" s="1"/>
      <c r="XDP231" s="1"/>
      <c r="XDQ231" s="1"/>
      <c r="XDR231" s="1"/>
      <c r="XDS231" s="1"/>
      <c r="XDT231" s="1"/>
      <c r="XDU231" s="1"/>
      <c r="XDV231" s="1"/>
      <c r="XDW231" s="1"/>
      <c r="XDX231" s="1"/>
      <c r="XDY231" s="1"/>
      <c r="XDZ231" s="1"/>
      <c r="XEA231" s="1"/>
      <c r="XEB231" s="1"/>
      <c r="XEC231" s="1"/>
      <c r="XED231" s="1"/>
      <c r="XEE231" s="1"/>
      <c r="XEF231" s="1"/>
      <c r="XEG231" s="1"/>
      <c r="XEH231" s="1"/>
      <c r="XEI231" s="1"/>
      <c r="XEJ231" s="1"/>
      <c r="XEK231" s="1"/>
      <c r="XEL231" s="1"/>
      <c r="XEM231" s="1"/>
      <c r="XEN231" s="1"/>
      <c r="XEO231" s="1"/>
      <c r="XEP231" s="1"/>
      <c r="XEQ231" s="1"/>
      <c r="XER231" s="1"/>
      <c r="XES231" s="1"/>
      <c r="XET231" s="1"/>
      <c r="XEU231" s="1"/>
      <c r="XEV231" s="1"/>
      <c r="XEW231" s="1"/>
      <c r="XEX231" s="1"/>
      <c r="XEY231" s="1"/>
      <c r="XEZ231" s="1"/>
      <c r="XFA231" s="1"/>
      <c r="XFB231" s="1"/>
      <c r="XFC231" s="1"/>
    </row>
    <row r="232" spans="1:150 16226:16383" s="2" customFormat="1" ht="20.25" customHeight="1" x14ac:dyDescent="0.3">
      <c r="A232" s="110">
        <f t="shared" si="32"/>
        <v>14</v>
      </c>
      <c r="B232" s="111"/>
      <c r="C232" s="51" t="s">
        <v>365</v>
      </c>
      <c r="D232" s="51" t="s">
        <v>313</v>
      </c>
      <c r="E232" s="73">
        <f>(3.05*5.7)*(10.764)</f>
        <v>187.13213999999996</v>
      </c>
      <c r="F232" s="73">
        <f t="shared" si="30"/>
        <v>0</v>
      </c>
      <c r="G232" s="4">
        <v>0</v>
      </c>
      <c r="H232" s="4">
        <f t="shared" si="31"/>
        <v>187.13213999999996</v>
      </c>
      <c r="I232" s="1"/>
      <c r="J232" s="1"/>
      <c r="K232" s="1"/>
      <c r="L232" s="1"/>
      <c r="M232" s="1"/>
      <c r="N232" s="1"/>
      <c r="O232" s="1"/>
      <c r="P232" s="1"/>
      <c r="Q232" s="1"/>
      <c r="R232" s="1"/>
      <c r="S232" s="1"/>
      <c r="T232" s="1"/>
      <c r="U232" s="1"/>
      <c r="V232" s="1"/>
      <c r="W232" s="1"/>
      <c r="X232" s="1"/>
      <c r="Y232" s="1"/>
      <c r="Z232" s="1"/>
      <c r="AA232" s="1"/>
      <c r="AB232" s="1"/>
      <c r="AC232" s="1"/>
      <c r="AD232" s="1"/>
      <c r="AE232" s="1"/>
      <c r="AF232" s="1"/>
      <c r="AG232" s="1"/>
      <c r="AH232" s="1"/>
      <c r="AI232" s="1"/>
      <c r="AJ232" s="1"/>
      <c r="AK232" s="1"/>
      <c r="AL232" s="1"/>
      <c r="AM232" s="1"/>
      <c r="AN232" s="1"/>
      <c r="AO232" s="1"/>
      <c r="AP232" s="1"/>
      <c r="AQ232" s="1"/>
      <c r="AR232" s="1"/>
      <c r="AS232" s="1"/>
      <c r="AT232" s="1"/>
      <c r="AU232" s="1"/>
      <c r="AV232" s="1"/>
      <c r="AW232" s="1"/>
      <c r="AX232" s="1"/>
      <c r="AY232" s="1"/>
      <c r="AZ232" s="1"/>
      <c r="BA232" s="1"/>
      <c r="BB232" s="1"/>
      <c r="BC232" s="1"/>
      <c r="BD232" s="1"/>
      <c r="BE232" s="1"/>
      <c r="BF232" s="1"/>
      <c r="BG232" s="1"/>
      <c r="BH232" s="1"/>
      <c r="BI232" s="1"/>
      <c r="BJ232" s="1"/>
      <c r="BK232" s="1"/>
      <c r="BL232" s="1"/>
      <c r="BM232" s="1"/>
      <c r="BN232" s="1"/>
      <c r="BO232" s="1"/>
      <c r="BP232" s="1"/>
      <c r="BQ232" s="1"/>
      <c r="BR232" s="1"/>
      <c r="BS232" s="1"/>
      <c r="BT232" s="1"/>
      <c r="BU232" s="1"/>
      <c r="BV232" s="1"/>
      <c r="BW232" s="1"/>
      <c r="BX232" s="1"/>
      <c r="BY232" s="1"/>
      <c r="BZ232" s="1"/>
      <c r="CA232" s="1"/>
      <c r="CB232" s="1"/>
      <c r="CC232" s="1"/>
      <c r="CD232" s="1"/>
      <c r="CE232" s="1"/>
      <c r="CF232" s="1"/>
      <c r="CG232" s="1"/>
      <c r="CH232" s="1"/>
      <c r="CI232" s="1"/>
      <c r="CJ232" s="1"/>
      <c r="CK232" s="1"/>
      <c r="CL232" s="1"/>
      <c r="CM232" s="1"/>
      <c r="CN232" s="1"/>
      <c r="CO232" s="1"/>
      <c r="CP232" s="1"/>
      <c r="CQ232" s="1"/>
      <c r="CR232" s="1"/>
      <c r="CS232" s="1"/>
      <c r="CT232" s="1"/>
      <c r="CU232" s="1"/>
      <c r="CV232" s="1"/>
      <c r="CW232" s="1"/>
      <c r="CX232" s="1"/>
      <c r="CY232" s="1"/>
      <c r="CZ232" s="1"/>
      <c r="DA232" s="1"/>
      <c r="DB232" s="1"/>
      <c r="DC232" s="1"/>
      <c r="DD232" s="1"/>
      <c r="DE232" s="1"/>
      <c r="DF232" s="1"/>
      <c r="DG232" s="1"/>
      <c r="DH232" s="1"/>
      <c r="DI232" s="1"/>
      <c r="DJ232" s="1"/>
      <c r="DK232" s="1"/>
      <c r="DL232" s="1"/>
      <c r="DM232" s="1"/>
      <c r="DN232" s="1"/>
      <c r="DO232" s="1"/>
      <c r="DP232" s="1"/>
      <c r="DQ232" s="1"/>
      <c r="DR232" s="1"/>
      <c r="DS232" s="1"/>
      <c r="DT232" s="1"/>
      <c r="DU232" s="1"/>
      <c r="DV232" s="1"/>
      <c r="DW232" s="1"/>
      <c r="DX232" s="1"/>
      <c r="DY232" s="1"/>
      <c r="DZ232" s="1"/>
      <c r="EA232" s="1"/>
      <c r="EB232" s="1"/>
      <c r="EC232" s="1"/>
      <c r="ED232" s="1"/>
      <c r="EE232" s="1"/>
      <c r="EF232" s="1"/>
      <c r="EG232" s="1"/>
      <c r="EH232" s="1"/>
      <c r="EI232" s="1"/>
      <c r="EJ232" s="1"/>
      <c r="EK232" s="1"/>
      <c r="EL232" s="1"/>
      <c r="EM232" s="1"/>
      <c r="EN232" s="1"/>
      <c r="EO232" s="1"/>
      <c r="EP232" s="1"/>
      <c r="EQ232" s="1"/>
      <c r="ER232" s="1"/>
      <c r="ES232" s="1"/>
      <c r="ET232" s="1"/>
      <c r="WZB232" s="1"/>
      <c r="WZC232" s="1"/>
      <c r="WZD232" s="1"/>
      <c r="WZE232" s="1"/>
      <c r="WZF232" s="1"/>
      <c r="WZG232" s="1"/>
      <c r="WZH232" s="1"/>
      <c r="WZI232" s="1"/>
      <c r="WZJ232" s="1"/>
      <c r="WZK232" s="1"/>
      <c r="WZL232" s="1"/>
      <c r="WZM232" s="1"/>
      <c r="WZN232" s="1"/>
      <c r="WZO232" s="1"/>
      <c r="WZP232" s="1"/>
      <c r="WZQ232" s="1"/>
      <c r="WZR232" s="1"/>
      <c r="WZS232" s="1"/>
      <c r="WZT232" s="1"/>
      <c r="WZU232" s="1"/>
      <c r="WZV232" s="1"/>
      <c r="WZW232" s="1"/>
      <c r="WZX232" s="1"/>
      <c r="WZY232" s="1"/>
      <c r="WZZ232" s="1"/>
      <c r="XAA232" s="1"/>
      <c r="XAB232" s="1"/>
      <c r="XAC232" s="1"/>
      <c r="XAD232" s="1"/>
      <c r="XAE232" s="1"/>
      <c r="XAF232" s="1"/>
      <c r="XAG232" s="1"/>
      <c r="XAH232" s="1"/>
      <c r="XAI232" s="1"/>
      <c r="XAJ232" s="1"/>
      <c r="XAK232" s="1"/>
      <c r="XAL232" s="1"/>
      <c r="XAM232" s="1"/>
      <c r="XAN232" s="1"/>
      <c r="XAO232" s="1"/>
      <c r="XAP232" s="1"/>
      <c r="XAQ232" s="1"/>
      <c r="XAR232" s="1"/>
      <c r="XAS232" s="1"/>
      <c r="XAT232" s="1"/>
      <c r="XAU232" s="1"/>
      <c r="XAV232" s="1"/>
      <c r="XAW232" s="1"/>
      <c r="XAX232" s="1"/>
      <c r="XAY232" s="1"/>
      <c r="XAZ232" s="1"/>
      <c r="XBA232" s="1"/>
      <c r="XBB232" s="1"/>
      <c r="XBC232" s="1"/>
      <c r="XBD232" s="1"/>
      <c r="XBE232" s="1"/>
      <c r="XBF232" s="1"/>
      <c r="XBG232" s="1"/>
      <c r="XBH232" s="1"/>
      <c r="XBI232" s="1"/>
      <c r="XBJ232" s="1"/>
      <c r="XBK232" s="1"/>
      <c r="XBL232" s="1"/>
      <c r="XBM232" s="1"/>
      <c r="XBN232" s="1"/>
      <c r="XBO232" s="1"/>
      <c r="XBP232" s="1"/>
      <c r="XBQ232" s="1"/>
      <c r="XBR232" s="1"/>
      <c r="XBS232" s="1"/>
      <c r="XBT232" s="1"/>
      <c r="XBU232" s="1"/>
      <c r="XBV232" s="1"/>
      <c r="XBW232" s="1"/>
      <c r="XBX232" s="1"/>
      <c r="XBY232" s="1"/>
      <c r="XBZ232" s="1"/>
      <c r="XCA232" s="1"/>
      <c r="XCB232" s="1"/>
      <c r="XCC232" s="1"/>
      <c r="XCD232" s="1"/>
      <c r="XCE232" s="1"/>
      <c r="XCF232" s="1"/>
      <c r="XCG232" s="1"/>
      <c r="XCH232" s="1"/>
      <c r="XCI232" s="1"/>
      <c r="XCJ232" s="1"/>
      <c r="XCK232" s="1"/>
      <c r="XCL232" s="1"/>
      <c r="XCM232" s="1"/>
      <c r="XCN232" s="1"/>
      <c r="XCO232" s="1"/>
      <c r="XCP232" s="1"/>
      <c r="XCQ232" s="1"/>
      <c r="XCR232" s="1"/>
      <c r="XCS232" s="1"/>
      <c r="XCT232" s="1"/>
      <c r="XCU232" s="1"/>
      <c r="XCV232" s="1"/>
      <c r="XCW232" s="1"/>
      <c r="XCX232" s="1"/>
      <c r="XCY232" s="1"/>
      <c r="XCZ232" s="1"/>
      <c r="XDA232" s="1"/>
      <c r="XDB232" s="1"/>
      <c r="XDC232" s="1"/>
      <c r="XDD232" s="1"/>
      <c r="XDE232" s="1"/>
      <c r="XDF232" s="1"/>
      <c r="XDG232" s="1"/>
      <c r="XDH232" s="1"/>
      <c r="XDI232" s="1"/>
      <c r="XDJ232" s="1"/>
      <c r="XDK232" s="1"/>
      <c r="XDL232" s="1"/>
      <c r="XDM232" s="1"/>
      <c r="XDN232" s="1"/>
      <c r="XDO232" s="1"/>
      <c r="XDP232" s="1"/>
      <c r="XDQ232" s="1"/>
      <c r="XDR232" s="1"/>
      <c r="XDS232" s="1"/>
      <c r="XDT232" s="1"/>
      <c r="XDU232" s="1"/>
      <c r="XDV232" s="1"/>
      <c r="XDW232" s="1"/>
      <c r="XDX232" s="1"/>
      <c r="XDY232" s="1"/>
      <c r="XDZ232" s="1"/>
      <c r="XEA232" s="1"/>
      <c r="XEB232" s="1"/>
      <c r="XEC232" s="1"/>
      <c r="XED232" s="1"/>
      <c r="XEE232" s="1"/>
      <c r="XEF232" s="1"/>
      <c r="XEG232" s="1"/>
      <c r="XEH232" s="1"/>
      <c r="XEI232" s="1"/>
      <c r="XEJ232" s="1"/>
      <c r="XEK232" s="1"/>
      <c r="XEL232" s="1"/>
      <c r="XEM232" s="1"/>
      <c r="XEN232" s="1"/>
      <c r="XEO232" s="1"/>
      <c r="XEP232" s="1"/>
      <c r="XEQ232" s="1"/>
      <c r="XER232" s="1"/>
      <c r="XES232" s="1"/>
      <c r="XET232" s="1"/>
      <c r="XEU232" s="1"/>
      <c r="XEV232" s="1"/>
      <c r="XEW232" s="1"/>
      <c r="XEX232" s="1"/>
      <c r="XEY232" s="1"/>
      <c r="XEZ232" s="1"/>
      <c r="XFA232" s="1"/>
      <c r="XFB232" s="1"/>
      <c r="XFC232" s="1"/>
    </row>
    <row r="233" spans="1:150 16226:16383" s="2" customFormat="1" ht="20.25" customHeight="1" x14ac:dyDescent="0.3">
      <c r="A233" s="110">
        <f t="shared" si="32"/>
        <v>15</v>
      </c>
      <c r="B233" s="111"/>
      <c r="C233" s="51" t="s">
        <v>365</v>
      </c>
      <c r="D233" s="51" t="s">
        <v>313</v>
      </c>
      <c r="E233" s="73">
        <f>(5.48*5.7)*(10.764)</f>
        <v>336.22430400000002</v>
      </c>
      <c r="F233" s="73">
        <f t="shared" si="30"/>
        <v>0</v>
      </c>
      <c r="G233" s="4">
        <v>0</v>
      </c>
      <c r="H233" s="4">
        <f t="shared" si="31"/>
        <v>336.22430400000002</v>
      </c>
      <c r="I233" s="1"/>
      <c r="J233" s="1"/>
      <c r="K233" s="1"/>
      <c r="L233" s="1"/>
      <c r="M233" s="1"/>
      <c r="N233" s="1"/>
      <c r="O233" s="1"/>
      <c r="P233" s="1"/>
      <c r="Q233" s="1"/>
      <c r="R233" s="1"/>
      <c r="S233" s="1"/>
      <c r="T233" s="1"/>
      <c r="U233" s="1"/>
      <c r="V233" s="1"/>
      <c r="W233" s="1"/>
      <c r="X233" s="1"/>
      <c r="Y233" s="1"/>
      <c r="Z233" s="1"/>
      <c r="AA233" s="1"/>
      <c r="AB233" s="1"/>
      <c r="AC233" s="1"/>
      <c r="AD233" s="1"/>
      <c r="AE233" s="1"/>
      <c r="AF233" s="1"/>
      <c r="AG233" s="1"/>
      <c r="AH233" s="1"/>
      <c r="AI233" s="1"/>
      <c r="AJ233" s="1"/>
      <c r="AK233" s="1"/>
      <c r="AL233" s="1"/>
      <c r="AM233" s="1"/>
      <c r="AN233" s="1"/>
      <c r="AO233" s="1"/>
      <c r="AP233" s="1"/>
      <c r="AQ233" s="1"/>
      <c r="AR233" s="1"/>
      <c r="AS233" s="1"/>
      <c r="AT233" s="1"/>
      <c r="AU233" s="1"/>
      <c r="AV233" s="1"/>
      <c r="AW233" s="1"/>
      <c r="AX233" s="1"/>
      <c r="AY233" s="1"/>
      <c r="AZ233" s="1"/>
      <c r="BA233" s="1"/>
      <c r="BB233" s="1"/>
      <c r="BC233" s="1"/>
      <c r="BD233" s="1"/>
      <c r="BE233" s="1"/>
      <c r="BF233" s="1"/>
      <c r="BG233" s="1"/>
      <c r="BH233" s="1"/>
      <c r="BI233" s="1"/>
      <c r="BJ233" s="1"/>
      <c r="BK233" s="1"/>
      <c r="BL233" s="1"/>
      <c r="BM233" s="1"/>
      <c r="BN233" s="1"/>
      <c r="BO233" s="1"/>
      <c r="BP233" s="1"/>
      <c r="BQ233" s="1"/>
      <c r="BR233" s="1"/>
      <c r="BS233" s="1"/>
      <c r="BT233" s="1"/>
      <c r="BU233" s="1"/>
      <c r="BV233" s="1"/>
      <c r="BW233" s="1"/>
      <c r="BX233" s="1"/>
      <c r="BY233" s="1"/>
      <c r="BZ233" s="1"/>
      <c r="CA233" s="1"/>
      <c r="CB233" s="1"/>
      <c r="CC233" s="1"/>
      <c r="CD233" s="1"/>
      <c r="CE233" s="1"/>
      <c r="CF233" s="1"/>
      <c r="CG233" s="1"/>
      <c r="CH233" s="1"/>
      <c r="CI233" s="1"/>
      <c r="CJ233" s="1"/>
      <c r="CK233" s="1"/>
      <c r="CL233" s="1"/>
      <c r="CM233" s="1"/>
      <c r="CN233" s="1"/>
      <c r="CO233" s="1"/>
      <c r="CP233" s="1"/>
      <c r="CQ233" s="1"/>
      <c r="CR233" s="1"/>
      <c r="CS233" s="1"/>
      <c r="CT233" s="1"/>
      <c r="CU233" s="1"/>
      <c r="CV233" s="1"/>
      <c r="CW233" s="1"/>
      <c r="CX233" s="1"/>
      <c r="CY233" s="1"/>
      <c r="CZ233" s="1"/>
      <c r="DA233" s="1"/>
      <c r="DB233" s="1"/>
      <c r="DC233" s="1"/>
      <c r="DD233" s="1"/>
      <c r="DE233" s="1"/>
      <c r="DF233" s="1"/>
      <c r="DG233" s="1"/>
      <c r="DH233" s="1"/>
      <c r="DI233" s="1"/>
      <c r="DJ233" s="1"/>
      <c r="DK233" s="1"/>
      <c r="DL233" s="1"/>
      <c r="DM233" s="1"/>
      <c r="DN233" s="1"/>
      <c r="DO233" s="1"/>
      <c r="DP233" s="1"/>
      <c r="DQ233" s="1"/>
      <c r="DR233" s="1"/>
      <c r="DS233" s="1"/>
      <c r="DT233" s="1"/>
      <c r="DU233" s="1"/>
      <c r="DV233" s="1"/>
      <c r="DW233" s="1"/>
      <c r="DX233" s="1"/>
      <c r="DY233" s="1"/>
      <c r="DZ233" s="1"/>
      <c r="EA233" s="1"/>
      <c r="EB233" s="1"/>
      <c r="EC233" s="1"/>
      <c r="ED233" s="1"/>
      <c r="EE233" s="1"/>
      <c r="EF233" s="1"/>
      <c r="EG233" s="1"/>
      <c r="EH233" s="1"/>
      <c r="EI233" s="1"/>
      <c r="EJ233" s="1"/>
      <c r="EK233" s="1"/>
      <c r="EL233" s="1"/>
      <c r="EM233" s="1"/>
      <c r="EN233" s="1"/>
      <c r="EO233" s="1"/>
      <c r="EP233" s="1"/>
      <c r="EQ233" s="1"/>
      <c r="ER233" s="1"/>
      <c r="ES233" s="1"/>
      <c r="ET233" s="1"/>
      <c r="WZB233" s="1"/>
      <c r="WZC233" s="1"/>
      <c r="WZD233" s="1"/>
      <c r="WZE233" s="1"/>
      <c r="WZF233" s="1"/>
      <c r="WZG233" s="1"/>
      <c r="WZH233" s="1"/>
      <c r="WZI233" s="1"/>
      <c r="WZJ233" s="1"/>
      <c r="WZK233" s="1"/>
      <c r="WZL233" s="1"/>
      <c r="WZM233" s="1"/>
      <c r="WZN233" s="1"/>
      <c r="WZO233" s="1"/>
      <c r="WZP233" s="1"/>
      <c r="WZQ233" s="1"/>
      <c r="WZR233" s="1"/>
      <c r="WZS233" s="1"/>
      <c r="WZT233" s="1"/>
      <c r="WZU233" s="1"/>
      <c r="WZV233" s="1"/>
      <c r="WZW233" s="1"/>
      <c r="WZX233" s="1"/>
      <c r="WZY233" s="1"/>
      <c r="WZZ233" s="1"/>
      <c r="XAA233" s="1"/>
      <c r="XAB233" s="1"/>
      <c r="XAC233" s="1"/>
      <c r="XAD233" s="1"/>
      <c r="XAE233" s="1"/>
      <c r="XAF233" s="1"/>
      <c r="XAG233" s="1"/>
      <c r="XAH233" s="1"/>
      <c r="XAI233" s="1"/>
      <c r="XAJ233" s="1"/>
      <c r="XAK233" s="1"/>
      <c r="XAL233" s="1"/>
      <c r="XAM233" s="1"/>
      <c r="XAN233" s="1"/>
      <c r="XAO233" s="1"/>
      <c r="XAP233" s="1"/>
      <c r="XAQ233" s="1"/>
      <c r="XAR233" s="1"/>
      <c r="XAS233" s="1"/>
      <c r="XAT233" s="1"/>
      <c r="XAU233" s="1"/>
      <c r="XAV233" s="1"/>
      <c r="XAW233" s="1"/>
      <c r="XAX233" s="1"/>
      <c r="XAY233" s="1"/>
      <c r="XAZ233" s="1"/>
      <c r="XBA233" s="1"/>
      <c r="XBB233" s="1"/>
      <c r="XBC233" s="1"/>
      <c r="XBD233" s="1"/>
      <c r="XBE233" s="1"/>
      <c r="XBF233" s="1"/>
      <c r="XBG233" s="1"/>
      <c r="XBH233" s="1"/>
      <c r="XBI233" s="1"/>
      <c r="XBJ233" s="1"/>
      <c r="XBK233" s="1"/>
      <c r="XBL233" s="1"/>
      <c r="XBM233" s="1"/>
      <c r="XBN233" s="1"/>
      <c r="XBO233" s="1"/>
      <c r="XBP233" s="1"/>
      <c r="XBQ233" s="1"/>
      <c r="XBR233" s="1"/>
      <c r="XBS233" s="1"/>
      <c r="XBT233" s="1"/>
      <c r="XBU233" s="1"/>
      <c r="XBV233" s="1"/>
      <c r="XBW233" s="1"/>
      <c r="XBX233" s="1"/>
      <c r="XBY233" s="1"/>
      <c r="XBZ233" s="1"/>
      <c r="XCA233" s="1"/>
      <c r="XCB233" s="1"/>
      <c r="XCC233" s="1"/>
      <c r="XCD233" s="1"/>
      <c r="XCE233" s="1"/>
      <c r="XCF233" s="1"/>
      <c r="XCG233" s="1"/>
      <c r="XCH233" s="1"/>
      <c r="XCI233" s="1"/>
      <c r="XCJ233" s="1"/>
      <c r="XCK233" s="1"/>
      <c r="XCL233" s="1"/>
      <c r="XCM233" s="1"/>
      <c r="XCN233" s="1"/>
      <c r="XCO233" s="1"/>
      <c r="XCP233" s="1"/>
      <c r="XCQ233" s="1"/>
      <c r="XCR233" s="1"/>
      <c r="XCS233" s="1"/>
      <c r="XCT233" s="1"/>
      <c r="XCU233" s="1"/>
      <c r="XCV233" s="1"/>
      <c r="XCW233" s="1"/>
      <c r="XCX233" s="1"/>
      <c r="XCY233" s="1"/>
      <c r="XCZ233" s="1"/>
      <c r="XDA233" s="1"/>
      <c r="XDB233" s="1"/>
      <c r="XDC233" s="1"/>
      <c r="XDD233" s="1"/>
      <c r="XDE233" s="1"/>
      <c r="XDF233" s="1"/>
      <c r="XDG233" s="1"/>
      <c r="XDH233" s="1"/>
      <c r="XDI233" s="1"/>
      <c r="XDJ233" s="1"/>
      <c r="XDK233" s="1"/>
      <c r="XDL233" s="1"/>
      <c r="XDM233" s="1"/>
      <c r="XDN233" s="1"/>
      <c r="XDO233" s="1"/>
      <c r="XDP233" s="1"/>
      <c r="XDQ233" s="1"/>
      <c r="XDR233" s="1"/>
      <c r="XDS233" s="1"/>
      <c r="XDT233" s="1"/>
      <c r="XDU233" s="1"/>
      <c r="XDV233" s="1"/>
      <c r="XDW233" s="1"/>
      <c r="XDX233" s="1"/>
      <c r="XDY233" s="1"/>
      <c r="XDZ233" s="1"/>
      <c r="XEA233" s="1"/>
      <c r="XEB233" s="1"/>
      <c r="XEC233" s="1"/>
      <c r="XED233" s="1"/>
      <c r="XEE233" s="1"/>
      <c r="XEF233" s="1"/>
      <c r="XEG233" s="1"/>
      <c r="XEH233" s="1"/>
      <c r="XEI233" s="1"/>
      <c r="XEJ233" s="1"/>
      <c r="XEK233" s="1"/>
      <c r="XEL233" s="1"/>
      <c r="XEM233" s="1"/>
      <c r="XEN233" s="1"/>
      <c r="XEO233" s="1"/>
      <c r="XEP233" s="1"/>
      <c r="XEQ233" s="1"/>
      <c r="XER233" s="1"/>
      <c r="XES233" s="1"/>
      <c r="XET233" s="1"/>
      <c r="XEU233" s="1"/>
      <c r="XEV233" s="1"/>
      <c r="XEW233" s="1"/>
      <c r="XEX233" s="1"/>
      <c r="XEY233" s="1"/>
      <c r="XEZ233" s="1"/>
      <c r="XFA233" s="1"/>
      <c r="XFB233" s="1"/>
      <c r="XFC233" s="1"/>
    </row>
    <row r="234" spans="1:150 16226:16383" s="2" customFormat="1" ht="20.25" customHeight="1" x14ac:dyDescent="0.3">
      <c r="A234" s="110">
        <f t="shared" si="32"/>
        <v>16</v>
      </c>
      <c r="B234" s="111"/>
      <c r="C234" s="51" t="s">
        <v>365</v>
      </c>
      <c r="D234" s="51" t="s">
        <v>313</v>
      </c>
      <c r="E234" s="73">
        <f>(5.9*5.7)*(10.764)</f>
        <v>361.99331999999998</v>
      </c>
      <c r="F234" s="73">
        <f t="shared" si="30"/>
        <v>0</v>
      </c>
      <c r="G234" s="4">
        <v>0</v>
      </c>
      <c r="H234" s="4">
        <f t="shared" si="31"/>
        <v>361.99331999999998</v>
      </c>
      <c r="I234" s="1"/>
      <c r="J234" s="1"/>
      <c r="K234" s="1"/>
      <c r="L234" s="1"/>
      <c r="M234" s="1"/>
      <c r="N234" s="1"/>
      <c r="O234" s="1"/>
      <c r="P234" s="1"/>
      <c r="Q234" s="1"/>
      <c r="R234" s="1"/>
      <c r="S234" s="1"/>
      <c r="T234" s="1"/>
      <c r="U234" s="1"/>
      <c r="V234" s="1"/>
      <c r="W234" s="1"/>
      <c r="X234" s="1"/>
      <c r="Y234" s="1"/>
      <c r="Z234" s="1"/>
      <c r="AA234" s="1"/>
      <c r="AB234" s="1"/>
      <c r="AC234" s="1"/>
      <c r="AD234" s="1"/>
      <c r="AE234" s="1"/>
      <c r="AF234" s="1"/>
      <c r="AG234" s="1"/>
      <c r="AH234" s="1"/>
      <c r="AI234" s="1"/>
      <c r="AJ234" s="1"/>
      <c r="AK234" s="1"/>
      <c r="AL234" s="1"/>
      <c r="AM234" s="1"/>
      <c r="AN234" s="1"/>
      <c r="AO234" s="1"/>
      <c r="AP234" s="1"/>
      <c r="AQ234" s="1"/>
      <c r="AR234" s="1"/>
      <c r="AS234" s="1"/>
      <c r="AT234" s="1"/>
      <c r="AU234" s="1"/>
      <c r="AV234" s="1"/>
      <c r="AW234" s="1"/>
      <c r="AX234" s="1"/>
      <c r="AY234" s="1"/>
      <c r="AZ234" s="1"/>
      <c r="BA234" s="1"/>
      <c r="BB234" s="1"/>
      <c r="BC234" s="1"/>
      <c r="BD234" s="1"/>
      <c r="BE234" s="1"/>
      <c r="BF234" s="1"/>
      <c r="BG234" s="1"/>
      <c r="BH234" s="1"/>
      <c r="BI234" s="1"/>
      <c r="BJ234" s="1"/>
      <c r="BK234" s="1"/>
      <c r="BL234" s="1"/>
      <c r="BM234" s="1"/>
      <c r="BN234" s="1"/>
      <c r="BO234" s="1"/>
      <c r="BP234" s="1"/>
      <c r="BQ234" s="1"/>
      <c r="BR234" s="1"/>
      <c r="BS234" s="1"/>
      <c r="BT234" s="1"/>
      <c r="BU234" s="1"/>
      <c r="BV234" s="1"/>
      <c r="BW234" s="1"/>
      <c r="BX234" s="1"/>
      <c r="BY234" s="1"/>
      <c r="BZ234" s="1"/>
      <c r="CA234" s="1"/>
      <c r="CB234" s="1"/>
      <c r="CC234" s="1"/>
      <c r="CD234" s="1"/>
      <c r="CE234" s="1"/>
      <c r="CF234" s="1"/>
      <c r="CG234" s="1"/>
      <c r="CH234" s="1"/>
      <c r="CI234" s="1"/>
      <c r="CJ234" s="1"/>
      <c r="CK234" s="1"/>
      <c r="CL234" s="1"/>
      <c r="CM234" s="1"/>
      <c r="CN234" s="1"/>
      <c r="CO234" s="1"/>
      <c r="CP234" s="1"/>
      <c r="CQ234" s="1"/>
      <c r="CR234" s="1"/>
      <c r="CS234" s="1"/>
      <c r="CT234" s="1"/>
      <c r="CU234" s="1"/>
      <c r="CV234" s="1"/>
      <c r="CW234" s="1"/>
      <c r="CX234" s="1"/>
      <c r="CY234" s="1"/>
      <c r="CZ234" s="1"/>
      <c r="DA234" s="1"/>
      <c r="DB234" s="1"/>
      <c r="DC234" s="1"/>
      <c r="DD234" s="1"/>
      <c r="DE234" s="1"/>
      <c r="DF234" s="1"/>
      <c r="DG234" s="1"/>
      <c r="DH234" s="1"/>
      <c r="DI234" s="1"/>
      <c r="DJ234" s="1"/>
      <c r="DK234" s="1"/>
      <c r="DL234" s="1"/>
      <c r="DM234" s="1"/>
      <c r="DN234" s="1"/>
      <c r="DO234" s="1"/>
      <c r="DP234" s="1"/>
      <c r="DQ234" s="1"/>
      <c r="DR234" s="1"/>
      <c r="DS234" s="1"/>
      <c r="DT234" s="1"/>
      <c r="DU234" s="1"/>
      <c r="DV234" s="1"/>
      <c r="DW234" s="1"/>
      <c r="DX234" s="1"/>
      <c r="DY234" s="1"/>
      <c r="DZ234" s="1"/>
      <c r="EA234" s="1"/>
      <c r="EB234" s="1"/>
      <c r="EC234" s="1"/>
      <c r="ED234" s="1"/>
      <c r="EE234" s="1"/>
      <c r="EF234" s="1"/>
      <c r="EG234" s="1"/>
      <c r="EH234" s="1"/>
      <c r="EI234" s="1"/>
      <c r="EJ234" s="1"/>
      <c r="EK234" s="1"/>
      <c r="EL234" s="1"/>
      <c r="EM234" s="1"/>
      <c r="EN234" s="1"/>
      <c r="EO234" s="1"/>
      <c r="EP234" s="1"/>
      <c r="EQ234" s="1"/>
      <c r="ER234" s="1"/>
      <c r="ES234" s="1"/>
      <c r="ET234" s="1"/>
      <c r="WZB234" s="1"/>
      <c r="WZC234" s="1"/>
      <c r="WZD234" s="1"/>
      <c r="WZE234" s="1"/>
      <c r="WZF234" s="1"/>
      <c r="WZG234" s="1"/>
      <c r="WZH234" s="1"/>
      <c r="WZI234" s="1"/>
      <c r="WZJ234" s="1"/>
      <c r="WZK234" s="1"/>
      <c r="WZL234" s="1"/>
      <c r="WZM234" s="1"/>
      <c r="WZN234" s="1"/>
      <c r="WZO234" s="1"/>
      <c r="WZP234" s="1"/>
      <c r="WZQ234" s="1"/>
      <c r="WZR234" s="1"/>
      <c r="WZS234" s="1"/>
      <c r="WZT234" s="1"/>
      <c r="WZU234" s="1"/>
      <c r="WZV234" s="1"/>
      <c r="WZW234" s="1"/>
      <c r="WZX234" s="1"/>
      <c r="WZY234" s="1"/>
      <c r="WZZ234" s="1"/>
      <c r="XAA234" s="1"/>
      <c r="XAB234" s="1"/>
      <c r="XAC234" s="1"/>
      <c r="XAD234" s="1"/>
      <c r="XAE234" s="1"/>
      <c r="XAF234" s="1"/>
      <c r="XAG234" s="1"/>
      <c r="XAH234" s="1"/>
      <c r="XAI234" s="1"/>
      <c r="XAJ234" s="1"/>
      <c r="XAK234" s="1"/>
      <c r="XAL234" s="1"/>
      <c r="XAM234" s="1"/>
      <c r="XAN234" s="1"/>
      <c r="XAO234" s="1"/>
      <c r="XAP234" s="1"/>
      <c r="XAQ234" s="1"/>
      <c r="XAR234" s="1"/>
      <c r="XAS234" s="1"/>
      <c r="XAT234" s="1"/>
      <c r="XAU234" s="1"/>
      <c r="XAV234" s="1"/>
      <c r="XAW234" s="1"/>
      <c r="XAX234" s="1"/>
      <c r="XAY234" s="1"/>
      <c r="XAZ234" s="1"/>
      <c r="XBA234" s="1"/>
      <c r="XBB234" s="1"/>
      <c r="XBC234" s="1"/>
      <c r="XBD234" s="1"/>
      <c r="XBE234" s="1"/>
      <c r="XBF234" s="1"/>
      <c r="XBG234" s="1"/>
      <c r="XBH234" s="1"/>
      <c r="XBI234" s="1"/>
      <c r="XBJ234" s="1"/>
      <c r="XBK234" s="1"/>
      <c r="XBL234" s="1"/>
      <c r="XBM234" s="1"/>
      <c r="XBN234" s="1"/>
      <c r="XBO234" s="1"/>
      <c r="XBP234" s="1"/>
      <c r="XBQ234" s="1"/>
      <c r="XBR234" s="1"/>
      <c r="XBS234" s="1"/>
      <c r="XBT234" s="1"/>
      <c r="XBU234" s="1"/>
      <c r="XBV234" s="1"/>
      <c r="XBW234" s="1"/>
      <c r="XBX234" s="1"/>
      <c r="XBY234" s="1"/>
      <c r="XBZ234" s="1"/>
      <c r="XCA234" s="1"/>
      <c r="XCB234" s="1"/>
      <c r="XCC234" s="1"/>
      <c r="XCD234" s="1"/>
      <c r="XCE234" s="1"/>
      <c r="XCF234" s="1"/>
      <c r="XCG234" s="1"/>
      <c r="XCH234" s="1"/>
      <c r="XCI234" s="1"/>
      <c r="XCJ234" s="1"/>
      <c r="XCK234" s="1"/>
      <c r="XCL234" s="1"/>
      <c r="XCM234" s="1"/>
      <c r="XCN234" s="1"/>
      <c r="XCO234" s="1"/>
      <c r="XCP234" s="1"/>
      <c r="XCQ234" s="1"/>
      <c r="XCR234" s="1"/>
      <c r="XCS234" s="1"/>
      <c r="XCT234" s="1"/>
      <c r="XCU234" s="1"/>
      <c r="XCV234" s="1"/>
      <c r="XCW234" s="1"/>
      <c r="XCX234" s="1"/>
      <c r="XCY234" s="1"/>
      <c r="XCZ234" s="1"/>
      <c r="XDA234" s="1"/>
      <c r="XDB234" s="1"/>
      <c r="XDC234" s="1"/>
      <c r="XDD234" s="1"/>
      <c r="XDE234" s="1"/>
      <c r="XDF234" s="1"/>
      <c r="XDG234" s="1"/>
      <c r="XDH234" s="1"/>
      <c r="XDI234" s="1"/>
      <c r="XDJ234" s="1"/>
      <c r="XDK234" s="1"/>
      <c r="XDL234" s="1"/>
      <c r="XDM234" s="1"/>
      <c r="XDN234" s="1"/>
      <c r="XDO234" s="1"/>
      <c r="XDP234" s="1"/>
      <c r="XDQ234" s="1"/>
      <c r="XDR234" s="1"/>
      <c r="XDS234" s="1"/>
      <c r="XDT234" s="1"/>
      <c r="XDU234" s="1"/>
      <c r="XDV234" s="1"/>
      <c r="XDW234" s="1"/>
      <c r="XDX234" s="1"/>
      <c r="XDY234" s="1"/>
      <c r="XDZ234" s="1"/>
      <c r="XEA234" s="1"/>
      <c r="XEB234" s="1"/>
      <c r="XEC234" s="1"/>
      <c r="XED234" s="1"/>
      <c r="XEE234" s="1"/>
      <c r="XEF234" s="1"/>
      <c r="XEG234" s="1"/>
      <c r="XEH234" s="1"/>
      <c r="XEI234" s="1"/>
      <c r="XEJ234" s="1"/>
      <c r="XEK234" s="1"/>
      <c r="XEL234" s="1"/>
      <c r="XEM234" s="1"/>
      <c r="XEN234" s="1"/>
      <c r="XEO234" s="1"/>
      <c r="XEP234" s="1"/>
      <c r="XEQ234" s="1"/>
      <c r="XER234" s="1"/>
      <c r="XES234" s="1"/>
      <c r="XET234" s="1"/>
      <c r="XEU234" s="1"/>
      <c r="XEV234" s="1"/>
      <c r="XEW234" s="1"/>
      <c r="XEX234" s="1"/>
      <c r="XEY234" s="1"/>
      <c r="XEZ234" s="1"/>
      <c r="XFA234" s="1"/>
      <c r="XFB234" s="1"/>
      <c r="XFC234" s="1"/>
    </row>
    <row r="235" spans="1:150 16226:16383" s="2" customFormat="1" ht="20.25" customHeight="1" x14ac:dyDescent="0.3">
      <c r="A235" s="110">
        <f t="shared" si="32"/>
        <v>17</v>
      </c>
      <c r="B235" s="111"/>
      <c r="C235" s="51" t="s">
        <v>365</v>
      </c>
      <c r="D235" s="51" t="s">
        <v>313</v>
      </c>
      <c r="E235" s="73">
        <f>(5.52*5.7)*(10.764)</f>
        <v>338.67849599999994</v>
      </c>
      <c r="F235" s="73">
        <f t="shared" si="30"/>
        <v>0</v>
      </c>
      <c r="G235" s="4">
        <v>0</v>
      </c>
      <c r="H235" s="4">
        <f t="shared" si="31"/>
        <v>338.67849599999994</v>
      </c>
      <c r="I235" s="1"/>
      <c r="J235" s="1"/>
      <c r="K235" s="1"/>
      <c r="L235" s="1"/>
      <c r="M235" s="1"/>
      <c r="N235" s="1"/>
      <c r="O235" s="1"/>
      <c r="P235" s="1"/>
      <c r="Q235" s="1"/>
      <c r="R235" s="1"/>
      <c r="S235" s="1"/>
      <c r="T235" s="1"/>
      <c r="U235" s="1"/>
      <c r="V235" s="1"/>
      <c r="W235" s="1"/>
      <c r="X235" s="1"/>
      <c r="Y235" s="1"/>
      <c r="Z235" s="1"/>
      <c r="AA235" s="1"/>
      <c r="AB235" s="1"/>
      <c r="AC235" s="1"/>
      <c r="AD235" s="1"/>
      <c r="AE235" s="1"/>
      <c r="AF235" s="1"/>
      <c r="AG235" s="1"/>
      <c r="AH235" s="1"/>
      <c r="AI235" s="1"/>
      <c r="AJ235" s="1"/>
      <c r="AK235" s="1"/>
      <c r="AL235" s="1"/>
      <c r="AM235" s="1"/>
      <c r="AN235" s="1"/>
      <c r="AO235" s="1"/>
      <c r="AP235" s="1"/>
      <c r="AQ235" s="1"/>
      <c r="AR235" s="1"/>
      <c r="AS235" s="1"/>
      <c r="AT235" s="1"/>
      <c r="AU235" s="1"/>
      <c r="AV235" s="1"/>
      <c r="AW235" s="1"/>
      <c r="AX235" s="1"/>
      <c r="AY235" s="1"/>
      <c r="AZ235" s="1"/>
      <c r="BA235" s="1"/>
      <c r="BB235" s="1"/>
      <c r="BC235" s="1"/>
      <c r="BD235" s="1"/>
      <c r="BE235" s="1"/>
      <c r="BF235" s="1"/>
      <c r="BG235" s="1"/>
      <c r="BH235" s="1"/>
      <c r="BI235" s="1"/>
      <c r="BJ235" s="1"/>
      <c r="BK235" s="1"/>
      <c r="BL235" s="1"/>
      <c r="BM235" s="1"/>
      <c r="BN235" s="1"/>
      <c r="BO235" s="1"/>
      <c r="BP235" s="1"/>
      <c r="BQ235" s="1"/>
      <c r="BR235" s="1"/>
      <c r="BS235" s="1"/>
      <c r="BT235" s="1"/>
      <c r="BU235" s="1"/>
      <c r="BV235" s="1"/>
      <c r="BW235" s="1"/>
      <c r="BX235" s="1"/>
      <c r="BY235" s="1"/>
      <c r="BZ235" s="1"/>
      <c r="CA235" s="1"/>
      <c r="CB235" s="1"/>
      <c r="CC235" s="1"/>
      <c r="CD235" s="1"/>
      <c r="CE235" s="1"/>
      <c r="CF235" s="1"/>
      <c r="CG235" s="1"/>
      <c r="CH235" s="1"/>
      <c r="CI235" s="1"/>
      <c r="CJ235" s="1"/>
      <c r="CK235" s="1"/>
      <c r="CL235" s="1"/>
      <c r="CM235" s="1"/>
      <c r="CN235" s="1"/>
      <c r="CO235" s="1"/>
      <c r="CP235" s="1"/>
      <c r="CQ235" s="1"/>
      <c r="CR235" s="1"/>
      <c r="CS235" s="1"/>
      <c r="CT235" s="1"/>
      <c r="CU235" s="1"/>
      <c r="CV235" s="1"/>
      <c r="CW235" s="1"/>
      <c r="CX235" s="1"/>
      <c r="CY235" s="1"/>
      <c r="CZ235" s="1"/>
      <c r="DA235" s="1"/>
      <c r="DB235" s="1"/>
      <c r="DC235" s="1"/>
      <c r="DD235" s="1"/>
      <c r="DE235" s="1"/>
      <c r="DF235" s="1"/>
      <c r="DG235" s="1"/>
      <c r="DH235" s="1"/>
      <c r="DI235" s="1"/>
      <c r="DJ235" s="1"/>
      <c r="DK235" s="1"/>
      <c r="DL235" s="1"/>
      <c r="DM235" s="1"/>
      <c r="DN235" s="1"/>
      <c r="DO235" s="1"/>
      <c r="DP235" s="1"/>
      <c r="DQ235" s="1"/>
      <c r="DR235" s="1"/>
      <c r="DS235" s="1"/>
      <c r="DT235" s="1"/>
      <c r="DU235" s="1"/>
      <c r="DV235" s="1"/>
      <c r="DW235" s="1"/>
      <c r="DX235" s="1"/>
      <c r="DY235" s="1"/>
      <c r="DZ235" s="1"/>
      <c r="EA235" s="1"/>
      <c r="EB235" s="1"/>
      <c r="EC235" s="1"/>
      <c r="ED235" s="1"/>
      <c r="EE235" s="1"/>
      <c r="EF235" s="1"/>
      <c r="EG235" s="1"/>
      <c r="EH235" s="1"/>
      <c r="EI235" s="1"/>
      <c r="EJ235" s="1"/>
      <c r="EK235" s="1"/>
      <c r="EL235" s="1"/>
      <c r="EM235" s="1"/>
      <c r="EN235" s="1"/>
      <c r="EO235" s="1"/>
      <c r="EP235" s="1"/>
      <c r="EQ235" s="1"/>
      <c r="ER235" s="1"/>
      <c r="ES235" s="1"/>
      <c r="ET235" s="1"/>
      <c r="WZB235" s="1"/>
      <c r="WZC235" s="1"/>
      <c r="WZD235" s="1"/>
      <c r="WZE235" s="1"/>
      <c r="WZF235" s="1"/>
      <c r="WZG235" s="1"/>
      <c r="WZH235" s="1"/>
      <c r="WZI235" s="1"/>
      <c r="WZJ235" s="1"/>
      <c r="WZK235" s="1"/>
      <c r="WZL235" s="1"/>
      <c r="WZM235" s="1"/>
      <c r="WZN235" s="1"/>
      <c r="WZO235" s="1"/>
      <c r="WZP235" s="1"/>
      <c r="WZQ235" s="1"/>
      <c r="WZR235" s="1"/>
      <c r="WZS235" s="1"/>
      <c r="WZT235" s="1"/>
      <c r="WZU235" s="1"/>
      <c r="WZV235" s="1"/>
      <c r="WZW235" s="1"/>
      <c r="WZX235" s="1"/>
      <c r="WZY235" s="1"/>
      <c r="WZZ235" s="1"/>
      <c r="XAA235" s="1"/>
      <c r="XAB235" s="1"/>
      <c r="XAC235" s="1"/>
      <c r="XAD235" s="1"/>
      <c r="XAE235" s="1"/>
      <c r="XAF235" s="1"/>
      <c r="XAG235" s="1"/>
      <c r="XAH235" s="1"/>
      <c r="XAI235" s="1"/>
      <c r="XAJ235" s="1"/>
      <c r="XAK235" s="1"/>
      <c r="XAL235" s="1"/>
      <c r="XAM235" s="1"/>
      <c r="XAN235" s="1"/>
      <c r="XAO235" s="1"/>
      <c r="XAP235" s="1"/>
      <c r="XAQ235" s="1"/>
      <c r="XAR235" s="1"/>
      <c r="XAS235" s="1"/>
      <c r="XAT235" s="1"/>
      <c r="XAU235" s="1"/>
      <c r="XAV235" s="1"/>
      <c r="XAW235" s="1"/>
      <c r="XAX235" s="1"/>
      <c r="XAY235" s="1"/>
      <c r="XAZ235" s="1"/>
      <c r="XBA235" s="1"/>
      <c r="XBB235" s="1"/>
      <c r="XBC235" s="1"/>
      <c r="XBD235" s="1"/>
      <c r="XBE235" s="1"/>
      <c r="XBF235" s="1"/>
      <c r="XBG235" s="1"/>
      <c r="XBH235" s="1"/>
      <c r="XBI235" s="1"/>
      <c r="XBJ235" s="1"/>
      <c r="XBK235" s="1"/>
      <c r="XBL235" s="1"/>
      <c r="XBM235" s="1"/>
      <c r="XBN235" s="1"/>
      <c r="XBO235" s="1"/>
      <c r="XBP235" s="1"/>
      <c r="XBQ235" s="1"/>
      <c r="XBR235" s="1"/>
      <c r="XBS235" s="1"/>
      <c r="XBT235" s="1"/>
      <c r="XBU235" s="1"/>
      <c r="XBV235" s="1"/>
      <c r="XBW235" s="1"/>
      <c r="XBX235" s="1"/>
      <c r="XBY235" s="1"/>
      <c r="XBZ235" s="1"/>
      <c r="XCA235" s="1"/>
      <c r="XCB235" s="1"/>
      <c r="XCC235" s="1"/>
      <c r="XCD235" s="1"/>
      <c r="XCE235" s="1"/>
      <c r="XCF235" s="1"/>
      <c r="XCG235" s="1"/>
      <c r="XCH235" s="1"/>
      <c r="XCI235" s="1"/>
      <c r="XCJ235" s="1"/>
      <c r="XCK235" s="1"/>
      <c r="XCL235" s="1"/>
      <c r="XCM235" s="1"/>
      <c r="XCN235" s="1"/>
      <c r="XCO235" s="1"/>
      <c r="XCP235" s="1"/>
      <c r="XCQ235" s="1"/>
      <c r="XCR235" s="1"/>
      <c r="XCS235" s="1"/>
      <c r="XCT235" s="1"/>
      <c r="XCU235" s="1"/>
      <c r="XCV235" s="1"/>
      <c r="XCW235" s="1"/>
      <c r="XCX235" s="1"/>
      <c r="XCY235" s="1"/>
      <c r="XCZ235" s="1"/>
      <c r="XDA235" s="1"/>
      <c r="XDB235" s="1"/>
      <c r="XDC235" s="1"/>
      <c r="XDD235" s="1"/>
      <c r="XDE235" s="1"/>
      <c r="XDF235" s="1"/>
      <c r="XDG235" s="1"/>
      <c r="XDH235" s="1"/>
      <c r="XDI235" s="1"/>
      <c r="XDJ235" s="1"/>
      <c r="XDK235" s="1"/>
      <c r="XDL235" s="1"/>
      <c r="XDM235" s="1"/>
      <c r="XDN235" s="1"/>
      <c r="XDO235" s="1"/>
      <c r="XDP235" s="1"/>
      <c r="XDQ235" s="1"/>
      <c r="XDR235" s="1"/>
      <c r="XDS235" s="1"/>
      <c r="XDT235" s="1"/>
      <c r="XDU235" s="1"/>
      <c r="XDV235" s="1"/>
      <c r="XDW235" s="1"/>
      <c r="XDX235" s="1"/>
      <c r="XDY235" s="1"/>
      <c r="XDZ235" s="1"/>
      <c r="XEA235" s="1"/>
      <c r="XEB235" s="1"/>
      <c r="XEC235" s="1"/>
      <c r="XED235" s="1"/>
      <c r="XEE235" s="1"/>
      <c r="XEF235" s="1"/>
      <c r="XEG235" s="1"/>
      <c r="XEH235" s="1"/>
      <c r="XEI235" s="1"/>
      <c r="XEJ235" s="1"/>
      <c r="XEK235" s="1"/>
      <c r="XEL235" s="1"/>
      <c r="XEM235" s="1"/>
      <c r="XEN235" s="1"/>
      <c r="XEO235" s="1"/>
      <c r="XEP235" s="1"/>
      <c r="XEQ235" s="1"/>
      <c r="XER235" s="1"/>
      <c r="XES235" s="1"/>
      <c r="XET235" s="1"/>
      <c r="XEU235" s="1"/>
      <c r="XEV235" s="1"/>
      <c r="XEW235" s="1"/>
      <c r="XEX235" s="1"/>
      <c r="XEY235" s="1"/>
      <c r="XEZ235" s="1"/>
      <c r="XFA235" s="1"/>
      <c r="XFB235" s="1"/>
      <c r="XFC235" s="1"/>
    </row>
    <row r="236" spans="1:150 16226:16383" s="2" customFormat="1" ht="20.25" customHeight="1" x14ac:dyDescent="0.3">
      <c r="A236" s="110">
        <f t="shared" si="32"/>
        <v>18</v>
      </c>
      <c r="B236" s="111"/>
      <c r="C236" s="51" t="s">
        <v>365</v>
      </c>
      <c r="D236" s="51" t="s">
        <v>313</v>
      </c>
      <c r="E236" s="73">
        <f>(3.25*5.7)*(10.764)</f>
        <v>199.40310000000002</v>
      </c>
      <c r="F236" s="73">
        <f t="shared" si="30"/>
        <v>0</v>
      </c>
      <c r="G236" s="4">
        <v>0</v>
      </c>
      <c r="H236" s="4">
        <f t="shared" si="31"/>
        <v>199.40310000000002</v>
      </c>
      <c r="I236" s="1"/>
      <c r="J236" s="1"/>
      <c r="K236" s="1"/>
      <c r="L236" s="1"/>
      <c r="M236" s="1"/>
      <c r="N236" s="1"/>
      <c r="O236" s="1"/>
      <c r="P236" s="1"/>
      <c r="Q236" s="1"/>
      <c r="R236" s="1"/>
      <c r="S236" s="1"/>
      <c r="T236" s="1"/>
      <c r="U236" s="1"/>
      <c r="V236" s="1"/>
      <c r="W236" s="1"/>
      <c r="X236" s="1"/>
      <c r="Y236" s="1"/>
      <c r="Z236" s="1"/>
      <c r="AA236" s="1"/>
      <c r="AB236" s="1"/>
      <c r="AC236" s="1"/>
      <c r="AD236" s="1"/>
      <c r="AE236" s="1"/>
      <c r="AF236" s="1"/>
      <c r="AG236" s="1"/>
      <c r="AH236" s="1"/>
      <c r="AI236" s="1"/>
      <c r="AJ236" s="1"/>
      <c r="AK236" s="1"/>
      <c r="AL236" s="1"/>
      <c r="AM236" s="1"/>
      <c r="AN236" s="1"/>
      <c r="AO236" s="1"/>
      <c r="AP236" s="1"/>
      <c r="AQ236" s="1"/>
      <c r="AR236" s="1"/>
      <c r="AS236" s="1"/>
      <c r="AT236" s="1"/>
      <c r="AU236" s="1"/>
      <c r="AV236" s="1"/>
      <c r="AW236" s="1"/>
      <c r="AX236" s="1"/>
      <c r="AY236" s="1"/>
      <c r="AZ236" s="1"/>
      <c r="BA236" s="1"/>
      <c r="BB236" s="1"/>
      <c r="BC236" s="1"/>
      <c r="BD236" s="1"/>
      <c r="BE236" s="1"/>
      <c r="BF236" s="1"/>
      <c r="BG236" s="1"/>
      <c r="BH236" s="1"/>
      <c r="BI236" s="1"/>
      <c r="BJ236" s="1"/>
      <c r="BK236" s="1"/>
      <c r="BL236" s="1"/>
      <c r="BM236" s="1"/>
      <c r="BN236" s="1"/>
      <c r="BO236" s="1"/>
      <c r="BP236" s="1"/>
      <c r="BQ236" s="1"/>
      <c r="BR236" s="1"/>
      <c r="BS236" s="1"/>
      <c r="BT236" s="1"/>
      <c r="BU236" s="1"/>
      <c r="BV236" s="1"/>
      <c r="BW236" s="1"/>
      <c r="BX236" s="1"/>
      <c r="BY236" s="1"/>
      <c r="BZ236" s="1"/>
      <c r="CA236" s="1"/>
      <c r="CB236" s="1"/>
      <c r="CC236" s="1"/>
      <c r="CD236" s="1"/>
      <c r="CE236" s="1"/>
      <c r="CF236" s="1"/>
      <c r="CG236" s="1"/>
      <c r="CH236" s="1"/>
      <c r="CI236" s="1"/>
      <c r="CJ236" s="1"/>
      <c r="CK236" s="1"/>
      <c r="CL236" s="1"/>
      <c r="CM236" s="1"/>
      <c r="CN236" s="1"/>
      <c r="CO236" s="1"/>
      <c r="CP236" s="1"/>
      <c r="CQ236" s="1"/>
      <c r="CR236" s="1"/>
      <c r="CS236" s="1"/>
      <c r="CT236" s="1"/>
      <c r="CU236" s="1"/>
      <c r="CV236" s="1"/>
      <c r="CW236" s="1"/>
      <c r="CX236" s="1"/>
      <c r="CY236" s="1"/>
      <c r="CZ236" s="1"/>
      <c r="DA236" s="1"/>
      <c r="DB236" s="1"/>
      <c r="DC236" s="1"/>
      <c r="DD236" s="1"/>
      <c r="DE236" s="1"/>
      <c r="DF236" s="1"/>
      <c r="DG236" s="1"/>
      <c r="DH236" s="1"/>
      <c r="DI236" s="1"/>
      <c r="DJ236" s="1"/>
      <c r="DK236" s="1"/>
      <c r="DL236" s="1"/>
      <c r="DM236" s="1"/>
      <c r="DN236" s="1"/>
      <c r="DO236" s="1"/>
      <c r="DP236" s="1"/>
      <c r="DQ236" s="1"/>
      <c r="DR236" s="1"/>
      <c r="DS236" s="1"/>
      <c r="DT236" s="1"/>
      <c r="DU236" s="1"/>
      <c r="DV236" s="1"/>
      <c r="DW236" s="1"/>
      <c r="DX236" s="1"/>
      <c r="DY236" s="1"/>
      <c r="DZ236" s="1"/>
      <c r="EA236" s="1"/>
      <c r="EB236" s="1"/>
      <c r="EC236" s="1"/>
      <c r="ED236" s="1"/>
      <c r="EE236" s="1"/>
      <c r="EF236" s="1"/>
      <c r="EG236" s="1"/>
      <c r="EH236" s="1"/>
      <c r="EI236" s="1"/>
      <c r="EJ236" s="1"/>
      <c r="EK236" s="1"/>
      <c r="EL236" s="1"/>
      <c r="EM236" s="1"/>
      <c r="EN236" s="1"/>
      <c r="EO236" s="1"/>
      <c r="EP236" s="1"/>
      <c r="EQ236" s="1"/>
      <c r="ER236" s="1"/>
      <c r="ES236" s="1"/>
      <c r="ET236" s="1"/>
      <c r="WZB236" s="1"/>
      <c r="WZC236" s="1"/>
      <c r="WZD236" s="1"/>
      <c r="WZE236" s="1"/>
      <c r="WZF236" s="1"/>
      <c r="WZG236" s="1"/>
      <c r="WZH236" s="1"/>
      <c r="WZI236" s="1"/>
      <c r="WZJ236" s="1"/>
      <c r="WZK236" s="1"/>
      <c r="WZL236" s="1"/>
      <c r="WZM236" s="1"/>
      <c r="WZN236" s="1"/>
      <c r="WZO236" s="1"/>
      <c r="WZP236" s="1"/>
      <c r="WZQ236" s="1"/>
      <c r="WZR236" s="1"/>
      <c r="WZS236" s="1"/>
      <c r="WZT236" s="1"/>
      <c r="WZU236" s="1"/>
      <c r="WZV236" s="1"/>
      <c r="WZW236" s="1"/>
      <c r="WZX236" s="1"/>
      <c r="WZY236" s="1"/>
      <c r="WZZ236" s="1"/>
      <c r="XAA236" s="1"/>
      <c r="XAB236" s="1"/>
      <c r="XAC236" s="1"/>
      <c r="XAD236" s="1"/>
      <c r="XAE236" s="1"/>
      <c r="XAF236" s="1"/>
      <c r="XAG236" s="1"/>
      <c r="XAH236" s="1"/>
      <c r="XAI236" s="1"/>
      <c r="XAJ236" s="1"/>
      <c r="XAK236" s="1"/>
      <c r="XAL236" s="1"/>
      <c r="XAM236" s="1"/>
      <c r="XAN236" s="1"/>
      <c r="XAO236" s="1"/>
      <c r="XAP236" s="1"/>
      <c r="XAQ236" s="1"/>
      <c r="XAR236" s="1"/>
      <c r="XAS236" s="1"/>
      <c r="XAT236" s="1"/>
      <c r="XAU236" s="1"/>
      <c r="XAV236" s="1"/>
      <c r="XAW236" s="1"/>
      <c r="XAX236" s="1"/>
      <c r="XAY236" s="1"/>
      <c r="XAZ236" s="1"/>
      <c r="XBA236" s="1"/>
      <c r="XBB236" s="1"/>
      <c r="XBC236" s="1"/>
      <c r="XBD236" s="1"/>
      <c r="XBE236" s="1"/>
      <c r="XBF236" s="1"/>
      <c r="XBG236" s="1"/>
      <c r="XBH236" s="1"/>
      <c r="XBI236" s="1"/>
      <c r="XBJ236" s="1"/>
      <c r="XBK236" s="1"/>
      <c r="XBL236" s="1"/>
      <c r="XBM236" s="1"/>
      <c r="XBN236" s="1"/>
      <c r="XBO236" s="1"/>
      <c r="XBP236" s="1"/>
      <c r="XBQ236" s="1"/>
      <c r="XBR236" s="1"/>
      <c r="XBS236" s="1"/>
      <c r="XBT236" s="1"/>
      <c r="XBU236" s="1"/>
      <c r="XBV236" s="1"/>
      <c r="XBW236" s="1"/>
      <c r="XBX236" s="1"/>
      <c r="XBY236" s="1"/>
      <c r="XBZ236" s="1"/>
      <c r="XCA236" s="1"/>
      <c r="XCB236" s="1"/>
      <c r="XCC236" s="1"/>
      <c r="XCD236" s="1"/>
      <c r="XCE236" s="1"/>
      <c r="XCF236" s="1"/>
      <c r="XCG236" s="1"/>
      <c r="XCH236" s="1"/>
      <c r="XCI236" s="1"/>
      <c r="XCJ236" s="1"/>
      <c r="XCK236" s="1"/>
      <c r="XCL236" s="1"/>
      <c r="XCM236" s="1"/>
      <c r="XCN236" s="1"/>
      <c r="XCO236" s="1"/>
      <c r="XCP236" s="1"/>
      <c r="XCQ236" s="1"/>
      <c r="XCR236" s="1"/>
      <c r="XCS236" s="1"/>
      <c r="XCT236" s="1"/>
      <c r="XCU236" s="1"/>
      <c r="XCV236" s="1"/>
      <c r="XCW236" s="1"/>
      <c r="XCX236" s="1"/>
      <c r="XCY236" s="1"/>
      <c r="XCZ236" s="1"/>
      <c r="XDA236" s="1"/>
      <c r="XDB236" s="1"/>
      <c r="XDC236" s="1"/>
      <c r="XDD236" s="1"/>
      <c r="XDE236" s="1"/>
      <c r="XDF236" s="1"/>
      <c r="XDG236" s="1"/>
      <c r="XDH236" s="1"/>
      <c r="XDI236" s="1"/>
      <c r="XDJ236" s="1"/>
      <c r="XDK236" s="1"/>
      <c r="XDL236" s="1"/>
      <c r="XDM236" s="1"/>
      <c r="XDN236" s="1"/>
      <c r="XDO236" s="1"/>
      <c r="XDP236" s="1"/>
      <c r="XDQ236" s="1"/>
      <c r="XDR236" s="1"/>
      <c r="XDS236" s="1"/>
      <c r="XDT236" s="1"/>
      <c r="XDU236" s="1"/>
      <c r="XDV236" s="1"/>
      <c r="XDW236" s="1"/>
      <c r="XDX236" s="1"/>
      <c r="XDY236" s="1"/>
      <c r="XDZ236" s="1"/>
      <c r="XEA236" s="1"/>
      <c r="XEB236" s="1"/>
      <c r="XEC236" s="1"/>
      <c r="XED236" s="1"/>
      <c r="XEE236" s="1"/>
      <c r="XEF236" s="1"/>
      <c r="XEG236" s="1"/>
      <c r="XEH236" s="1"/>
      <c r="XEI236" s="1"/>
      <c r="XEJ236" s="1"/>
      <c r="XEK236" s="1"/>
      <c r="XEL236" s="1"/>
      <c r="XEM236" s="1"/>
      <c r="XEN236" s="1"/>
      <c r="XEO236" s="1"/>
      <c r="XEP236" s="1"/>
      <c r="XEQ236" s="1"/>
      <c r="XER236" s="1"/>
      <c r="XES236" s="1"/>
      <c r="XET236" s="1"/>
      <c r="XEU236" s="1"/>
      <c r="XEV236" s="1"/>
      <c r="XEW236" s="1"/>
      <c r="XEX236" s="1"/>
      <c r="XEY236" s="1"/>
      <c r="XEZ236" s="1"/>
      <c r="XFA236" s="1"/>
      <c r="XFB236" s="1"/>
      <c r="XFC236" s="1"/>
    </row>
    <row r="237" spans="1:150 16226:16383" s="2" customFormat="1" ht="20.25" customHeight="1" x14ac:dyDescent="0.3">
      <c r="A237" s="110">
        <f t="shared" si="32"/>
        <v>19</v>
      </c>
      <c r="B237" s="111"/>
      <c r="C237" s="51" t="s">
        <v>365</v>
      </c>
      <c r="D237" s="51" t="s">
        <v>313</v>
      </c>
      <c r="E237" s="73">
        <f>(2.85*5.2)*(10.764)</f>
        <v>159.52248</v>
      </c>
      <c r="F237" s="73">
        <f t="shared" si="30"/>
        <v>0</v>
      </c>
      <c r="G237" s="4">
        <v>0</v>
      </c>
      <c r="H237" s="4">
        <f t="shared" si="31"/>
        <v>159.52248</v>
      </c>
      <c r="I237" s="1"/>
      <c r="J237" s="1"/>
      <c r="K237" s="1"/>
      <c r="L237" s="1"/>
      <c r="M237" s="1"/>
      <c r="N237" s="1"/>
      <c r="O237" s="1"/>
      <c r="P237" s="1"/>
      <c r="Q237" s="1"/>
      <c r="R237" s="1"/>
      <c r="S237" s="1"/>
      <c r="T237" s="1"/>
      <c r="U237" s="1"/>
      <c r="V237" s="1"/>
      <c r="W237" s="1"/>
      <c r="X237" s="1"/>
      <c r="Y237" s="1"/>
      <c r="Z237" s="1"/>
      <c r="AA237" s="1"/>
      <c r="AB237" s="1"/>
      <c r="AC237" s="1"/>
      <c r="AD237" s="1"/>
      <c r="AE237" s="1"/>
      <c r="AF237" s="1"/>
      <c r="AG237" s="1"/>
      <c r="AH237" s="1"/>
      <c r="AI237" s="1"/>
      <c r="AJ237" s="1"/>
      <c r="AK237" s="1"/>
      <c r="AL237" s="1"/>
      <c r="AM237" s="1"/>
      <c r="AN237" s="1"/>
      <c r="AO237" s="1"/>
      <c r="AP237" s="1"/>
      <c r="AQ237" s="1"/>
      <c r="AR237" s="1"/>
      <c r="AS237" s="1"/>
      <c r="AT237" s="1"/>
      <c r="AU237" s="1"/>
      <c r="AV237" s="1"/>
      <c r="AW237" s="1"/>
      <c r="AX237" s="1"/>
      <c r="AY237" s="1"/>
      <c r="AZ237" s="1"/>
      <c r="BA237" s="1"/>
      <c r="BB237" s="1"/>
      <c r="BC237" s="1"/>
      <c r="BD237" s="1"/>
      <c r="BE237" s="1"/>
      <c r="BF237" s="1"/>
      <c r="BG237" s="1"/>
      <c r="BH237" s="1"/>
      <c r="BI237" s="1"/>
      <c r="BJ237" s="1"/>
      <c r="BK237" s="1"/>
      <c r="BL237" s="1"/>
      <c r="BM237" s="1"/>
      <c r="BN237" s="1"/>
      <c r="BO237" s="1"/>
      <c r="BP237" s="1"/>
      <c r="BQ237" s="1"/>
      <c r="BR237" s="1"/>
      <c r="BS237" s="1"/>
      <c r="BT237" s="1"/>
      <c r="BU237" s="1"/>
      <c r="BV237" s="1"/>
      <c r="BW237" s="1"/>
      <c r="BX237" s="1"/>
      <c r="BY237" s="1"/>
      <c r="BZ237" s="1"/>
      <c r="CA237" s="1"/>
      <c r="CB237" s="1"/>
      <c r="CC237" s="1"/>
      <c r="CD237" s="1"/>
      <c r="CE237" s="1"/>
      <c r="CF237" s="1"/>
      <c r="CG237" s="1"/>
      <c r="CH237" s="1"/>
      <c r="CI237" s="1"/>
      <c r="CJ237" s="1"/>
      <c r="CK237" s="1"/>
      <c r="CL237" s="1"/>
      <c r="CM237" s="1"/>
      <c r="CN237" s="1"/>
      <c r="CO237" s="1"/>
      <c r="CP237" s="1"/>
      <c r="CQ237" s="1"/>
      <c r="CR237" s="1"/>
      <c r="CS237" s="1"/>
      <c r="CT237" s="1"/>
      <c r="CU237" s="1"/>
      <c r="CV237" s="1"/>
      <c r="CW237" s="1"/>
      <c r="CX237" s="1"/>
      <c r="CY237" s="1"/>
      <c r="CZ237" s="1"/>
      <c r="DA237" s="1"/>
      <c r="DB237" s="1"/>
      <c r="DC237" s="1"/>
      <c r="DD237" s="1"/>
      <c r="DE237" s="1"/>
      <c r="DF237" s="1"/>
      <c r="DG237" s="1"/>
      <c r="DH237" s="1"/>
      <c r="DI237" s="1"/>
      <c r="DJ237" s="1"/>
      <c r="DK237" s="1"/>
      <c r="DL237" s="1"/>
      <c r="DM237" s="1"/>
      <c r="DN237" s="1"/>
      <c r="DO237" s="1"/>
      <c r="DP237" s="1"/>
      <c r="DQ237" s="1"/>
      <c r="DR237" s="1"/>
      <c r="DS237" s="1"/>
      <c r="DT237" s="1"/>
      <c r="DU237" s="1"/>
      <c r="DV237" s="1"/>
      <c r="DW237" s="1"/>
      <c r="DX237" s="1"/>
      <c r="DY237" s="1"/>
      <c r="DZ237" s="1"/>
      <c r="EA237" s="1"/>
      <c r="EB237" s="1"/>
      <c r="EC237" s="1"/>
      <c r="ED237" s="1"/>
      <c r="EE237" s="1"/>
      <c r="EF237" s="1"/>
      <c r="EG237" s="1"/>
      <c r="EH237" s="1"/>
      <c r="EI237" s="1"/>
      <c r="EJ237" s="1"/>
      <c r="EK237" s="1"/>
      <c r="EL237" s="1"/>
      <c r="EM237" s="1"/>
      <c r="EN237" s="1"/>
      <c r="EO237" s="1"/>
      <c r="EP237" s="1"/>
      <c r="EQ237" s="1"/>
      <c r="ER237" s="1"/>
      <c r="ES237" s="1"/>
      <c r="ET237" s="1"/>
      <c r="WZB237" s="1"/>
      <c r="WZC237" s="1"/>
      <c r="WZD237" s="1"/>
      <c r="WZE237" s="1"/>
      <c r="WZF237" s="1"/>
      <c r="WZG237" s="1"/>
      <c r="WZH237" s="1"/>
      <c r="WZI237" s="1"/>
      <c r="WZJ237" s="1"/>
      <c r="WZK237" s="1"/>
      <c r="WZL237" s="1"/>
      <c r="WZM237" s="1"/>
      <c r="WZN237" s="1"/>
      <c r="WZO237" s="1"/>
      <c r="WZP237" s="1"/>
      <c r="WZQ237" s="1"/>
      <c r="WZR237" s="1"/>
      <c r="WZS237" s="1"/>
      <c r="WZT237" s="1"/>
      <c r="WZU237" s="1"/>
      <c r="WZV237" s="1"/>
      <c r="WZW237" s="1"/>
      <c r="WZX237" s="1"/>
      <c r="WZY237" s="1"/>
      <c r="WZZ237" s="1"/>
      <c r="XAA237" s="1"/>
      <c r="XAB237" s="1"/>
      <c r="XAC237" s="1"/>
      <c r="XAD237" s="1"/>
      <c r="XAE237" s="1"/>
      <c r="XAF237" s="1"/>
      <c r="XAG237" s="1"/>
      <c r="XAH237" s="1"/>
      <c r="XAI237" s="1"/>
      <c r="XAJ237" s="1"/>
      <c r="XAK237" s="1"/>
      <c r="XAL237" s="1"/>
      <c r="XAM237" s="1"/>
      <c r="XAN237" s="1"/>
      <c r="XAO237" s="1"/>
      <c r="XAP237" s="1"/>
      <c r="XAQ237" s="1"/>
      <c r="XAR237" s="1"/>
      <c r="XAS237" s="1"/>
      <c r="XAT237" s="1"/>
      <c r="XAU237" s="1"/>
      <c r="XAV237" s="1"/>
      <c r="XAW237" s="1"/>
      <c r="XAX237" s="1"/>
      <c r="XAY237" s="1"/>
      <c r="XAZ237" s="1"/>
      <c r="XBA237" s="1"/>
      <c r="XBB237" s="1"/>
      <c r="XBC237" s="1"/>
      <c r="XBD237" s="1"/>
      <c r="XBE237" s="1"/>
      <c r="XBF237" s="1"/>
      <c r="XBG237" s="1"/>
      <c r="XBH237" s="1"/>
      <c r="XBI237" s="1"/>
      <c r="XBJ237" s="1"/>
      <c r="XBK237" s="1"/>
      <c r="XBL237" s="1"/>
      <c r="XBM237" s="1"/>
      <c r="XBN237" s="1"/>
      <c r="XBO237" s="1"/>
      <c r="XBP237" s="1"/>
      <c r="XBQ237" s="1"/>
      <c r="XBR237" s="1"/>
      <c r="XBS237" s="1"/>
      <c r="XBT237" s="1"/>
      <c r="XBU237" s="1"/>
      <c r="XBV237" s="1"/>
      <c r="XBW237" s="1"/>
      <c r="XBX237" s="1"/>
      <c r="XBY237" s="1"/>
      <c r="XBZ237" s="1"/>
      <c r="XCA237" s="1"/>
      <c r="XCB237" s="1"/>
      <c r="XCC237" s="1"/>
      <c r="XCD237" s="1"/>
      <c r="XCE237" s="1"/>
      <c r="XCF237" s="1"/>
      <c r="XCG237" s="1"/>
      <c r="XCH237" s="1"/>
      <c r="XCI237" s="1"/>
      <c r="XCJ237" s="1"/>
      <c r="XCK237" s="1"/>
      <c r="XCL237" s="1"/>
      <c r="XCM237" s="1"/>
      <c r="XCN237" s="1"/>
      <c r="XCO237" s="1"/>
      <c r="XCP237" s="1"/>
      <c r="XCQ237" s="1"/>
      <c r="XCR237" s="1"/>
      <c r="XCS237" s="1"/>
      <c r="XCT237" s="1"/>
      <c r="XCU237" s="1"/>
      <c r="XCV237" s="1"/>
      <c r="XCW237" s="1"/>
      <c r="XCX237" s="1"/>
      <c r="XCY237" s="1"/>
      <c r="XCZ237" s="1"/>
      <c r="XDA237" s="1"/>
      <c r="XDB237" s="1"/>
      <c r="XDC237" s="1"/>
      <c r="XDD237" s="1"/>
      <c r="XDE237" s="1"/>
      <c r="XDF237" s="1"/>
      <c r="XDG237" s="1"/>
      <c r="XDH237" s="1"/>
      <c r="XDI237" s="1"/>
      <c r="XDJ237" s="1"/>
      <c r="XDK237" s="1"/>
      <c r="XDL237" s="1"/>
      <c r="XDM237" s="1"/>
      <c r="XDN237" s="1"/>
      <c r="XDO237" s="1"/>
      <c r="XDP237" s="1"/>
      <c r="XDQ237" s="1"/>
      <c r="XDR237" s="1"/>
      <c r="XDS237" s="1"/>
      <c r="XDT237" s="1"/>
      <c r="XDU237" s="1"/>
      <c r="XDV237" s="1"/>
      <c r="XDW237" s="1"/>
      <c r="XDX237" s="1"/>
      <c r="XDY237" s="1"/>
      <c r="XDZ237" s="1"/>
      <c r="XEA237" s="1"/>
      <c r="XEB237" s="1"/>
      <c r="XEC237" s="1"/>
      <c r="XED237" s="1"/>
      <c r="XEE237" s="1"/>
      <c r="XEF237" s="1"/>
      <c r="XEG237" s="1"/>
      <c r="XEH237" s="1"/>
      <c r="XEI237" s="1"/>
      <c r="XEJ237" s="1"/>
      <c r="XEK237" s="1"/>
      <c r="XEL237" s="1"/>
      <c r="XEM237" s="1"/>
      <c r="XEN237" s="1"/>
      <c r="XEO237" s="1"/>
      <c r="XEP237" s="1"/>
      <c r="XEQ237" s="1"/>
      <c r="XER237" s="1"/>
      <c r="XES237" s="1"/>
      <c r="XET237" s="1"/>
      <c r="XEU237" s="1"/>
      <c r="XEV237" s="1"/>
      <c r="XEW237" s="1"/>
      <c r="XEX237" s="1"/>
      <c r="XEY237" s="1"/>
      <c r="XEZ237" s="1"/>
      <c r="XFA237" s="1"/>
      <c r="XFB237" s="1"/>
      <c r="XFC237" s="1"/>
    </row>
    <row r="238" spans="1:150 16226:16383" s="2" customFormat="1" ht="20.25" customHeight="1" x14ac:dyDescent="0.3">
      <c r="A238" s="110">
        <f t="shared" si="32"/>
        <v>20</v>
      </c>
      <c r="B238" s="111"/>
      <c r="C238" s="51" t="s">
        <v>365</v>
      </c>
      <c r="D238" s="51" t="s">
        <v>313</v>
      </c>
      <c r="E238" s="73">
        <f>(3.2*5.2)*(10.764)</f>
        <v>179.11295999999999</v>
      </c>
      <c r="F238" s="73">
        <f t="shared" si="30"/>
        <v>0</v>
      </c>
      <c r="G238" s="4">
        <v>0</v>
      </c>
      <c r="H238" s="4">
        <f t="shared" si="31"/>
        <v>179.11295999999999</v>
      </c>
      <c r="I238" s="1"/>
      <c r="J238" s="1"/>
      <c r="K238" s="1"/>
      <c r="L238" s="1"/>
      <c r="M238" s="1"/>
      <c r="N238" s="1"/>
      <c r="O238" s="1"/>
      <c r="P238" s="1"/>
      <c r="Q238" s="1"/>
      <c r="R238" s="1"/>
      <c r="S238" s="1"/>
      <c r="T238" s="1"/>
      <c r="U238" s="1"/>
      <c r="V238" s="1"/>
      <c r="W238" s="1"/>
      <c r="X238" s="1"/>
      <c r="Y238" s="1"/>
      <c r="Z238" s="1"/>
      <c r="AA238" s="1"/>
      <c r="AB238" s="1"/>
      <c r="AC238" s="1"/>
      <c r="AD238" s="1"/>
      <c r="AE238" s="1"/>
      <c r="AF238" s="1"/>
      <c r="AG238" s="1"/>
      <c r="AH238" s="1"/>
      <c r="AI238" s="1"/>
      <c r="AJ238" s="1"/>
      <c r="AK238" s="1"/>
      <c r="AL238" s="1"/>
      <c r="AM238" s="1"/>
      <c r="AN238" s="1"/>
      <c r="AO238" s="1"/>
      <c r="AP238" s="1"/>
      <c r="AQ238" s="1"/>
      <c r="AR238" s="1"/>
      <c r="AS238" s="1"/>
      <c r="AT238" s="1"/>
      <c r="AU238" s="1"/>
      <c r="AV238" s="1"/>
      <c r="AW238" s="1"/>
      <c r="AX238" s="1"/>
      <c r="AY238" s="1"/>
      <c r="AZ238" s="1"/>
      <c r="BA238" s="1"/>
      <c r="BB238" s="1"/>
      <c r="BC238" s="1"/>
      <c r="BD238" s="1"/>
      <c r="BE238" s="1"/>
      <c r="BF238" s="1"/>
      <c r="BG238" s="1"/>
      <c r="BH238" s="1"/>
      <c r="BI238" s="1"/>
      <c r="BJ238" s="1"/>
      <c r="BK238" s="1"/>
      <c r="BL238" s="1"/>
      <c r="BM238" s="1"/>
      <c r="BN238" s="1"/>
      <c r="BO238" s="1"/>
      <c r="BP238" s="1"/>
      <c r="BQ238" s="1"/>
      <c r="BR238" s="1"/>
      <c r="BS238" s="1"/>
      <c r="BT238" s="1"/>
      <c r="BU238" s="1"/>
      <c r="BV238" s="1"/>
      <c r="BW238" s="1"/>
      <c r="BX238" s="1"/>
      <c r="BY238" s="1"/>
      <c r="BZ238" s="1"/>
      <c r="CA238" s="1"/>
      <c r="CB238" s="1"/>
      <c r="CC238" s="1"/>
      <c r="CD238" s="1"/>
      <c r="CE238" s="1"/>
      <c r="CF238" s="1"/>
      <c r="CG238" s="1"/>
      <c r="CH238" s="1"/>
      <c r="CI238" s="1"/>
      <c r="CJ238" s="1"/>
      <c r="CK238" s="1"/>
      <c r="CL238" s="1"/>
      <c r="CM238" s="1"/>
      <c r="CN238" s="1"/>
      <c r="CO238" s="1"/>
      <c r="CP238" s="1"/>
      <c r="CQ238" s="1"/>
      <c r="CR238" s="1"/>
      <c r="CS238" s="1"/>
      <c r="CT238" s="1"/>
      <c r="CU238" s="1"/>
      <c r="CV238" s="1"/>
      <c r="CW238" s="1"/>
      <c r="CX238" s="1"/>
      <c r="CY238" s="1"/>
      <c r="CZ238" s="1"/>
      <c r="DA238" s="1"/>
      <c r="DB238" s="1"/>
      <c r="DC238" s="1"/>
      <c r="DD238" s="1"/>
      <c r="DE238" s="1"/>
      <c r="DF238" s="1"/>
      <c r="DG238" s="1"/>
      <c r="DH238" s="1"/>
      <c r="DI238" s="1"/>
      <c r="DJ238" s="1"/>
      <c r="DK238" s="1"/>
      <c r="DL238" s="1"/>
      <c r="DM238" s="1"/>
      <c r="DN238" s="1"/>
      <c r="DO238" s="1"/>
      <c r="DP238" s="1"/>
      <c r="DQ238" s="1"/>
      <c r="DR238" s="1"/>
      <c r="DS238" s="1"/>
      <c r="DT238" s="1"/>
      <c r="DU238" s="1"/>
      <c r="DV238" s="1"/>
      <c r="DW238" s="1"/>
      <c r="DX238" s="1"/>
      <c r="DY238" s="1"/>
      <c r="DZ238" s="1"/>
      <c r="EA238" s="1"/>
      <c r="EB238" s="1"/>
      <c r="EC238" s="1"/>
      <c r="ED238" s="1"/>
      <c r="EE238" s="1"/>
      <c r="EF238" s="1"/>
      <c r="EG238" s="1"/>
      <c r="EH238" s="1"/>
      <c r="EI238" s="1"/>
      <c r="EJ238" s="1"/>
      <c r="EK238" s="1"/>
      <c r="EL238" s="1"/>
      <c r="EM238" s="1"/>
      <c r="EN238" s="1"/>
      <c r="EO238" s="1"/>
      <c r="EP238" s="1"/>
      <c r="EQ238" s="1"/>
      <c r="ER238" s="1"/>
      <c r="ES238" s="1"/>
      <c r="ET238" s="1"/>
      <c r="WZB238" s="1"/>
      <c r="WZC238" s="1"/>
      <c r="WZD238" s="1"/>
      <c r="WZE238" s="1"/>
      <c r="WZF238" s="1"/>
      <c r="WZG238" s="1"/>
      <c r="WZH238" s="1"/>
      <c r="WZI238" s="1"/>
      <c r="WZJ238" s="1"/>
      <c r="WZK238" s="1"/>
      <c r="WZL238" s="1"/>
      <c r="WZM238" s="1"/>
      <c r="WZN238" s="1"/>
      <c r="WZO238" s="1"/>
      <c r="WZP238" s="1"/>
      <c r="WZQ238" s="1"/>
      <c r="WZR238" s="1"/>
      <c r="WZS238" s="1"/>
      <c r="WZT238" s="1"/>
      <c r="WZU238" s="1"/>
      <c r="WZV238" s="1"/>
      <c r="WZW238" s="1"/>
      <c r="WZX238" s="1"/>
      <c r="WZY238" s="1"/>
      <c r="WZZ238" s="1"/>
      <c r="XAA238" s="1"/>
      <c r="XAB238" s="1"/>
      <c r="XAC238" s="1"/>
      <c r="XAD238" s="1"/>
      <c r="XAE238" s="1"/>
      <c r="XAF238" s="1"/>
      <c r="XAG238" s="1"/>
      <c r="XAH238" s="1"/>
      <c r="XAI238" s="1"/>
      <c r="XAJ238" s="1"/>
      <c r="XAK238" s="1"/>
      <c r="XAL238" s="1"/>
      <c r="XAM238" s="1"/>
      <c r="XAN238" s="1"/>
      <c r="XAO238" s="1"/>
      <c r="XAP238" s="1"/>
      <c r="XAQ238" s="1"/>
      <c r="XAR238" s="1"/>
      <c r="XAS238" s="1"/>
      <c r="XAT238" s="1"/>
      <c r="XAU238" s="1"/>
      <c r="XAV238" s="1"/>
      <c r="XAW238" s="1"/>
      <c r="XAX238" s="1"/>
      <c r="XAY238" s="1"/>
      <c r="XAZ238" s="1"/>
      <c r="XBA238" s="1"/>
      <c r="XBB238" s="1"/>
      <c r="XBC238" s="1"/>
      <c r="XBD238" s="1"/>
      <c r="XBE238" s="1"/>
      <c r="XBF238" s="1"/>
      <c r="XBG238" s="1"/>
      <c r="XBH238" s="1"/>
      <c r="XBI238" s="1"/>
      <c r="XBJ238" s="1"/>
      <c r="XBK238" s="1"/>
      <c r="XBL238" s="1"/>
      <c r="XBM238" s="1"/>
      <c r="XBN238" s="1"/>
      <c r="XBO238" s="1"/>
      <c r="XBP238" s="1"/>
      <c r="XBQ238" s="1"/>
      <c r="XBR238" s="1"/>
      <c r="XBS238" s="1"/>
      <c r="XBT238" s="1"/>
      <c r="XBU238" s="1"/>
      <c r="XBV238" s="1"/>
      <c r="XBW238" s="1"/>
      <c r="XBX238" s="1"/>
      <c r="XBY238" s="1"/>
      <c r="XBZ238" s="1"/>
      <c r="XCA238" s="1"/>
      <c r="XCB238" s="1"/>
      <c r="XCC238" s="1"/>
      <c r="XCD238" s="1"/>
      <c r="XCE238" s="1"/>
      <c r="XCF238" s="1"/>
      <c r="XCG238" s="1"/>
      <c r="XCH238" s="1"/>
      <c r="XCI238" s="1"/>
      <c r="XCJ238" s="1"/>
      <c r="XCK238" s="1"/>
      <c r="XCL238" s="1"/>
      <c r="XCM238" s="1"/>
      <c r="XCN238" s="1"/>
      <c r="XCO238" s="1"/>
      <c r="XCP238" s="1"/>
      <c r="XCQ238" s="1"/>
      <c r="XCR238" s="1"/>
      <c r="XCS238" s="1"/>
      <c r="XCT238" s="1"/>
      <c r="XCU238" s="1"/>
      <c r="XCV238" s="1"/>
      <c r="XCW238" s="1"/>
      <c r="XCX238" s="1"/>
      <c r="XCY238" s="1"/>
      <c r="XCZ238" s="1"/>
      <c r="XDA238" s="1"/>
      <c r="XDB238" s="1"/>
      <c r="XDC238" s="1"/>
      <c r="XDD238" s="1"/>
      <c r="XDE238" s="1"/>
      <c r="XDF238" s="1"/>
      <c r="XDG238" s="1"/>
      <c r="XDH238" s="1"/>
      <c r="XDI238" s="1"/>
      <c r="XDJ238" s="1"/>
      <c r="XDK238" s="1"/>
      <c r="XDL238" s="1"/>
      <c r="XDM238" s="1"/>
      <c r="XDN238" s="1"/>
      <c r="XDO238" s="1"/>
      <c r="XDP238" s="1"/>
      <c r="XDQ238" s="1"/>
      <c r="XDR238" s="1"/>
      <c r="XDS238" s="1"/>
      <c r="XDT238" s="1"/>
      <c r="XDU238" s="1"/>
      <c r="XDV238" s="1"/>
      <c r="XDW238" s="1"/>
      <c r="XDX238" s="1"/>
      <c r="XDY238" s="1"/>
      <c r="XDZ238" s="1"/>
      <c r="XEA238" s="1"/>
      <c r="XEB238" s="1"/>
      <c r="XEC238" s="1"/>
      <c r="XED238" s="1"/>
      <c r="XEE238" s="1"/>
      <c r="XEF238" s="1"/>
      <c r="XEG238" s="1"/>
      <c r="XEH238" s="1"/>
      <c r="XEI238" s="1"/>
      <c r="XEJ238" s="1"/>
      <c r="XEK238" s="1"/>
      <c r="XEL238" s="1"/>
      <c r="XEM238" s="1"/>
      <c r="XEN238" s="1"/>
      <c r="XEO238" s="1"/>
      <c r="XEP238" s="1"/>
      <c r="XEQ238" s="1"/>
      <c r="XER238" s="1"/>
      <c r="XES238" s="1"/>
      <c r="XET238" s="1"/>
      <c r="XEU238" s="1"/>
      <c r="XEV238" s="1"/>
      <c r="XEW238" s="1"/>
      <c r="XEX238" s="1"/>
      <c r="XEY238" s="1"/>
      <c r="XEZ238" s="1"/>
      <c r="XFA238" s="1"/>
      <c r="XFB238" s="1"/>
      <c r="XFC238" s="1"/>
    </row>
    <row r="239" spans="1:150 16226:16383" s="2" customFormat="1" ht="21" x14ac:dyDescent="0.3">
      <c r="A239" s="110">
        <f t="shared" si="32"/>
        <v>21</v>
      </c>
      <c r="B239" s="111"/>
      <c r="C239" s="51" t="s">
        <v>365</v>
      </c>
      <c r="D239" s="51" t="s">
        <v>313</v>
      </c>
      <c r="E239" s="73">
        <f>(225.52)*(10.764)</f>
        <v>2427.49728</v>
      </c>
      <c r="F239" s="73">
        <f t="shared" si="30"/>
        <v>0</v>
      </c>
      <c r="G239" s="4">
        <v>0</v>
      </c>
      <c r="H239" s="4">
        <f t="shared" ref="H239" si="33">E239+F239+(IF(G239&lt;101,G239,IF(G239&lt;201,G239/2,IF(G239&lt;=301,G239/3,G239/4))))</f>
        <v>2427.49728</v>
      </c>
      <c r="I239" s="1"/>
      <c r="J239" s="1"/>
      <c r="K239" s="1"/>
      <c r="L239" s="1"/>
      <c r="M239" s="1"/>
      <c r="N239" s="1"/>
      <c r="O239" s="1"/>
      <c r="P239" s="1"/>
      <c r="Q239" s="1"/>
      <c r="R239" s="1"/>
      <c r="S239" s="1"/>
      <c r="T239" s="1"/>
      <c r="U239" s="1"/>
      <c r="V239" s="1"/>
      <c r="W239" s="1"/>
      <c r="X239" s="1"/>
      <c r="Y239" s="1"/>
      <c r="Z239" s="1"/>
      <c r="AA239" s="1"/>
      <c r="AB239" s="1"/>
      <c r="AC239" s="1"/>
      <c r="AD239" s="1"/>
      <c r="AE239" s="1"/>
      <c r="AF239" s="1"/>
      <c r="AG239" s="1"/>
      <c r="AH239" s="1"/>
      <c r="AI239" s="1"/>
      <c r="AJ239" s="1"/>
      <c r="AK239" s="1"/>
      <c r="AL239" s="1"/>
      <c r="AM239" s="1"/>
      <c r="AN239" s="1"/>
      <c r="AO239" s="1"/>
      <c r="AP239" s="1"/>
      <c r="AQ239" s="1"/>
      <c r="AR239" s="1"/>
      <c r="AS239" s="1"/>
      <c r="AT239" s="1"/>
      <c r="AU239" s="1"/>
      <c r="AV239" s="1"/>
      <c r="AW239" s="1"/>
      <c r="AX239" s="1"/>
      <c r="AY239" s="1"/>
      <c r="AZ239" s="1"/>
      <c r="BA239" s="1"/>
      <c r="BB239" s="1"/>
      <c r="BC239" s="1"/>
      <c r="BD239" s="1"/>
      <c r="BE239" s="1"/>
      <c r="BF239" s="1"/>
      <c r="BG239" s="1"/>
      <c r="BH239" s="1"/>
      <c r="BI239" s="1"/>
      <c r="BJ239" s="1"/>
      <c r="BK239" s="1"/>
      <c r="BL239" s="1"/>
      <c r="BM239" s="1"/>
      <c r="BN239" s="1"/>
      <c r="BO239" s="1"/>
      <c r="BP239" s="1"/>
      <c r="BQ239" s="1"/>
      <c r="BR239" s="1"/>
      <c r="BS239" s="1"/>
      <c r="BT239" s="1"/>
      <c r="BU239" s="1"/>
      <c r="BV239" s="1"/>
      <c r="BW239" s="1"/>
      <c r="BX239" s="1"/>
      <c r="BY239" s="1"/>
      <c r="BZ239" s="1"/>
      <c r="CA239" s="1"/>
      <c r="CB239" s="1"/>
      <c r="CC239" s="1"/>
      <c r="CD239" s="1"/>
      <c r="CE239" s="1"/>
      <c r="CF239" s="1"/>
      <c r="CG239" s="1"/>
      <c r="CH239" s="1"/>
      <c r="CI239" s="1"/>
      <c r="CJ239" s="1"/>
      <c r="CK239" s="1"/>
      <c r="CL239" s="1"/>
      <c r="CM239" s="1"/>
      <c r="CN239" s="1"/>
      <c r="CO239" s="1"/>
      <c r="CP239" s="1"/>
      <c r="CQ239" s="1"/>
      <c r="CR239" s="1"/>
      <c r="CS239" s="1"/>
      <c r="CT239" s="1"/>
      <c r="CU239" s="1"/>
      <c r="CV239" s="1"/>
      <c r="CW239" s="1"/>
      <c r="CX239" s="1"/>
      <c r="CY239" s="1"/>
      <c r="CZ239" s="1"/>
      <c r="DA239" s="1"/>
      <c r="DB239" s="1"/>
      <c r="DC239" s="1"/>
      <c r="DD239" s="1"/>
      <c r="DE239" s="1"/>
      <c r="DF239" s="1"/>
      <c r="DG239" s="1"/>
      <c r="DH239" s="1"/>
      <c r="DI239" s="1"/>
      <c r="DJ239" s="1"/>
      <c r="DK239" s="1"/>
      <c r="DL239" s="1"/>
      <c r="DM239" s="1"/>
      <c r="DN239" s="1"/>
      <c r="DO239" s="1"/>
      <c r="DP239" s="1"/>
      <c r="DQ239" s="1"/>
      <c r="DR239" s="1"/>
      <c r="DS239" s="1"/>
      <c r="DT239" s="1"/>
      <c r="DU239" s="1"/>
      <c r="DV239" s="1"/>
      <c r="DW239" s="1"/>
      <c r="DX239" s="1"/>
      <c r="DY239" s="1"/>
      <c r="DZ239" s="1"/>
      <c r="EA239" s="1"/>
      <c r="EB239" s="1"/>
      <c r="EC239" s="1"/>
      <c r="ED239" s="1"/>
      <c r="EE239" s="1"/>
      <c r="EF239" s="1"/>
      <c r="EG239" s="1"/>
      <c r="EH239" s="1"/>
      <c r="EI239" s="1"/>
      <c r="EJ239" s="1"/>
      <c r="EK239" s="1"/>
      <c r="EL239" s="1"/>
      <c r="EM239" s="1"/>
      <c r="EN239" s="1"/>
      <c r="EO239" s="1"/>
      <c r="EP239" s="1"/>
      <c r="EQ239" s="1"/>
      <c r="ER239" s="1"/>
      <c r="ES239" s="1"/>
      <c r="ET239" s="1"/>
      <c r="WZB239" s="1"/>
      <c r="WZC239" s="1"/>
      <c r="WZD239" s="1"/>
      <c r="WZE239" s="1"/>
      <c r="WZF239" s="1"/>
      <c r="WZG239" s="1"/>
      <c r="WZH239" s="1"/>
      <c r="WZI239" s="1"/>
      <c r="WZJ239" s="1"/>
      <c r="WZK239" s="1"/>
      <c r="WZL239" s="1"/>
      <c r="WZM239" s="1"/>
      <c r="WZN239" s="1"/>
      <c r="WZO239" s="1"/>
      <c r="WZP239" s="1"/>
      <c r="WZQ239" s="1"/>
      <c r="WZR239" s="1"/>
      <c r="WZS239" s="1"/>
      <c r="WZT239" s="1"/>
      <c r="WZU239" s="1"/>
      <c r="WZV239" s="1"/>
      <c r="WZW239" s="1"/>
      <c r="WZX239" s="1"/>
      <c r="WZY239" s="1"/>
      <c r="WZZ239" s="1"/>
      <c r="XAA239" s="1"/>
      <c r="XAB239" s="1"/>
      <c r="XAC239" s="1"/>
      <c r="XAD239" s="1"/>
      <c r="XAE239" s="1"/>
      <c r="XAF239" s="1"/>
      <c r="XAG239" s="1"/>
      <c r="XAH239" s="1"/>
      <c r="XAI239" s="1"/>
      <c r="XAJ239" s="1"/>
      <c r="XAK239" s="1"/>
      <c r="XAL239" s="1"/>
      <c r="XAM239" s="1"/>
      <c r="XAN239" s="1"/>
      <c r="XAO239" s="1"/>
      <c r="XAP239" s="1"/>
      <c r="XAQ239" s="1"/>
      <c r="XAR239" s="1"/>
      <c r="XAS239" s="1"/>
      <c r="XAT239" s="1"/>
      <c r="XAU239" s="1"/>
      <c r="XAV239" s="1"/>
      <c r="XAW239" s="1"/>
      <c r="XAX239" s="1"/>
      <c r="XAY239" s="1"/>
      <c r="XAZ239" s="1"/>
      <c r="XBA239" s="1"/>
      <c r="XBB239" s="1"/>
      <c r="XBC239" s="1"/>
      <c r="XBD239" s="1"/>
      <c r="XBE239" s="1"/>
      <c r="XBF239" s="1"/>
      <c r="XBG239" s="1"/>
      <c r="XBH239" s="1"/>
      <c r="XBI239" s="1"/>
      <c r="XBJ239" s="1"/>
      <c r="XBK239" s="1"/>
      <c r="XBL239" s="1"/>
      <c r="XBM239" s="1"/>
      <c r="XBN239" s="1"/>
      <c r="XBO239" s="1"/>
      <c r="XBP239" s="1"/>
      <c r="XBQ239" s="1"/>
      <c r="XBR239" s="1"/>
      <c r="XBS239" s="1"/>
      <c r="XBT239" s="1"/>
      <c r="XBU239" s="1"/>
      <c r="XBV239" s="1"/>
      <c r="XBW239" s="1"/>
      <c r="XBX239" s="1"/>
      <c r="XBY239" s="1"/>
      <c r="XBZ239" s="1"/>
      <c r="XCA239" s="1"/>
      <c r="XCB239" s="1"/>
      <c r="XCC239" s="1"/>
      <c r="XCD239" s="1"/>
      <c r="XCE239" s="1"/>
      <c r="XCF239" s="1"/>
      <c r="XCG239" s="1"/>
      <c r="XCH239" s="1"/>
      <c r="XCI239" s="1"/>
      <c r="XCJ239" s="1"/>
      <c r="XCK239" s="1"/>
      <c r="XCL239" s="1"/>
      <c r="XCM239" s="1"/>
      <c r="XCN239" s="1"/>
      <c r="XCO239" s="1"/>
      <c r="XCP239" s="1"/>
      <c r="XCQ239" s="1"/>
      <c r="XCR239" s="1"/>
      <c r="XCS239" s="1"/>
      <c r="XCT239" s="1"/>
      <c r="XCU239" s="1"/>
      <c r="XCV239" s="1"/>
      <c r="XCW239" s="1"/>
      <c r="XCX239" s="1"/>
      <c r="XCY239" s="1"/>
      <c r="XCZ239" s="1"/>
      <c r="XDA239" s="1"/>
      <c r="XDB239" s="1"/>
      <c r="XDC239" s="1"/>
      <c r="XDD239" s="1"/>
      <c r="XDE239" s="1"/>
      <c r="XDF239" s="1"/>
      <c r="XDG239" s="1"/>
      <c r="XDH239" s="1"/>
      <c r="XDI239" s="1"/>
      <c r="XDJ239" s="1"/>
      <c r="XDK239" s="1"/>
      <c r="XDL239" s="1"/>
      <c r="XDM239" s="1"/>
      <c r="XDN239" s="1"/>
      <c r="XDO239" s="1"/>
      <c r="XDP239" s="1"/>
      <c r="XDQ239" s="1"/>
      <c r="XDR239" s="1"/>
      <c r="XDS239" s="1"/>
      <c r="XDT239" s="1"/>
      <c r="XDU239" s="1"/>
      <c r="XDV239" s="1"/>
      <c r="XDW239" s="1"/>
      <c r="XDX239" s="1"/>
      <c r="XDY239" s="1"/>
      <c r="XDZ239" s="1"/>
      <c r="XEA239" s="1"/>
      <c r="XEB239" s="1"/>
      <c r="XEC239" s="1"/>
      <c r="XED239" s="1"/>
      <c r="XEE239" s="1"/>
      <c r="XEF239" s="1"/>
      <c r="XEG239" s="1"/>
      <c r="XEH239" s="1"/>
      <c r="XEI239" s="1"/>
      <c r="XEJ239" s="1"/>
      <c r="XEK239" s="1"/>
      <c r="XEL239" s="1"/>
      <c r="XEM239" s="1"/>
      <c r="XEN239" s="1"/>
      <c r="XEO239" s="1"/>
      <c r="XEP239" s="1"/>
      <c r="XEQ239" s="1"/>
      <c r="XER239" s="1"/>
      <c r="XES239" s="1"/>
      <c r="XET239" s="1"/>
      <c r="XEU239" s="1"/>
      <c r="XEV239" s="1"/>
      <c r="XEW239" s="1"/>
      <c r="XEX239" s="1"/>
      <c r="XEY239" s="1"/>
      <c r="XEZ239" s="1"/>
      <c r="XFA239" s="1"/>
      <c r="XFB239" s="1"/>
      <c r="XFC239" s="1"/>
    </row>
    <row r="240" spans="1:150 16226:16383" s="2" customFormat="1" ht="21" x14ac:dyDescent="0.3">
      <c r="A240" s="114" t="s">
        <v>361</v>
      </c>
      <c r="B240" s="115"/>
      <c r="C240" s="115"/>
      <c r="D240" s="115"/>
      <c r="E240" s="115"/>
      <c r="F240" s="115"/>
      <c r="G240" s="115"/>
      <c r="H240" s="116"/>
      <c r="I240" s="1"/>
      <c r="J240" s="1"/>
      <c r="K240" s="1"/>
      <c r="L240" s="1"/>
      <c r="M240" s="1"/>
      <c r="N240" s="1"/>
      <c r="O240" s="1"/>
      <c r="P240" s="1"/>
      <c r="Q240" s="1"/>
      <c r="R240" s="1"/>
      <c r="S240" s="1"/>
      <c r="T240" s="1"/>
      <c r="U240" s="1"/>
      <c r="V240" s="1"/>
      <c r="W240" s="1"/>
      <c r="X240" s="1"/>
      <c r="Y240" s="1"/>
      <c r="Z240" s="1"/>
      <c r="AA240" s="1"/>
      <c r="AB240" s="1"/>
      <c r="AC240" s="1"/>
      <c r="AD240" s="1"/>
      <c r="AE240" s="1"/>
      <c r="AF240" s="1"/>
      <c r="AG240" s="1"/>
      <c r="AH240" s="1"/>
      <c r="AI240" s="1"/>
      <c r="AJ240" s="1"/>
      <c r="AK240" s="1"/>
      <c r="AL240" s="1"/>
      <c r="AM240" s="1"/>
      <c r="AN240" s="1"/>
      <c r="AO240" s="1"/>
      <c r="AP240" s="1"/>
      <c r="AQ240" s="1"/>
      <c r="AR240" s="1"/>
      <c r="AS240" s="1"/>
      <c r="AT240" s="1"/>
      <c r="AU240" s="1"/>
      <c r="AV240" s="1"/>
      <c r="AW240" s="1"/>
      <c r="AX240" s="1"/>
      <c r="AY240" s="1"/>
      <c r="AZ240" s="1"/>
      <c r="BA240" s="1"/>
      <c r="BB240" s="1"/>
      <c r="BC240" s="1"/>
      <c r="BD240" s="1"/>
      <c r="BE240" s="1"/>
      <c r="BF240" s="1"/>
      <c r="BG240" s="1"/>
      <c r="BH240" s="1"/>
      <c r="BI240" s="1"/>
      <c r="BJ240" s="1"/>
      <c r="BK240" s="1"/>
      <c r="BL240" s="1"/>
      <c r="BM240" s="1"/>
      <c r="BN240" s="1"/>
      <c r="BO240" s="1"/>
      <c r="BP240" s="1"/>
      <c r="BQ240" s="1"/>
      <c r="BR240" s="1"/>
      <c r="BS240" s="1"/>
      <c r="BT240" s="1"/>
      <c r="BU240" s="1"/>
      <c r="BV240" s="1"/>
      <c r="BW240" s="1"/>
      <c r="BX240" s="1"/>
      <c r="BY240" s="1"/>
      <c r="BZ240" s="1"/>
      <c r="CA240" s="1"/>
      <c r="CB240" s="1"/>
      <c r="CC240" s="1"/>
      <c r="CD240" s="1"/>
      <c r="CE240" s="1"/>
      <c r="CF240" s="1"/>
      <c r="CG240" s="1"/>
      <c r="CH240" s="1"/>
      <c r="CI240" s="1"/>
      <c r="CJ240" s="1"/>
      <c r="CK240" s="1"/>
      <c r="CL240" s="1"/>
      <c r="CM240" s="1"/>
      <c r="CN240" s="1"/>
      <c r="CO240" s="1"/>
      <c r="CP240" s="1"/>
      <c r="CQ240" s="1"/>
      <c r="CR240" s="1"/>
      <c r="CS240" s="1"/>
      <c r="CT240" s="1"/>
      <c r="CU240" s="1"/>
      <c r="CV240" s="1"/>
      <c r="CW240" s="1"/>
      <c r="CX240" s="1"/>
      <c r="CY240" s="1"/>
      <c r="CZ240" s="1"/>
      <c r="DA240" s="1"/>
      <c r="DB240" s="1"/>
      <c r="DC240" s="1"/>
      <c r="DD240" s="1"/>
      <c r="DE240" s="1"/>
      <c r="DF240" s="1"/>
      <c r="DG240" s="1"/>
      <c r="DH240" s="1"/>
      <c r="DI240" s="1"/>
      <c r="DJ240" s="1"/>
      <c r="DK240" s="1"/>
      <c r="DL240" s="1"/>
      <c r="DM240" s="1"/>
      <c r="DN240" s="1"/>
      <c r="DO240" s="1"/>
      <c r="DP240" s="1"/>
      <c r="DQ240" s="1"/>
      <c r="DR240" s="1"/>
      <c r="DS240" s="1"/>
      <c r="DT240" s="1"/>
      <c r="DU240" s="1"/>
      <c r="DV240" s="1"/>
      <c r="DW240" s="1"/>
      <c r="DX240" s="1"/>
      <c r="DY240" s="1"/>
      <c r="DZ240" s="1"/>
      <c r="EA240" s="1"/>
      <c r="EB240" s="1"/>
      <c r="EC240" s="1"/>
      <c r="ED240" s="1"/>
      <c r="EE240" s="1"/>
      <c r="EF240" s="1"/>
      <c r="EG240" s="1"/>
      <c r="EH240" s="1"/>
      <c r="EI240" s="1"/>
      <c r="EJ240" s="1"/>
      <c r="EK240" s="1"/>
      <c r="EL240" s="1"/>
      <c r="EM240" s="1"/>
      <c r="EN240" s="1"/>
      <c r="EO240" s="1"/>
      <c r="EP240" s="1"/>
      <c r="EQ240" s="1"/>
      <c r="ER240" s="1"/>
      <c r="ES240" s="1"/>
      <c r="ET240" s="1"/>
      <c r="WZB240" s="1"/>
      <c r="WZC240" s="1"/>
      <c r="WZD240" s="1"/>
      <c r="WZE240" s="1"/>
      <c r="WZF240" s="1"/>
      <c r="WZG240" s="1"/>
      <c r="WZH240" s="1"/>
      <c r="WZI240" s="1"/>
      <c r="WZJ240" s="1"/>
      <c r="WZK240" s="1"/>
      <c r="WZL240" s="1"/>
      <c r="WZM240" s="1"/>
      <c r="WZN240" s="1"/>
      <c r="WZO240" s="1"/>
      <c r="WZP240" s="1"/>
      <c r="WZQ240" s="1"/>
      <c r="WZR240" s="1"/>
      <c r="WZS240" s="1"/>
      <c r="WZT240" s="1"/>
      <c r="WZU240" s="1"/>
      <c r="WZV240" s="1"/>
      <c r="WZW240" s="1"/>
      <c r="WZX240" s="1"/>
      <c r="WZY240" s="1"/>
      <c r="WZZ240" s="1"/>
      <c r="XAA240" s="1"/>
      <c r="XAB240" s="1"/>
      <c r="XAC240" s="1"/>
      <c r="XAD240" s="1"/>
      <c r="XAE240" s="1"/>
      <c r="XAF240" s="1"/>
      <c r="XAG240" s="1"/>
      <c r="XAH240" s="1"/>
      <c r="XAI240" s="1"/>
      <c r="XAJ240" s="1"/>
      <c r="XAK240" s="1"/>
      <c r="XAL240" s="1"/>
      <c r="XAM240" s="1"/>
      <c r="XAN240" s="1"/>
      <c r="XAO240" s="1"/>
      <c r="XAP240" s="1"/>
      <c r="XAQ240" s="1"/>
      <c r="XAR240" s="1"/>
      <c r="XAS240" s="1"/>
      <c r="XAT240" s="1"/>
      <c r="XAU240" s="1"/>
      <c r="XAV240" s="1"/>
      <c r="XAW240" s="1"/>
      <c r="XAX240" s="1"/>
      <c r="XAY240" s="1"/>
      <c r="XAZ240" s="1"/>
      <c r="XBA240" s="1"/>
      <c r="XBB240" s="1"/>
      <c r="XBC240" s="1"/>
      <c r="XBD240" s="1"/>
      <c r="XBE240" s="1"/>
      <c r="XBF240" s="1"/>
      <c r="XBG240" s="1"/>
      <c r="XBH240" s="1"/>
      <c r="XBI240" s="1"/>
      <c r="XBJ240" s="1"/>
      <c r="XBK240" s="1"/>
      <c r="XBL240" s="1"/>
      <c r="XBM240" s="1"/>
      <c r="XBN240" s="1"/>
      <c r="XBO240" s="1"/>
      <c r="XBP240" s="1"/>
      <c r="XBQ240" s="1"/>
      <c r="XBR240" s="1"/>
      <c r="XBS240" s="1"/>
      <c r="XBT240" s="1"/>
      <c r="XBU240" s="1"/>
      <c r="XBV240" s="1"/>
      <c r="XBW240" s="1"/>
      <c r="XBX240" s="1"/>
      <c r="XBY240" s="1"/>
      <c r="XBZ240" s="1"/>
      <c r="XCA240" s="1"/>
      <c r="XCB240" s="1"/>
      <c r="XCC240" s="1"/>
      <c r="XCD240" s="1"/>
      <c r="XCE240" s="1"/>
      <c r="XCF240" s="1"/>
      <c r="XCG240" s="1"/>
      <c r="XCH240" s="1"/>
      <c r="XCI240" s="1"/>
      <c r="XCJ240" s="1"/>
      <c r="XCK240" s="1"/>
      <c r="XCL240" s="1"/>
      <c r="XCM240" s="1"/>
      <c r="XCN240" s="1"/>
      <c r="XCO240" s="1"/>
      <c r="XCP240" s="1"/>
      <c r="XCQ240" s="1"/>
      <c r="XCR240" s="1"/>
      <c r="XCS240" s="1"/>
      <c r="XCT240" s="1"/>
      <c r="XCU240" s="1"/>
      <c r="XCV240" s="1"/>
      <c r="XCW240" s="1"/>
      <c r="XCX240" s="1"/>
      <c r="XCY240" s="1"/>
      <c r="XCZ240" s="1"/>
      <c r="XDA240" s="1"/>
      <c r="XDB240" s="1"/>
      <c r="XDC240" s="1"/>
      <c r="XDD240" s="1"/>
      <c r="XDE240" s="1"/>
      <c r="XDF240" s="1"/>
      <c r="XDG240" s="1"/>
      <c r="XDH240" s="1"/>
      <c r="XDI240" s="1"/>
      <c r="XDJ240" s="1"/>
      <c r="XDK240" s="1"/>
      <c r="XDL240" s="1"/>
      <c r="XDM240" s="1"/>
      <c r="XDN240" s="1"/>
      <c r="XDO240" s="1"/>
      <c r="XDP240" s="1"/>
      <c r="XDQ240" s="1"/>
      <c r="XDR240" s="1"/>
      <c r="XDS240" s="1"/>
      <c r="XDT240" s="1"/>
      <c r="XDU240" s="1"/>
      <c r="XDV240" s="1"/>
      <c r="XDW240" s="1"/>
      <c r="XDX240" s="1"/>
      <c r="XDY240" s="1"/>
      <c r="XDZ240" s="1"/>
      <c r="XEA240" s="1"/>
      <c r="XEB240" s="1"/>
      <c r="XEC240" s="1"/>
      <c r="XED240" s="1"/>
      <c r="XEE240" s="1"/>
      <c r="XEF240" s="1"/>
      <c r="XEG240" s="1"/>
      <c r="XEH240" s="1"/>
      <c r="XEI240" s="1"/>
      <c r="XEJ240" s="1"/>
      <c r="XEK240" s="1"/>
      <c r="XEL240" s="1"/>
      <c r="XEM240" s="1"/>
      <c r="XEN240" s="1"/>
      <c r="XEO240" s="1"/>
      <c r="XEP240" s="1"/>
      <c r="XEQ240" s="1"/>
      <c r="XER240" s="1"/>
      <c r="XES240" s="1"/>
      <c r="XET240" s="1"/>
      <c r="XEU240" s="1"/>
      <c r="XEV240" s="1"/>
      <c r="XEW240" s="1"/>
      <c r="XEX240" s="1"/>
      <c r="XEY240" s="1"/>
      <c r="XEZ240" s="1"/>
      <c r="XFA240" s="1"/>
      <c r="XFB240" s="1"/>
      <c r="XFC240" s="1"/>
    </row>
    <row r="241" spans="1:150 16226:16383" s="2" customFormat="1" ht="21" x14ac:dyDescent="0.3">
      <c r="A241" s="109">
        <v>1</v>
      </c>
      <c r="B241" s="109"/>
      <c r="C241" s="79" t="s">
        <v>316</v>
      </c>
      <c r="D241" s="80"/>
      <c r="E241" s="80"/>
      <c r="F241" s="80"/>
      <c r="G241" s="80"/>
      <c r="H241" s="81"/>
      <c r="I241" s="1"/>
      <c r="J241" s="1"/>
      <c r="K241" s="1"/>
      <c r="L241" s="1"/>
      <c r="M241" s="1"/>
      <c r="N241" s="1"/>
      <c r="O241" s="1"/>
      <c r="P241" s="1"/>
      <c r="Q241" s="1"/>
      <c r="R241" s="1"/>
      <c r="S241" s="1"/>
      <c r="T241" s="1"/>
      <c r="U241" s="1"/>
      <c r="V241" s="1"/>
      <c r="W241" s="1"/>
      <c r="X241" s="1"/>
      <c r="Y241" s="1"/>
      <c r="Z241" s="1"/>
      <c r="AA241" s="1"/>
      <c r="AB241" s="1"/>
      <c r="AC241" s="1"/>
      <c r="AD241" s="1"/>
      <c r="AE241" s="1"/>
      <c r="AF241" s="1"/>
      <c r="AG241" s="1"/>
      <c r="AH241" s="1"/>
      <c r="AI241" s="1"/>
      <c r="AJ241" s="1"/>
      <c r="AK241" s="1"/>
      <c r="AL241" s="1"/>
      <c r="AM241" s="1"/>
      <c r="AN241" s="1"/>
      <c r="AO241" s="1"/>
      <c r="AP241" s="1"/>
      <c r="AQ241" s="1"/>
      <c r="AR241" s="1"/>
      <c r="AS241" s="1"/>
      <c r="AT241" s="1"/>
      <c r="AU241" s="1"/>
      <c r="AV241" s="1"/>
      <c r="AW241" s="1"/>
      <c r="AX241" s="1"/>
      <c r="AY241" s="1"/>
      <c r="AZ241" s="1"/>
      <c r="BA241" s="1"/>
      <c r="BB241" s="1"/>
      <c r="BC241" s="1"/>
      <c r="BD241" s="1"/>
      <c r="BE241" s="1"/>
      <c r="BF241" s="1"/>
      <c r="BG241" s="1"/>
      <c r="BH241" s="1"/>
      <c r="BI241" s="1"/>
      <c r="BJ241" s="1"/>
      <c r="BK241" s="1"/>
      <c r="BL241" s="1"/>
      <c r="BM241" s="1"/>
      <c r="BN241" s="1"/>
      <c r="BO241" s="1"/>
      <c r="BP241" s="1"/>
      <c r="BQ241" s="1"/>
      <c r="BR241" s="1"/>
      <c r="BS241" s="1"/>
      <c r="BT241" s="1"/>
      <c r="BU241" s="1"/>
      <c r="BV241" s="1"/>
      <c r="BW241" s="1"/>
      <c r="BX241" s="1"/>
      <c r="BY241" s="1"/>
      <c r="BZ241" s="1"/>
      <c r="CA241" s="1"/>
      <c r="CB241" s="1"/>
      <c r="CC241" s="1"/>
      <c r="CD241" s="1"/>
      <c r="CE241" s="1"/>
      <c r="CF241" s="1"/>
      <c r="CG241" s="1"/>
      <c r="CH241" s="1"/>
      <c r="CI241" s="1"/>
      <c r="CJ241" s="1"/>
      <c r="CK241" s="1"/>
      <c r="CL241" s="1"/>
      <c r="CM241" s="1"/>
      <c r="CN241" s="1"/>
      <c r="CO241" s="1"/>
      <c r="CP241" s="1"/>
      <c r="CQ241" s="1"/>
      <c r="CR241" s="1"/>
      <c r="CS241" s="1"/>
      <c r="CT241" s="1"/>
      <c r="CU241" s="1"/>
      <c r="CV241" s="1"/>
      <c r="CW241" s="1"/>
      <c r="CX241" s="1"/>
      <c r="CY241" s="1"/>
      <c r="CZ241" s="1"/>
      <c r="DA241" s="1"/>
      <c r="DB241" s="1"/>
      <c r="DC241" s="1"/>
      <c r="DD241" s="1"/>
      <c r="DE241" s="1"/>
      <c r="DF241" s="1"/>
      <c r="DG241" s="1"/>
      <c r="DH241" s="1"/>
      <c r="DI241" s="1"/>
      <c r="DJ241" s="1"/>
      <c r="DK241" s="1"/>
      <c r="DL241" s="1"/>
      <c r="DM241" s="1"/>
      <c r="DN241" s="1"/>
      <c r="DO241" s="1"/>
      <c r="DP241" s="1"/>
      <c r="DQ241" s="1"/>
      <c r="DR241" s="1"/>
      <c r="DS241" s="1"/>
      <c r="DT241" s="1"/>
      <c r="DU241" s="1"/>
      <c r="DV241" s="1"/>
      <c r="DW241" s="1"/>
      <c r="DX241" s="1"/>
      <c r="DY241" s="1"/>
      <c r="DZ241" s="1"/>
      <c r="EA241" s="1"/>
      <c r="EB241" s="1"/>
      <c r="EC241" s="1"/>
      <c r="ED241" s="1"/>
      <c r="EE241" s="1"/>
      <c r="EF241" s="1"/>
      <c r="EG241" s="1"/>
      <c r="EH241" s="1"/>
      <c r="EI241" s="1"/>
      <c r="EJ241" s="1"/>
      <c r="EK241" s="1"/>
      <c r="EL241" s="1"/>
      <c r="EM241" s="1"/>
      <c r="EN241" s="1"/>
      <c r="EO241" s="1"/>
      <c r="EP241" s="1"/>
      <c r="EQ241" s="1"/>
      <c r="ER241" s="1"/>
      <c r="ES241" s="1"/>
      <c r="ET241" s="1"/>
      <c r="WZB241" s="1"/>
      <c r="WZC241" s="1"/>
      <c r="WZD241" s="1"/>
      <c r="WZE241" s="1"/>
      <c r="WZF241" s="1"/>
      <c r="WZG241" s="1"/>
      <c r="WZH241" s="1"/>
      <c r="WZI241" s="1"/>
      <c r="WZJ241" s="1"/>
      <c r="WZK241" s="1"/>
      <c r="WZL241" s="1"/>
      <c r="WZM241" s="1"/>
      <c r="WZN241" s="1"/>
      <c r="WZO241" s="1"/>
      <c r="WZP241" s="1"/>
      <c r="WZQ241" s="1"/>
      <c r="WZR241" s="1"/>
      <c r="WZS241" s="1"/>
      <c r="WZT241" s="1"/>
      <c r="WZU241" s="1"/>
      <c r="WZV241" s="1"/>
      <c r="WZW241" s="1"/>
      <c r="WZX241" s="1"/>
      <c r="WZY241" s="1"/>
      <c r="WZZ241" s="1"/>
      <c r="XAA241" s="1"/>
      <c r="XAB241" s="1"/>
      <c r="XAC241" s="1"/>
      <c r="XAD241" s="1"/>
      <c r="XAE241" s="1"/>
      <c r="XAF241" s="1"/>
      <c r="XAG241" s="1"/>
      <c r="XAH241" s="1"/>
      <c r="XAI241" s="1"/>
      <c r="XAJ241" s="1"/>
      <c r="XAK241" s="1"/>
      <c r="XAL241" s="1"/>
      <c r="XAM241" s="1"/>
      <c r="XAN241" s="1"/>
      <c r="XAO241" s="1"/>
      <c r="XAP241" s="1"/>
      <c r="XAQ241" s="1"/>
      <c r="XAR241" s="1"/>
      <c r="XAS241" s="1"/>
      <c r="XAT241" s="1"/>
      <c r="XAU241" s="1"/>
      <c r="XAV241" s="1"/>
      <c r="XAW241" s="1"/>
      <c r="XAX241" s="1"/>
      <c r="XAY241" s="1"/>
      <c r="XAZ241" s="1"/>
      <c r="XBA241" s="1"/>
      <c r="XBB241" s="1"/>
      <c r="XBC241" s="1"/>
      <c r="XBD241" s="1"/>
      <c r="XBE241" s="1"/>
      <c r="XBF241" s="1"/>
      <c r="XBG241" s="1"/>
      <c r="XBH241" s="1"/>
      <c r="XBI241" s="1"/>
      <c r="XBJ241" s="1"/>
      <c r="XBK241" s="1"/>
      <c r="XBL241" s="1"/>
      <c r="XBM241" s="1"/>
      <c r="XBN241" s="1"/>
      <c r="XBO241" s="1"/>
      <c r="XBP241" s="1"/>
      <c r="XBQ241" s="1"/>
      <c r="XBR241" s="1"/>
      <c r="XBS241" s="1"/>
      <c r="XBT241" s="1"/>
      <c r="XBU241" s="1"/>
      <c r="XBV241" s="1"/>
      <c r="XBW241" s="1"/>
      <c r="XBX241" s="1"/>
      <c r="XBY241" s="1"/>
      <c r="XBZ241" s="1"/>
      <c r="XCA241" s="1"/>
      <c r="XCB241" s="1"/>
      <c r="XCC241" s="1"/>
      <c r="XCD241" s="1"/>
      <c r="XCE241" s="1"/>
      <c r="XCF241" s="1"/>
      <c r="XCG241" s="1"/>
      <c r="XCH241" s="1"/>
      <c r="XCI241" s="1"/>
      <c r="XCJ241" s="1"/>
      <c r="XCK241" s="1"/>
      <c r="XCL241" s="1"/>
      <c r="XCM241" s="1"/>
      <c r="XCN241" s="1"/>
      <c r="XCO241" s="1"/>
      <c r="XCP241" s="1"/>
      <c r="XCQ241" s="1"/>
      <c r="XCR241" s="1"/>
      <c r="XCS241" s="1"/>
      <c r="XCT241" s="1"/>
      <c r="XCU241" s="1"/>
      <c r="XCV241" s="1"/>
      <c r="XCW241" s="1"/>
      <c r="XCX241" s="1"/>
      <c r="XCY241" s="1"/>
      <c r="XCZ241" s="1"/>
      <c r="XDA241" s="1"/>
      <c r="XDB241" s="1"/>
      <c r="XDC241" s="1"/>
      <c r="XDD241" s="1"/>
      <c r="XDE241" s="1"/>
      <c r="XDF241" s="1"/>
      <c r="XDG241" s="1"/>
      <c r="XDH241" s="1"/>
      <c r="XDI241" s="1"/>
      <c r="XDJ241" s="1"/>
      <c r="XDK241" s="1"/>
      <c r="XDL241" s="1"/>
      <c r="XDM241" s="1"/>
      <c r="XDN241" s="1"/>
      <c r="XDO241" s="1"/>
      <c r="XDP241" s="1"/>
      <c r="XDQ241" s="1"/>
      <c r="XDR241" s="1"/>
      <c r="XDS241" s="1"/>
      <c r="XDT241" s="1"/>
      <c r="XDU241" s="1"/>
      <c r="XDV241" s="1"/>
      <c r="XDW241" s="1"/>
      <c r="XDX241" s="1"/>
      <c r="XDY241" s="1"/>
      <c r="XDZ241" s="1"/>
      <c r="XEA241" s="1"/>
      <c r="XEB241" s="1"/>
      <c r="XEC241" s="1"/>
      <c r="XED241" s="1"/>
      <c r="XEE241" s="1"/>
      <c r="XEF241" s="1"/>
      <c r="XEG241" s="1"/>
      <c r="XEH241" s="1"/>
      <c r="XEI241" s="1"/>
      <c r="XEJ241" s="1"/>
      <c r="XEK241" s="1"/>
      <c r="XEL241" s="1"/>
      <c r="XEM241" s="1"/>
      <c r="XEN241" s="1"/>
      <c r="XEO241" s="1"/>
      <c r="XEP241" s="1"/>
      <c r="XEQ241" s="1"/>
      <c r="XER241" s="1"/>
      <c r="XES241" s="1"/>
      <c r="XET241" s="1"/>
      <c r="XEU241" s="1"/>
      <c r="XEV241" s="1"/>
      <c r="XEW241" s="1"/>
      <c r="XEX241" s="1"/>
      <c r="XEY241" s="1"/>
      <c r="XEZ241" s="1"/>
      <c r="XFA241" s="1"/>
      <c r="XFB241" s="1"/>
      <c r="XFC241" s="1"/>
    </row>
    <row r="242" spans="1:150 16226:16383" s="2" customFormat="1" ht="21" x14ac:dyDescent="0.3">
      <c r="A242" s="110">
        <f>A241+1</f>
        <v>2</v>
      </c>
      <c r="B242" s="111"/>
      <c r="C242" s="82"/>
      <c r="D242" s="83"/>
      <c r="E242" s="83"/>
      <c r="F242" s="83"/>
      <c r="G242" s="83"/>
      <c r="H242" s="84"/>
      <c r="I242" s="1"/>
      <c r="J242" s="1"/>
      <c r="K242" s="1"/>
      <c r="L242" s="1"/>
      <c r="M242" s="1"/>
      <c r="N242" s="1"/>
      <c r="O242" s="1"/>
      <c r="P242" s="1"/>
      <c r="Q242" s="1"/>
      <c r="R242" s="1"/>
      <c r="S242" s="1"/>
      <c r="T242" s="1"/>
      <c r="U242" s="1"/>
      <c r="V242" s="1"/>
      <c r="W242" s="1"/>
      <c r="X242" s="1"/>
      <c r="Y242" s="1"/>
      <c r="Z242" s="1"/>
      <c r="AA242" s="1"/>
      <c r="AB242" s="1"/>
      <c r="AC242" s="1"/>
      <c r="AD242" s="1"/>
      <c r="AE242" s="1"/>
      <c r="AF242" s="1"/>
      <c r="AG242" s="1"/>
      <c r="AH242" s="1"/>
      <c r="AI242" s="1"/>
      <c r="AJ242" s="1"/>
      <c r="AK242" s="1"/>
      <c r="AL242" s="1"/>
      <c r="AM242" s="1"/>
      <c r="AN242" s="1"/>
      <c r="AO242" s="1"/>
      <c r="AP242" s="1"/>
      <c r="AQ242" s="1"/>
      <c r="AR242" s="1"/>
      <c r="AS242" s="1"/>
      <c r="AT242" s="1"/>
      <c r="AU242" s="1"/>
      <c r="AV242" s="1"/>
      <c r="AW242" s="1"/>
      <c r="AX242" s="1"/>
      <c r="AY242" s="1"/>
      <c r="AZ242" s="1"/>
      <c r="BA242" s="1"/>
      <c r="BB242" s="1"/>
      <c r="BC242" s="1"/>
      <c r="BD242" s="1"/>
      <c r="BE242" s="1"/>
      <c r="BF242" s="1"/>
      <c r="BG242" s="1"/>
      <c r="BH242" s="1"/>
      <c r="BI242" s="1"/>
      <c r="BJ242" s="1"/>
      <c r="BK242" s="1"/>
      <c r="BL242" s="1"/>
      <c r="BM242" s="1"/>
      <c r="BN242" s="1"/>
      <c r="BO242" s="1"/>
      <c r="BP242" s="1"/>
      <c r="BQ242" s="1"/>
      <c r="BR242" s="1"/>
      <c r="BS242" s="1"/>
      <c r="BT242" s="1"/>
      <c r="BU242" s="1"/>
      <c r="BV242" s="1"/>
      <c r="BW242" s="1"/>
      <c r="BX242" s="1"/>
      <c r="BY242" s="1"/>
      <c r="BZ242" s="1"/>
      <c r="CA242" s="1"/>
      <c r="CB242" s="1"/>
      <c r="CC242" s="1"/>
      <c r="CD242" s="1"/>
      <c r="CE242" s="1"/>
      <c r="CF242" s="1"/>
      <c r="CG242" s="1"/>
      <c r="CH242" s="1"/>
      <c r="CI242" s="1"/>
      <c r="CJ242" s="1"/>
      <c r="CK242" s="1"/>
      <c r="CL242" s="1"/>
      <c r="CM242" s="1"/>
      <c r="CN242" s="1"/>
      <c r="CO242" s="1"/>
      <c r="CP242" s="1"/>
      <c r="CQ242" s="1"/>
      <c r="CR242" s="1"/>
      <c r="CS242" s="1"/>
      <c r="CT242" s="1"/>
      <c r="CU242" s="1"/>
      <c r="CV242" s="1"/>
      <c r="CW242" s="1"/>
      <c r="CX242" s="1"/>
      <c r="CY242" s="1"/>
      <c r="CZ242" s="1"/>
      <c r="DA242" s="1"/>
      <c r="DB242" s="1"/>
      <c r="DC242" s="1"/>
      <c r="DD242" s="1"/>
      <c r="DE242" s="1"/>
      <c r="DF242" s="1"/>
      <c r="DG242" s="1"/>
      <c r="DH242" s="1"/>
      <c r="DI242" s="1"/>
      <c r="DJ242" s="1"/>
      <c r="DK242" s="1"/>
      <c r="DL242" s="1"/>
      <c r="DM242" s="1"/>
      <c r="DN242" s="1"/>
      <c r="DO242" s="1"/>
      <c r="DP242" s="1"/>
      <c r="DQ242" s="1"/>
      <c r="DR242" s="1"/>
      <c r="DS242" s="1"/>
      <c r="DT242" s="1"/>
      <c r="DU242" s="1"/>
      <c r="DV242" s="1"/>
      <c r="DW242" s="1"/>
      <c r="DX242" s="1"/>
      <c r="DY242" s="1"/>
      <c r="DZ242" s="1"/>
      <c r="EA242" s="1"/>
      <c r="EB242" s="1"/>
      <c r="EC242" s="1"/>
      <c r="ED242" s="1"/>
      <c r="EE242" s="1"/>
      <c r="EF242" s="1"/>
      <c r="EG242" s="1"/>
      <c r="EH242" s="1"/>
      <c r="EI242" s="1"/>
      <c r="EJ242" s="1"/>
      <c r="EK242" s="1"/>
      <c r="EL242" s="1"/>
      <c r="EM242" s="1"/>
      <c r="EN242" s="1"/>
      <c r="EO242" s="1"/>
      <c r="EP242" s="1"/>
      <c r="EQ242" s="1"/>
      <c r="ER242" s="1"/>
      <c r="ES242" s="1"/>
      <c r="ET242" s="1"/>
      <c r="WZB242" s="1"/>
      <c r="WZC242" s="1"/>
      <c r="WZD242" s="1"/>
      <c r="WZE242" s="1"/>
      <c r="WZF242" s="1"/>
      <c r="WZG242" s="1"/>
      <c r="WZH242" s="1"/>
      <c r="WZI242" s="1"/>
      <c r="WZJ242" s="1"/>
      <c r="WZK242" s="1"/>
      <c r="WZL242" s="1"/>
      <c r="WZM242" s="1"/>
      <c r="WZN242" s="1"/>
      <c r="WZO242" s="1"/>
      <c r="WZP242" s="1"/>
      <c r="WZQ242" s="1"/>
      <c r="WZR242" s="1"/>
      <c r="WZS242" s="1"/>
      <c r="WZT242" s="1"/>
      <c r="WZU242" s="1"/>
      <c r="WZV242" s="1"/>
      <c r="WZW242" s="1"/>
      <c r="WZX242" s="1"/>
      <c r="WZY242" s="1"/>
      <c r="WZZ242" s="1"/>
      <c r="XAA242" s="1"/>
      <c r="XAB242" s="1"/>
      <c r="XAC242" s="1"/>
      <c r="XAD242" s="1"/>
      <c r="XAE242" s="1"/>
      <c r="XAF242" s="1"/>
      <c r="XAG242" s="1"/>
      <c r="XAH242" s="1"/>
      <c r="XAI242" s="1"/>
      <c r="XAJ242" s="1"/>
      <c r="XAK242" s="1"/>
      <c r="XAL242" s="1"/>
      <c r="XAM242" s="1"/>
      <c r="XAN242" s="1"/>
      <c r="XAO242" s="1"/>
      <c r="XAP242" s="1"/>
      <c r="XAQ242" s="1"/>
      <c r="XAR242" s="1"/>
      <c r="XAS242" s="1"/>
      <c r="XAT242" s="1"/>
      <c r="XAU242" s="1"/>
      <c r="XAV242" s="1"/>
      <c r="XAW242" s="1"/>
      <c r="XAX242" s="1"/>
      <c r="XAY242" s="1"/>
      <c r="XAZ242" s="1"/>
      <c r="XBA242" s="1"/>
      <c r="XBB242" s="1"/>
      <c r="XBC242" s="1"/>
      <c r="XBD242" s="1"/>
      <c r="XBE242" s="1"/>
      <c r="XBF242" s="1"/>
      <c r="XBG242" s="1"/>
      <c r="XBH242" s="1"/>
      <c r="XBI242" s="1"/>
      <c r="XBJ242" s="1"/>
      <c r="XBK242" s="1"/>
      <c r="XBL242" s="1"/>
      <c r="XBM242" s="1"/>
      <c r="XBN242" s="1"/>
      <c r="XBO242" s="1"/>
      <c r="XBP242" s="1"/>
      <c r="XBQ242" s="1"/>
      <c r="XBR242" s="1"/>
      <c r="XBS242" s="1"/>
      <c r="XBT242" s="1"/>
      <c r="XBU242" s="1"/>
      <c r="XBV242" s="1"/>
      <c r="XBW242" s="1"/>
      <c r="XBX242" s="1"/>
      <c r="XBY242" s="1"/>
      <c r="XBZ242" s="1"/>
      <c r="XCA242" s="1"/>
      <c r="XCB242" s="1"/>
      <c r="XCC242" s="1"/>
      <c r="XCD242" s="1"/>
      <c r="XCE242" s="1"/>
      <c r="XCF242" s="1"/>
      <c r="XCG242" s="1"/>
      <c r="XCH242" s="1"/>
      <c r="XCI242" s="1"/>
      <c r="XCJ242" s="1"/>
      <c r="XCK242" s="1"/>
      <c r="XCL242" s="1"/>
      <c r="XCM242" s="1"/>
      <c r="XCN242" s="1"/>
      <c r="XCO242" s="1"/>
      <c r="XCP242" s="1"/>
      <c r="XCQ242" s="1"/>
      <c r="XCR242" s="1"/>
      <c r="XCS242" s="1"/>
      <c r="XCT242" s="1"/>
      <c r="XCU242" s="1"/>
      <c r="XCV242" s="1"/>
      <c r="XCW242" s="1"/>
      <c r="XCX242" s="1"/>
      <c r="XCY242" s="1"/>
      <c r="XCZ242" s="1"/>
      <c r="XDA242" s="1"/>
      <c r="XDB242" s="1"/>
      <c r="XDC242" s="1"/>
      <c r="XDD242" s="1"/>
      <c r="XDE242" s="1"/>
      <c r="XDF242" s="1"/>
      <c r="XDG242" s="1"/>
      <c r="XDH242" s="1"/>
      <c r="XDI242" s="1"/>
      <c r="XDJ242" s="1"/>
      <c r="XDK242" s="1"/>
      <c r="XDL242" s="1"/>
      <c r="XDM242" s="1"/>
      <c r="XDN242" s="1"/>
      <c r="XDO242" s="1"/>
      <c r="XDP242" s="1"/>
      <c r="XDQ242" s="1"/>
      <c r="XDR242" s="1"/>
      <c r="XDS242" s="1"/>
      <c r="XDT242" s="1"/>
      <c r="XDU242" s="1"/>
      <c r="XDV242" s="1"/>
      <c r="XDW242" s="1"/>
      <c r="XDX242" s="1"/>
      <c r="XDY242" s="1"/>
      <c r="XDZ242" s="1"/>
      <c r="XEA242" s="1"/>
      <c r="XEB242" s="1"/>
      <c r="XEC242" s="1"/>
      <c r="XED242" s="1"/>
      <c r="XEE242" s="1"/>
      <c r="XEF242" s="1"/>
      <c r="XEG242" s="1"/>
      <c r="XEH242" s="1"/>
      <c r="XEI242" s="1"/>
      <c r="XEJ242" s="1"/>
      <c r="XEK242" s="1"/>
      <c r="XEL242" s="1"/>
      <c r="XEM242" s="1"/>
      <c r="XEN242" s="1"/>
      <c r="XEO242" s="1"/>
      <c r="XEP242" s="1"/>
      <c r="XEQ242" s="1"/>
      <c r="XER242" s="1"/>
      <c r="XES242" s="1"/>
      <c r="XET242" s="1"/>
      <c r="XEU242" s="1"/>
      <c r="XEV242" s="1"/>
      <c r="XEW242" s="1"/>
      <c r="XEX242" s="1"/>
      <c r="XEY242" s="1"/>
      <c r="XEZ242" s="1"/>
      <c r="XFA242" s="1"/>
      <c r="XFB242" s="1"/>
      <c r="XFC242" s="1"/>
    </row>
    <row r="243" spans="1:150 16226:16383" s="2" customFormat="1" ht="20.25" customHeight="1" x14ac:dyDescent="0.3">
      <c r="A243" s="110">
        <f t="shared" ref="A243:A248" si="34">A242+1</f>
        <v>3</v>
      </c>
      <c r="B243" s="111"/>
      <c r="C243" s="82"/>
      <c r="D243" s="83"/>
      <c r="E243" s="83"/>
      <c r="F243" s="83"/>
      <c r="G243" s="83"/>
      <c r="H243" s="84"/>
      <c r="I243" s="1"/>
      <c r="J243" s="1"/>
      <c r="K243" s="1"/>
      <c r="L243" s="1"/>
      <c r="M243" s="1"/>
      <c r="N243" s="1"/>
      <c r="O243" s="1"/>
      <c r="P243" s="1"/>
      <c r="Q243" s="1"/>
      <c r="R243" s="1"/>
      <c r="S243" s="1"/>
      <c r="T243" s="1"/>
      <c r="U243" s="1"/>
      <c r="V243" s="1"/>
      <c r="W243" s="1"/>
      <c r="X243" s="1"/>
      <c r="Y243" s="1"/>
      <c r="Z243" s="1"/>
      <c r="AA243" s="1"/>
      <c r="AB243" s="1"/>
      <c r="AC243" s="1"/>
      <c r="AD243" s="1"/>
      <c r="AE243" s="1"/>
      <c r="AF243" s="1"/>
      <c r="AG243" s="1"/>
      <c r="AH243" s="1"/>
      <c r="AI243" s="1"/>
      <c r="AJ243" s="1"/>
      <c r="AK243" s="1"/>
      <c r="AL243" s="1"/>
      <c r="AM243" s="1"/>
      <c r="AN243" s="1"/>
      <c r="AO243" s="1"/>
      <c r="AP243" s="1"/>
      <c r="AQ243" s="1"/>
      <c r="AR243" s="1"/>
      <c r="AS243" s="1"/>
      <c r="AT243" s="1"/>
      <c r="AU243" s="1"/>
      <c r="AV243" s="1"/>
      <c r="AW243" s="1"/>
      <c r="AX243" s="1"/>
      <c r="AY243" s="1"/>
      <c r="AZ243" s="1"/>
      <c r="BA243" s="1"/>
      <c r="BB243" s="1"/>
      <c r="BC243" s="1"/>
      <c r="BD243" s="1"/>
      <c r="BE243" s="1"/>
      <c r="BF243" s="1"/>
      <c r="BG243" s="1"/>
      <c r="BH243" s="1"/>
      <c r="BI243" s="1"/>
      <c r="BJ243" s="1"/>
      <c r="BK243" s="1"/>
      <c r="BL243" s="1"/>
      <c r="BM243" s="1"/>
      <c r="BN243" s="1"/>
      <c r="BO243" s="1"/>
      <c r="BP243" s="1"/>
      <c r="BQ243" s="1"/>
      <c r="BR243" s="1"/>
      <c r="BS243" s="1"/>
      <c r="BT243" s="1"/>
      <c r="BU243" s="1"/>
      <c r="BV243" s="1"/>
      <c r="BW243" s="1"/>
      <c r="BX243" s="1"/>
      <c r="BY243" s="1"/>
      <c r="BZ243" s="1"/>
      <c r="CA243" s="1"/>
      <c r="CB243" s="1"/>
      <c r="CC243" s="1"/>
      <c r="CD243" s="1"/>
      <c r="CE243" s="1"/>
      <c r="CF243" s="1"/>
      <c r="CG243" s="1"/>
      <c r="CH243" s="1"/>
      <c r="CI243" s="1"/>
      <c r="CJ243" s="1"/>
      <c r="CK243" s="1"/>
      <c r="CL243" s="1"/>
      <c r="CM243" s="1"/>
      <c r="CN243" s="1"/>
      <c r="CO243" s="1"/>
      <c r="CP243" s="1"/>
      <c r="CQ243" s="1"/>
      <c r="CR243" s="1"/>
      <c r="CS243" s="1"/>
      <c r="CT243" s="1"/>
      <c r="CU243" s="1"/>
      <c r="CV243" s="1"/>
      <c r="CW243" s="1"/>
      <c r="CX243" s="1"/>
      <c r="CY243" s="1"/>
      <c r="CZ243" s="1"/>
      <c r="DA243" s="1"/>
      <c r="DB243" s="1"/>
      <c r="DC243" s="1"/>
      <c r="DD243" s="1"/>
      <c r="DE243" s="1"/>
      <c r="DF243" s="1"/>
      <c r="DG243" s="1"/>
      <c r="DH243" s="1"/>
      <c r="DI243" s="1"/>
      <c r="DJ243" s="1"/>
      <c r="DK243" s="1"/>
      <c r="DL243" s="1"/>
      <c r="DM243" s="1"/>
      <c r="DN243" s="1"/>
      <c r="DO243" s="1"/>
      <c r="DP243" s="1"/>
      <c r="DQ243" s="1"/>
      <c r="DR243" s="1"/>
      <c r="DS243" s="1"/>
      <c r="DT243" s="1"/>
      <c r="DU243" s="1"/>
      <c r="DV243" s="1"/>
      <c r="DW243" s="1"/>
      <c r="DX243" s="1"/>
      <c r="DY243" s="1"/>
      <c r="DZ243" s="1"/>
      <c r="EA243" s="1"/>
      <c r="EB243" s="1"/>
      <c r="EC243" s="1"/>
      <c r="ED243" s="1"/>
      <c r="EE243" s="1"/>
      <c r="EF243" s="1"/>
      <c r="EG243" s="1"/>
      <c r="EH243" s="1"/>
      <c r="EI243" s="1"/>
      <c r="EJ243" s="1"/>
      <c r="EK243" s="1"/>
      <c r="EL243" s="1"/>
      <c r="EM243" s="1"/>
      <c r="EN243" s="1"/>
      <c r="EO243" s="1"/>
      <c r="EP243" s="1"/>
      <c r="EQ243" s="1"/>
      <c r="ER243" s="1"/>
      <c r="ES243" s="1"/>
      <c r="ET243" s="1"/>
      <c r="WZB243" s="1"/>
      <c r="WZC243" s="1"/>
      <c r="WZD243" s="1"/>
      <c r="WZE243" s="1"/>
      <c r="WZF243" s="1"/>
      <c r="WZG243" s="1"/>
      <c r="WZH243" s="1"/>
      <c r="WZI243" s="1"/>
      <c r="WZJ243" s="1"/>
      <c r="WZK243" s="1"/>
      <c r="WZL243" s="1"/>
      <c r="WZM243" s="1"/>
      <c r="WZN243" s="1"/>
      <c r="WZO243" s="1"/>
      <c r="WZP243" s="1"/>
      <c r="WZQ243" s="1"/>
      <c r="WZR243" s="1"/>
      <c r="WZS243" s="1"/>
      <c r="WZT243" s="1"/>
      <c r="WZU243" s="1"/>
      <c r="WZV243" s="1"/>
      <c r="WZW243" s="1"/>
      <c r="WZX243" s="1"/>
      <c r="WZY243" s="1"/>
      <c r="WZZ243" s="1"/>
      <c r="XAA243" s="1"/>
      <c r="XAB243" s="1"/>
      <c r="XAC243" s="1"/>
      <c r="XAD243" s="1"/>
      <c r="XAE243" s="1"/>
      <c r="XAF243" s="1"/>
      <c r="XAG243" s="1"/>
      <c r="XAH243" s="1"/>
      <c r="XAI243" s="1"/>
      <c r="XAJ243" s="1"/>
      <c r="XAK243" s="1"/>
      <c r="XAL243" s="1"/>
      <c r="XAM243" s="1"/>
      <c r="XAN243" s="1"/>
      <c r="XAO243" s="1"/>
      <c r="XAP243" s="1"/>
      <c r="XAQ243" s="1"/>
      <c r="XAR243" s="1"/>
      <c r="XAS243" s="1"/>
      <c r="XAT243" s="1"/>
      <c r="XAU243" s="1"/>
      <c r="XAV243" s="1"/>
      <c r="XAW243" s="1"/>
      <c r="XAX243" s="1"/>
      <c r="XAY243" s="1"/>
      <c r="XAZ243" s="1"/>
      <c r="XBA243" s="1"/>
      <c r="XBB243" s="1"/>
      <c r="XBC243" s="1"/>
      <c r="XBD243" s="1"/>
      <c r="XBE243" s="1"/>
      <c r="XBF243" s="1"/>
      <c r="XBG243" s="1"/>
      <c r="XBH243" s="1"/>
      <c r="XBI243" s="1"/>
      <c r="XBJ243" s="1"/>
      <c r="XBK243" s="1"/>
      <c r="XBL243" s="1"/>
      <c r="XBM243" s="1"/>
      <c r="XBN243" s="1"/>
      <c r="XBO243" s="1"/>
      <c r="XBP243" s="1"/>
      <c r="XBQ243" s="1"/>
      <c r="XBR243" s="1"/>
      <c r="XBS243" s="1"/>
      <c r="XBT243" s="1"/>
      <c r="XBU243" s="1"/>
      <c r="XBV243" s="1"/>
      <c r="XBW243" s="1"/>
      <c r="XBX243" s="1"/>
      <c r="XBY243" s="1"/>
      <c r="XBZ243" s="1"/>
      <c r="XCA243" s="1"/>
      <c r="XCB243" s="1"/>
      <c r="XCC243" s="1"/>
      <c r="XCD243" s="1"/>
      <c r="XCE243" s="1"/>
      <c r="XCF243" s="1"/>
      <c r="XCG243" s="1"/>
      <c r="XCH243" s="1"/>
      <c r="XCI243" s="1"/>
      <c r="XCJ243" s="1"/>
      <c r="XCK243" s="1"/>
      <c r="XCL243" s="1"/>
      <c r="XCM243" s="1"/>
      <c r="XCN243" s="1"/>
      <c r="XCO243" s="1"/>
      <c r="XCP243" s="1"/>
      <c r="XCQ243" s="1"/>
      <c r="XCR243" s="1"/>
      <c r="XCS243" s="1"/>
      <c r="XCT243" s="1"/>
      <c r="XCU243" s="1"/>
      <c r="XCV243" s="1"/>
      <c r="XCW243" s="1"/>
      <c r="XCX243" s="1"/>
      <c r="XCY243" s="1"/>
      <c r="XCZ243" s="1"/>
      <c r="XDA243" s="1"/>
      <c r="XDB243" s="1"/>
      <c r="XDC243" s="1"/>
      <c r="XDD243" s="1"/>
      <c r="XDE243" s="1"/>
      <c r="XDF243" s="1"/>
      <c r="XDG243" s="1"/>
      <c r="XDH243" s="1"/>
      <c r="XDI243" s="1"/>
      <c r="XDJ243" s="1"/>
      <c r="XDK243" s="1"/>
      <c r="XDL243" s="1"/>
      <c r="XDM243" s="1"/>
      <c r="XDN243" s="1"/>
      <c r="XDO243" s="1"/>
      <c r="XDP243" s="1"/>
      <c r="XDQ243" s="1"/>
      <c r="XDR243" s="1"/>
      <c r="XDS243" s="1"/>
      <c r="XDT243" s="1"/>
      <c r="XDU243" s="1"/>
      <c r="XDV243" s="1"/>
      <c r="XDW243" s="1"/>
      <c r="XDX243" s="1"/>
      <c r="XDY243" s="1"/>
      <c r="XDZ243" s="1"/>
      <c r="XEA243" s="1"/>
      <c r="XEB243" s="1"/>
      <c r="XEC243" s="1"/>
      <c r="XED243" s="1"/>
      <c r="XEE243" s="1"/>
      <c r="XEF243" s="1"/>
      <c r="XEG243" s="1"/>
      <c r="XEH243" s="1"/>
      <c r="XEI243" s="1"/>
      <c r="XEJ243" s="1"/>
      <c r="XEK243" s="1"/>
      <c r="XEL243" s="1"/>
      <c r="XEM243" s="1"/>
      <c r="XEN243" s="1"/>
      <c r="XEO243" s="1"/>
      <c r="XEP243" s="1"/>
      <c r="XEQ243" s="1"/>
      <c r="XER243" s="1"/>
      <c r="XES243" s="1"/>
      <c r="XET243" s="1"/>
      <c r="XEU243" s="1"/>
      <c r="XEV243" s="1"/>
      <c r="XEW243" s="1"/>
      <c r="XEX243" s="1"/>
      <c r="XEY243" s="1"/>
      <c r="XEZ243" s="1"/>
      <c r="XFA243" s="1"/>
      <c r="XFB243" s="1"/>
      <c r="XFC243" s="1"/>
    </row>
    <row r="244" spans="1:150 16226:16383" s="2" customFormat="1" ht="20.25" customHeight="1" x14ac:dyDescent="0.3">
      <c r="A244" s="110">
        <f t="shared" si="34"/>
        <v>4</v>
      </c>
      <c r="B244" s="111"/>
      <c r="C244" s="85"/>
      <c r="D244" s="86"/>
      <c r="E244" s="86"/>
      <c r="F244" s="86"/>
      <c r="G244" s="86"/>
      <c r="H244" s="87"/>
      <c r="I244" s="1"/>
      <c r="J244" s="1"/>
      <c r="K244" s="1"/>
      <c r="L244" s="1"/>
      <c r="M244" s="1"/>
      <c r="N244" s="1"/>
      <c r="O244" s="1"/>
      <c r="P244" s="1"/>
      <c r="Q244" s="1"/>
      <c r="R244" s="1"/>
      <c r="S244" s="1"/>
      <c r="T244" s="1"/>
      <c r="U244" s="1"/>
      <c r="V244" s="1"/>
      <c r="W244" s="1"/>
      <c r="X244" s="1"/>
      <c r="Y244" s="1"/>
      <c r="Z244" s="1"/>
      <c r="AA244" s="1"/>
      <c r="AB244" s="1"/>
      <c r="AC244" s="1"/>
      <c r="AD244" s="1"/>
      <c r="AE244" s="1"/>
      <c r="AF244" s="1"/>
      <c r="AG244" s="1"/>
      <c r="AH244" s="1"/>
      <c r="AI244" s="1"/>
      <c r="AJ244" s="1"/>
      <c r="AK244" s="1"/>
      <c r="AL244" s="1"/>
      <c r="AM244" s="1"/>
      <c r="AN244" s="1"/>
      <c r="AO244" s="1"/>
      <c r="AP244" s="1"/>
      <c r="AQ244" s="1"/>
      <c r="AR244" s="1"/>
      <c r="AS244" s="1"/>
      <c r="AT244" s="1"/>
      <c r="AU244" s="1"/>
      <c r="AV244" s="1"/>
      <c r="AW244" s="1"/>
      <c r="AX244" s="1"/>
      <c r="AY244" s="1"/>
      <c r="AZ244" s="1"/>
      <c r="BA244" s="1"/>
      <c r="BB244" s="1"/>
      <c r="BC244" s="1"/>
      <c r="BD244" s="1"/>
      <c r="BE244" s="1"/>
      <c r="BF244" s="1"/>
      <c r="BG244" s="1"/>
      <c r="BH244" s="1"/>
      <c r="BI244" s="1"/>
      <c r="BJ244" s="1"/>
      <c r="BK244" s="1"/>
      <c r="BL244" s="1"/>
      <c r="BM244" s="1"/>
      <c r="BN244" s="1"/>
      <c r="BO244" s="1"/>
      <c r="BP244" s="1"/>
      <c r="BQ244" s="1"/>
      <c r="BR244" s="1"/>
      <c r="BS244" s="1"/>
      <c r="BT244" s="1"/>
      <c r="BU244" s="1"/>
      <c r="BV244" s="1"/>
      <c r="BW244" s="1"/>
      <c r="BX244" s="1"/>
      <c r="BY244" s="1"/>
      <c r="BZ244" s="1"/>
      <c r="CA244" s="1"/>
      <c r="CB244" s="1"/>
      <c r="CC244" s="1"/>
      <c r="CD244" s="1"/>
      <c r="CE244" s="1"/>
      <c r="CF244" s="1"/>
      <c r="CG244" s="1"/>
      <c r="CH244" s="1"/>
      <c r="CI244" s="1"/>
      <c r="CJ244" s="1"/>
      <c r="CK244" s="1"/>
      <c r="CL244" s="1"/>
      <c r="CM244" s="1"/>
      <c r="CN244" s="1"/>
      <c r="CO244" s="1"/>
      <c r="CP244" s="1"/>
      <c r="CQ244" s="1"/>
      <c r="CR244" s="1"/>
      <c r="CS244" s="1"/>
      <c r="CT244" s="1"/>
      <c r="CU244" s="1"/>
      <c r="CV244" s="1"/>
      <c r="CW244" s="1"/>
      <c r="CX244" s="1"/>
      <c r="CY244" s="1"/>
      <c r="CZ244" s="1"/>
      <c r="DA244" s="1"/>
      <c r="DB244" s="1"/>
      <c r="DC244" s="1"/>
      <c r="DD244" s="1"/>
      <c r="DE244" s="1"/>
      <c r="DF244" s="1"/>
      <c r="DG244" s="1"/>
      <c r="DH244" s="1"/>
      <c r="DI244" s="1"/>
      <c r="DJ244" s="1"/>
      <c r="DK244" s="1"/>
      <c r="DL244" s="1"/>
      <c r="DM244" s="1"/>
      <c r="DN244" s="1"/>
      <c r="DO244" s="1"/>
      <c r="DP244" s="1"/>
      <c r="DQ244" s="1"/>
      <c r="DR244" s="1"/>
      <c r="DS244" s="1"/>
      <c r="DT244" s="1"/>
      <c r="DU244" s="1"/>
      <c r="DV244" s="1"/>
      <c r="DW244" s="1"/>
      <c r="DX244" s="1"/>
      <c r="DY244" s="1"/>
      <c r="DZ244" s="1"/>
      <c r="EA244" s="1"/>
      <c r="EB244" s="1"/>
      <c r="EC244" s="1"/>
      <c r="ED244" s="1"/>
      <c r="EE244" s="1"/>
      <c r="EF244" s="1"/>
      <c r="EG244" s="1"/>
      <c r="EH244" s="1"/>
      <c r="EI244" s="1"/>
      <c r="EJ244" s="1"/>
      <c r="EK244" s="1"/>
      <c r="EL244" s="1"/>
      <c r="EM244" s="1"/>
      <c r="EN244" s="1"/>
      <c r="EO244" s="1"/>
      <c r="EP244" s="1"/>
      <c r="EQ244" s="1"/>
      <c r="ER244" s="1"/>
      <c r="ES244" s="1"/>
      <c r="ET244" s="1"/>
      <c r="WZB244" s="1"/>
      <c r="WZC244" s="1"/>
      <c r="WZD244" s="1"/>
      <c r="WZE244" s="1"/>
      <c r="WZF244" s="1"/>
      <c r="WZG244" s="1"/>
      <c r="WZH244" s="1"/>
      <c r="WZI244" s="1"/>
      <c r="WZJ244" s="1"/>
      <c r="WZK244" s="1"/>
      <c r="WZL244" s="1"/>
      <c r="WZM244" s="1"/>
      <c r="WZN244" s="1"/>
      <c r="WZO244" s="1"/>
      <c r="WZP244" s="1"/>
      <c r="WZQ244" s="1"/>
      <c r="WZR244" s="1"/>
      <c r="WZS244" s="1"/>
      <c r="WZT244" s="1"/>
      <c r="WZU244" s="1"/>
      <c r="WZV244" s="1"/>
      <c r="WZW244" s="1"/>
      <c r="WZX244" s="1"/>
      <c r="WZY244" s="1"/>
      <c r="WZZ244" s="1"/>
      <c r="XAA244" s="1"/>
      <c r="XAB244" s="1"/>
      <c r="XAC244" s="1"/>
      <c r="XAD244" s="1"/>
      <c r="XAE244" s="1"/>
      <c r="XAF244" s="1"/>
      <c r="XAG244" s="1"/>
      <c r="XAH244" s="1"/>
      <c r="XAI244" s="1"/>
      <c r="XAJ244" s="1"/>
      <c r="XAK244" s="1"/>
      <c r="XAL244" s="1"/>
      <c r="XAM244" s="1"/>
      <c r="XAN244" s="1"/>
      <c r="XAO244" s="1"/>
      <c r="XAP244" s="1"/>
      <c r="XAQ244" s="1"/>
      <c r="XAR244" s="1"/>
      <c r="XAS244" s="1"/>
      <c r="XAT244" s="1"/>
      <c r="XAU244" s="1"/>
      <c r="XAV244" s="1"/>
      <c r="XAW244" s="1"/>
      <c r="XAX244" s="1"/>
      <c r="XAY244" s="1"/>
      <c r="XAZ244" s="1"/>
      <c r="XBA244" s="1"/>
      <c r="XBB244" s="1"/>
      <c r="XBC244" s="1"/>
      <c r="XBD244" s="1"/>
      <c r="XBE244" s="1"/>
      <c r="XBF244" s="1"/>
      <c r="XBG244" s="1"/>
      <c r="XBH244" s="1"/>
      <c r="XBI244" s="1"/>
      <c r="XBJ244" s="1"/>
      <c r="XBK244" s="1"/>
      <c r="XBL244" s="1"/>
      <c r="XBM244" s="1"/>
      <c r="XBN244" s="1"/>
      <c r="XBO244" s="1"/>
      <c r="XBP244" s="1"/>
      <c r="XBQ244" s="1"/>
      <c r="XBR244" s="1"/>
      <c r="XBS244" s="1"/>
      <c r="XBT244" s="1"/>
      <c r="XBU244" s="1"/>
      <c r="XBV244" s="1"/>
      <c r="XBW244" s="1"/>
      <c r="XBX244" s="1"/>
      <c r="XBY244" s="1"/>
      <c r="XBZ244" s="1"/>
      <c r="XCA244" s="1"/>
      <c r="XCB244" s="1"/>
      <c r="XCC244" s="1"/>
      <c r="XCD244" s="1"/>
      <c r="XCE244" s="1"/>
      <c r="XCF244" s="1"/>
      <c r="XCG244" s="1"/>
      <c r="XCH244" s="1"/>
      <c r="XCI244" s="1"/>
      <c r="XCJ244" s="1"/>
      <c r="XCK244" s="1"/>
      <c r="XCL244" s="1"/>
      <c r="XCM244" s="1"/>
      <c r="XCN244" s="1"/>
      <c r="XCO244" s="1"/>
      <c r="XCP244" s="1"/>
      <c r="XCQ244" s="1"/>
      <c r="XCR244" s="1"/>
      <c r="XCS244" s="1"/>
      <c r="XCT244" s="1"/>
      <c r="XCU244" s="1"/>
      <c r="XCV244" s="1"/>
      <c r="XCW244" s="1"/>
      <c r="XCX244" s="1"/>
      <c r="XCY244" s="1"/>
      <c r="XCZ244" s="1"/>
      <c r="XDA244" s="1"/>
      <c r="XDB244" s="1"/>
      <c r="XDC244" s="1"/>
      <c r="XDD244" s="1"/>
      <c r="XDE244" s="1"/>
      <c r="XDF244" s="1"/>
      <c r="XDG244" s="1"/>
      <c r="XDH244" s="1"/>
      <c r="XDI244" s="1"/>
      <c r="XDJ244" s="1"/>
      <c r="XDK244" s="1"/>
      <c r="XDL244" s="1"/>
      <c r="XDM244" s="1"/>
      <c r="XDN244" s="1"/>
      <c r="XDO244" s="1"/>
      <c r="XDP244" s="1"/>
      <c r="XDQ244" s="1"/>
      <c r="XDR244" s="1"/>
      <c r="XDS244" s="1"/>
      <c r="XDT244" s="1"/>
      <c r="XDU244" s="1"/>
      <c r="XDV244" s="1"/>
      <c r="XDW244" s="1"/>
      <c r="XDX244" s="1"/>
      <c r="XDY244" s="1"/>
      <c r="XDZ244" s="1"/>
      <c r="XEA244" s="1"/>
      <c r="XEB244" s="1"/>
      <c r="XEC244" s="1"/>
      <c r="XED244" s="1"/>
      <c r="XEE244" s="1"/>
      <c r="XEF244" s="1"/>
      <c r="XEG244" s="1"/>
      <c r="XEH244" s="1"/>
      <c r="XEI244" s="1"/>
      <c r="XEJ244" s="1"/>
      <c r="XEK244" s="1"/>
      <c r="XEL244" s="1"/>
      <c r="XEM244" s="1"/>
      <c r="XEN244" s="1"/>
      <c r="XEO244" s="1"/>
      <c r="XEP244" s="1"/>
      <c r="XEQ244" s="1"/>
      <c r="XER244" s="1"/>
      <c r="XES244" s="1"/>
      <c r="XET244" s="1"/>
      <c r="XEU244" s="1"/>
      <c r="XEV244" s="1"/>
      <c r="XEW244" s="1"/>
      <c r="XEX244" s="1"/>
      <c r="XEY244" s="1"/>
      <c r="XEZ244" s="1"/>
      <c r="XFA244" s="1"/>
      <c r="XFB244" s="1"/>
      <c r="XFC244" s="1"/>
    </row>
    <row r="245" spans="1:150 16226:16383" s="2" customFormat="1" ht="20.25" customHeight="1" x14ac:dyDescent="0.3">
      <c r="A245" s="110">
        <f t="shared" si="34"/>
        <v>5</v>
      </c>
      <c r="B245" s="111"/>
      <c r="C245" s="51" t="s">
        <v>317</v>
      </c>
      <c r="D245" s="51" t="s">
        <v>314</v>
      </c>
      <c r="E245" s="73">
        <f>(49.16)*(10.764)</f>
        <v>529.15823999999998</v>
      </c>
      <c r="F245" s="73">
        <f>0*(10.764)</f>
        <v>0</v>
      </c>
      <c r="G245" s="4">
        <v>0</v>
      </c>
      <c r="H245" s="4">
        <f t="shared" ref="H245:H247" si="35">E245+F245+(IF(G245&lt;101,G245,IF(G245&lt;201,G245/2,IF(G245&lt;=301,G245/3,G245/4))))</f>
        <v>529.15823999999998</v>
      </c>
      <c r="I245" s="1"/>
      <c r="J245" s="1"/>
      <c r="K245" s="1"/>
      <c r="L245" s="1"/>
      <c r="M245" s="1"/>
      <c r="N245" s="1"/>
      <c r="O245" s="1"/>
      <c r="P245" s="1"/>
      <c r="Q245" s="1"/>
      <c r="R245" s="1"/>
      <c r="S245" s="1"/>
      <c r="T245" s="1"/>
      <c r="U245" s="1"/>
      <c r="V245" s="1"/>
      <c r="W245" s="1"/>
      <c r="X245" s="1"/>
      <c r="Y245" s="1"/>
      <c r="Z245" s="1"/>
      <c r="AA245" s="1"/>
      <c r="AB245" s="1"/>
      <c r="AC245" s="1"/>
      <c r="AD245" s="1"/>
      <c r="AE245" s="1"/>
      <c r="AF245" s="1"/>
      <c r="AG245" s="1"/>
      <c r="AH245" s="1"/>
      <c r="AI245" s="1"/>
      <c r="AJ245" s="1"/>
      <c r="AK245" s="1"/>
      <c r="AL245" s="1"/>
      <c r="AM245" s="1"/>
      <c r="AN245" s="1"/>
      <c r="AO245" s="1"/>
      <c r="AP245" s="1"/>
      <c r="AQ245" s="1"/>
      <c r="AR245" s="1"/>
      <c r="AS245" s="1"/>
      <c r="AT245" s="1"/>
      <c r="AU245" s="1"/>
      <c r="AV245" s="1"/>
      <c r="AW245" s="1"/>
      <c r="AX245" s="1"/>
      <c r="AY245" s="1"/>
      <c r="AZ245" s="1"/>
      <c r="BA245" s="1"/>
      <c r="BB245" s="1"/>
      <c r="BC245" s="1"/>
      <c r="BD245" s="1"/>
      <c r="BE245" s="1"/>
      <c r="BF245" s="1"/>
      <c r="BG245" s="1"/>
      <c r="BH245" s="1"/>
      <c r="BI245" s="1"/>
      <c r="BJ245" s="1"/>
      <c r="BK245" s="1"/>
      <c r="BL245" s="1"/>
      <c r="BM245" s="1"/>
      <c r="BN245" s="1"/>
      <c r="BO245" s="1"/>
      <c r="BP245" s="1"/>
      <c r="BQ245" s="1"/>
      <c r="BR245" s="1"/>
      <c r="BS245" s="1"/>
      <c r="BT245" s="1"/>
      <c r="BU245" s="1"/>
      <c r="BV245" s="1"/>
      <c r="BW245" s="1"/>
      <c r="BX245" s="1"/>
      <c r="BY245" s="1"/>
      <c r="BZ245" s="1"/>
      <c r="CA245" s="1"/>
      <c r="CB245" s="1"/>
      <c r="CC245" s="1"/>
      <c r="CD245" s="1"/>
      <c r="CE245" s="1"/>
      <c r="CF245" s="1"/>
      <c r="CG245" s="1"/>
      <c r="CH245" s="1"/>
      <c r="CI245" s="1"/>
      <c r="CJ245" s="1"/>
      <c r="CK245" s="1"/>
      <c r="CL245" s="1"/>
      <c r="CM245" s="1"/>
      <c r="CN245" s="1"/>
      <c r="CO245" s="1"/>
      <c r="CP245" s="1"/>
      <c r="CQ245" s="1"/>
      <c r="CR245" s="1"/>
      <c r="CS245" s="1"/>
      <c r="CT245" s="1"/>
      <c r="CU245" s="1"/>
      <c r="CV245" s="1"/>
      <c r="CW245" s="1"/>
      <c r="CX245" s="1"/>
      <c r="CY245" s="1"/>
      <c r="CZ245" s="1"/>
      <c r="DA245" s="1"/>
      <c r="DB245" s="1"/>
      <c r="DC245" s="1"/>
      <c r="DD245" s="1"/>
      <c r="DE245" s="1"/>
      <c r="DF245" s="1"/>
      <c r="DG245" s="1"/>
      <c r="DH245" s="1"/>
      <c r="DI245" s="1"/>
      <c r="DJ245" s="1"/>
      <c r="DK245" s="1"/>
      <c r="DL245" s="1"/>
      <c r="DM245" s="1"/>
      <c r="DN245" s="1"/>
      <c r="DO245" s="1"/>
      <c r="DP245" s="1"/>
      <c r="DQ245" s="1"/>
      <c r="DR245" s="1"/>
      <c r="DS245" s="1"/>
      <c r="DT245" s="1"/>
      <c r="DU245" s="1"/>
      <c r="DV245" s="1"/>
      <c r="DW245" s="1"/>
      <c r="DX245" s="1"/>
      <c r="DY245" s="1"/>
      <c r="DZ245" s="1"/>
      <c r="EA245" s="1"/>
      <c r="EB245" s="1"/>
      <c r="EC245" s="1"/>
      <c r="ED245" s="1"/>
      <c r="EE245" s="1"/>
      <c r="EF245" s="1"/>
      <c r="EG245" s="1"/>
      <c r="EH245" s="1"/>
      <c r="EI245" s="1"/>
      <c r="EJ245" s="1"/>
      <c r="EK245" s="1"/>
      <c r="EL245" s="1"/>
      <c r="EM245" s="1"/>
      <c r="EN245" s="1"/>
      <c r="EO245" s="1"/>
      <c r="EP245" s="1"/>
      <c r="EQ245" s="1"/>
      <c r="ER245" s="1"/>
      <c r="ES245" s="1"/>
      <c r="ET245" s="1"/>
      <c r="WZB245" s="1"/>
      <c r="WZC245" s="1"/>
      <c r="WZD245" s="1"/>
      <c r="WZE245" s="1"/>
      <c r="WZF245" s="1"/>
      <c r="WZG245" s="1"/>
      <c r="WZH245" s="1"/>
      <c r="WZI245" s="1"/>
      <c r="WZJ245" s="1"/>
      <c r="WZK245" s="1"/>
      <c r="WZL245" s="1"/>
      <c r="WZM245" s="1"/>
      <c r="WZN245" s="1"/>
      <c r="WZO245" s="1"/>
      <c r="WZP245" s="1"/>
      <c r="WZQ245" s="1"/>
      <c r="WZR245" s="1"/>
      <c r="WZS245" s="1"/>
      <c r="WZT245" s="1"/>
      <c r="WZU245" s="1"/>
      <c r="WZV245" s="1"/>
      <c r="WZW245" s="1"/>
      <c r="WZX245" s="1"/>
      <c r="WZY245" s="1"/>
      <c r="WZZ245" s="1"/>
      <c r="XAA245" s="1"/>
      <c r="XAB245" s="1"/>
      <c r="XAC245" s="1"/>
      <c r="XAD245" s="1"/>
      <c r="XAE245" s="1"/>
      <c r="XAF245" s="1"/>
      <c r="XAG245" s="1"/>
      <c r="XAH245" s="1"/>
      <c r="XAI245" s="1"/>
      <c r="XAJ245" s="1"/>
      <c r="XAK245" s="1"/>
      <c r="XAL245" s="1"/>
      <c r="XAM245" s="1"/>
      <c r="XAN245" s="1"/>
      <c r="XAO245" s="1"/>
      <c r="XAP245" s="1"/>
      <c r="XAQ245" s="1"/>
      <c r="XAR245" s="1"/>
      <c r="XAS245" s="1"/>
      <c r="XAT245" s="1"/>
      <c r="XAU245" s="1"/>
      <c r="XAV245" s="1"/>
      <c r="XAW245" s="1"/>
      <c r="XAX245" s="1"/>
      <c r="XAY245" s="1"/>
      <c r="XAZ245" s="1"/>
      <c r="XBA245" s="1"/>
      <c r="XBB245" s="1"/>
      <c r="XBC245" s="1"/>
      <c r="XBD245" s="1"/>
      <c r="XBE245" s="1"/>
      <c r="XBF245" s="1"/>
      <c r="XBG245" s="1"/>
      <c r="XBH245" s="1"/>
      <c r="XBI245" s="1"/>
      <c r="XBJ245" s="1"/>
      <c r="XBK245" s="1"/>
      <c r="XBL245" s="1"/>
      <c r="XBM245" s="1"/>
      <c r="XBN245" s="1"/>
      <c r="XBO245" s="1"/>
      <c r="XBP245" s="1"/>
      <c r="XBQ245" s="1"/>
      <c r="XBR245" s="1"/>
      <c r="XBS245" s="1"/>
      <c r="XBT245" s="1"/>
      <c r="XBU245" s="1"/>
      <c r="XBV245" s="1"/>
      <c r="XBW245" s="1"/>
      <c r="XBX245" s="1"/>
      <c r="XBY245" s="1"/>
      <c r="XBZ245" s="1"/>
      <c r="XCA245" s="1"/>
      <c r="XCB245" s="1"/>
      <c r="XCC245" s="1"/>
      <c r="XCD245" s="1"/>
      <c r="XCE245" s="1"/>
      <c r="XCF245" s="1"/>
      <c r="XCG245" s="1"/>
      <c r="XCH245" s="1"/>
      <c r="XCI245" s="1"/>
      <c r="XCJ245" s="1"/>
      <c r="XCK245" s="1"/>
      <c r="XCL245" s="1"/>
      <c r="XCM245" s="1"/>
      <c r="XCN245" s="1"/>
      <c r="XCO245" s="1"/>
      <c r="XCP245" s="1"/>
      <c r="XCQ245" s="1"/>
      <c r="XCR245" s="1"/>
      <c r="XCS245" s="1"/>
      <c r="XCT245" s="1"/>
      <c r="XCU245" s="1"/>
      <c r="XCV245" s="1"/>
      <c r="XCW245" s="1"/>
      <c r="XCX245" s="1"/>
      <c r="XCY245" s="1"/>
      <c r="XCZ245" s="1"/>
      <c r="XDA245" s="1"/>
      <c r="XDB245" s="1"/>
      <c r="XDC245" s="1"/>
      <c r="XDD245" s="1"/>
      <c r="XDE245" s="1"/>
      <c r="XDF245" s="1"/>
      <c r="XDG245" s="1"/>
      <c r="XDH245" s="1"/>
      <c r="XDI245" s="1"/>
      <c r="XDJ245" s="1"/>
      <c r="XDK245" s="1"/>
      <c r="XDL245" s="1"/>
      <c r="XDM245" s="1"/>
      <c r="XDN245" s="1"/>
      <c r="XDO245" s="1"/>
      <c r="XDP245" s="1"/>
      <c r="XDQ245" s="1"/>
      <c r="XDR245" s="1"/>
      <c r="XDS245" s="1"/>
      <c r="XDT245" s="1"/>
      <c r="XDU245" s="1"/>
      <c r="XDV245" s="1"/>
      <c r="XDW245" s="1"/>
      <c r="XDX245" s="1"/>
      <c r="XDY245" s="1"/>
      <c r="XDZ245" s="1"/>
      <c r="XEA245" s="1"/>
      <c r="XEB245" s="1"/>
      <c r="XEC245" s="1"/>
      <c r="XED245" s="1"/>
      <c r="XEE245" s="1"/>
      <c r="XEF245" s="1"/>
      <c r="XEG245" s="1"/>
      <c r="XEH245" s="1"/>
      <c r="XEI245" s="1"/>
      <c r="XEJ245" s="1"/>
      <c r="XEK245" s="1"/>
      <c r="XEL245" s="1"/>
      <c r="XEM245" s="1"/>
      <c r="XEN245" s="1"/>
      <c r="XEO245" s="1"/>
      <c r="XEP245" s="1"/>
      <c r="XEQ245" s="1"/>
      <c r="XER245" s="1"/>
      <c r="XES245" s="1"/>
      <c r="XET245" s="1"/>
      <c r="XEU245" s="1"/>
      <c r="XEV245" s="1"/>
      <c r="XEW245" s="1"/>
      <c r="XEX245" s="1"/>
      <c r="XEY245" s="1"/>
      <c r="XEZ245" s="1"/>
      <c r="XFA245" s="1"/>
      <c r="XFB245" s="1"/>
      <c r="XFC245" s="1"/>
    </row>
    <row r="246" spans="1:150 16226:16383" s="2" customFormat="1" ht="20.25" customHeight="1" x14ac:dyDescent="0.3">
      <c r="A246" s="110">
        <f t="shared" si="34"/>
        <v>6</v>
      </c>
      <c r="B246" s="111"/>
      <c r="C246" s="51" t="s">
        <v>317</v>
      </c>
      <c r="D246" s="51" t="s">
        <v>314</v>
      </c>
      <c r="E246" s="73">
        <f>(49.78)*(10.764)</f>
        <v>535.83191999999997</v>
      </c>
      <c r="F246" s="73">
        <f>0*(10.764)</f>
        <v>0</v>
      </c>
      <c r="G246" s="4">
        <v>0</v>
      </c>
      <c r="H246" s="4">
        <f t="shared" si="35"/>
        <v>535.83191999999997</v>
      </c>
      <c r="I246" s="70"/>
      <c r="J246" s="1"/>
      <c r="K246" s="1"/>
      <c r="L246" s="1"/>
      <c r="M246" s="1"/>
      <c r="N246" s="1"/>
      <c r="O246" s="1"/>
      <c r="P246" s="1"/>
      <c r="Q246" s="1"/>
      <c r="R246" s="1"/>
      <c r="S246" s="1"/>
      <c r="T246" s="1"/>
      <c r="U246" s="1"/>
      <c r="V246" s="1"/>
      <c r="W246" s="1"/>
      <c r="X246" s="1"/>
      <c r="Y246" s="1"/>
      <c r="Z246" s="1"/>
      <c r="AA246" s="1"/>
      <c r="AB246" s="1"/>
      <c r="AC246" s="1"/>
      <c r="AD246" s="1"/>
      <c r="AE246" s="1"/>
      <c r="AF246" s="1"/>
      <c r="AG246" s="1"/>
      <c r="AH246" s="1"/>
      <c r="AI246" s="1"/>
      <c r="AJ246" s="1"/>
      <c r="AK246" s="1"/>
      <c r="AL246" s="1"/>
      <c r="AM246" s="1"/>
      <c r="AN246" s="1"/>
      <c r="AO246" s="1"/>
      <c r="AP246" s="1"/>
      <c r="AQ246" s="1"/>
      <c r="AR246" s="1"/>
      <c r="AS246" s="1"/>
      <c r="AT246" s="1"/>
      <c r="AU246" s="1"/>
      <c r="AV246" s="1"/>
      <c r="AW246" s="1"/>
      <c r="AX246" s="1"/>
      <c r="AY246" s="1"/>
      <c r="AZ246" s="1"/>
      <c r="BA246" s="1"/>
      <c r="BB246" s="1"/>
      <c r="BC246" s="1"/>
      <c r="BD246" s="1"/>
      <c r="BE246" s="1"/>
      <c r="BF246" s="1"/>
      <c r="BG246" s="1"/>
      <c r="BH246" s="1"/>
      <c r="BI246" s="1"/>
      <c r="BJ246" s="1"/>
      <c r="BK246" s="1"/>
      <c r="BL246" s="1"/>
      <c r="BM246" s="1"/>
      <c r="BN246" s="1"/>
      <c r="BO246" s="1"/>
      <c r="BP246" s="1"/>
      <c r="BQ246" s="1"/>
      <c r="BR246" s="1"/>
      <c r="BS246" s="1"/>
      <c r="BT246" s="1"/>
      <c r="BU246" s="1"/>
      <c r="BV246" s="1"/>
      <c r="BW246" s="1"/>
      <c r="BX246" s="1"/>
      <c r="BY246" s="1"/>
      <c r="BZ246" s="1"/>
      <c r="CA246" s="1"/>
      <c r="CB246" s="1"/>
      <c r="CC246" s="1"/>
      <c r="CD246" s="1"/>
      <c r="CE246" s="1"/>
      <c r="CF246" s="1"/>
      <c r="CG246" s="1"/>
      <c r="CH246" s="1"/>
      <c r="CI246" s="1"/>
      <c r="CJ246" s="1"/>
      <c r="CK246" s="1"/>
      <c r="CL246" s="1"/>
      <c r="CM246" s="1"/>
      <c r="CN246" s="1"/>
      <c r="CO246" s="1"/>
      <c r="CP246" s="1"/>
      <c r="CQ246" s="1"/>
      <c r="CR246" s="1"/>
      <c r="CS246" s="1"/>
      <c r="CT246" s="1"/>
      <c r="CU246" s="1"/>
      <c r="CV246" s="1"/>
      <c r="CW246" s="1"/>
      <c r="CX246" s="1"/>
      <c r="CY246" s="1"/>
      <c r="CZ246" s="1"/>
      <c r="DA246" s="1"/>
      <c r="DB246" s="1"/>
      <c r="DC246" s="1"/>
      <c r="DD246" s="1"/>
      <c r="DE246" s="1"/>
      <c r="DF246" s="1"/>
      <c r="DG246" s="1"/>
      <c r="DH246" s="1"/>
      <c r="DI246" s="1"/>
      <c r="DJ246" s="1"/>
      <c r="DK246" s="1"/>
      <c r="DL246" s="1"/>
      <c r="DM246" s="1"/>
      <c r="DN246" s="1"/>
      <c r="DO246" s="1"/>
      <c r="DP246" s="1"/>
      <c r="DQ246" s="1"/>
      <c r="DR246" s="1"/>
      <c r="DS246" s="1"/>
      <c r="DT246" s="1"/>
      <c r="DU246" s="1"/>
      <c r="DV246" s="1"/>
      <c r="DW246" s="1"/>
      <c r="DX246" s="1"/>
      <c r="DY246" s="1"/>
      <c r="DZ246" s="1"/>
      <c r="EA246" s="1"/>
      <c r="EB246" s="1"/>
      <c r="EC246" s="1"/>
      <c r="ED246" s="1"/>
      <c r="EE246" s="1"/>
      <c r="EF246" s="1"/>
      <c r="EG246" s="1"/>
      <c r="EH246" s="1"/>
      <c r="EI246" s="1"/>
      <c r="EJ246" s="1"/>
      <c r="EK246" s="1"/>
      <c r="EL246" s="1"/>
      <c r="EM246" s="1"/>
      <c r="EN246" s="1"/>
      <c r="EO246" s="1"/>
      <c r="EP246" s="1"/>
      <c r="EQ246" s="1"/>
      <c r="ER246" s="1"/>
      <c r="ES246" s="1"/>
      <c r="ET246" s="1"/>
      <c r="WZB246" s="1"/>
      <c r="WZC246" s="1"/>
      <c r="WZD246" s="1"/>
      <c r="WZE246" s="1"/>
      <c r="WZF246" s="1"/>
      <c r="WZG246" s="1"/>
      <c r="WZH246" s="1"/>
      <c r="WZI246" s="1"/>
      <c r="WZJ246" s="1"/>
      <c r="WZK246" s="1"/>
      <c r="WZL246" s="1"/>
      <c r="WZM246" s="1"/>
      <c r="WZN246" s="1"/>
      <c r="WZO246" s="1"/>
      <c r="WZP246" s="1"/>
      <c r="WZQ246" s="1"/>
      <c r="WZR246" s="1"/>
      <c r="WZS246" s="1"/>
      <c r="WZT246" s="1"/>
      <c r="WZU246" s="1"/>
      <c r="WZV246" s="1"/>
      <c r="WZW246" s="1"/>
      <c r="WZX246" s="1"/>
      <c r="WZY246" s="1"/>
      <c r="WZZ246" s="1"/>
      <c r="XAA246" s="1"/>
      <c r="XAB246" s="1"/>
      <c r="XAC246" s="1"/>
      <c r="XAD246" s="1"/>
      <c r="XAE246" s="1"/>
      <c r="XAF246" s="1"/>
      <c r="XAG246" s="1"/>
      <c r="XAH246" s="1"/>
      <c r="XAI246" s="1"/>
      <c r="XAJ246" s="1"/>
      <c r="XAK246" s="1"/>
      <c r="XAL246" s="1"/>
      <c r="XAM246" s="1"/>
      <c r="XAN246" s="1"/>
      <c r="XAO246" s="1"/>
      <c r="XAP246" s="1"/>
      <c r="XAQ246" s="1"/>
      <c r="XAR246" s="1"/>
      <c r="XAS246" s="1"/>
      <c r="XAT246" s="1"/>
      <c r="XAU246" s="1"/>
      <c r="XAV246" s="1"/>
      <c r="XAW246" s="1"/>
      <c r="XAX246" s="1"/>
      <c r="XAY246" s="1"/>
      <c r="XAZ246" s="1"/>
      <c r="XBA246" s="1"/>
      <c r="XBB246" s="1"/>
      <c r="XBC246" s="1"/>
      <c r="XBD246" s="1"/>
      <c r="XBE246" s="1"/>
      <c r="XBF246" s="1"/>
      <c r="XBG246" s="1"/>
      <c r="XBH246" s="1"/>
      <c r="XBI246" s="1"/>
      <c r="XBJ246" s="1"/>
      <c r="XBK246" s="1"/>
      <c r="XBL246" s="1"/>
      <c r="XBM246" s="1"/>
      <c r="XBN246" s="1"/>
      <c r="XBO246" s="1"/>
      <c r="XBP246" s="1"/>
      <c r="XBQ246" s="1"/>
      <c r="XBR246" s="1"/>
      <c r="XBS246" s="1"/>
      <c r="XBT246" s="1"/>
      <c r="XBU246" s="1"/>
      <c r="XBV246" s="1"/>
      <c r="XBW246" s="1"/>
      <c r="XBX246" s="1"/>
      <c r="XBY246" s="1"/>
      <c r="XBZ246" s="1"/>
      <c r="XCA246" s="1"/>
      <c r="XCB246" s="1"/>
      <c r="XCC246" s="1"/>
      <c r="XCD246" s="1"/>
      <c r="XCE246" s="1"/>
      <c r="XCF246" s="1"/>
      <c r="XCG246" s="1"/>
      <c r="XCH246" s="1"/>
      <c r="XCI246" s="1"/>
      <c r="XCJ246" s="1"/>
      <c r="XCK246" s="1"/>
      <c r="XCL246" s="1"/>
      <c r="XCM246" s="1"/>
      <c r="XCN246" s="1"/>
      <c r="XCO246" s="1"/>
      <c r="XCP246" s="1"/>
      <c r="XCQ246" s="1"/>
      <c r="XCR246" s="1"/>
      <c r="XCS246" s="1"/>
      <c r="XCT246" s="1"/>
      <c r="XCU246" s="1"/>
      <c r="XCV246" s="1"/>
      <c r="XCW246" s="1"/>
      <c r="XCX246" s="1"/>
      <c r="XCY246" s="1"/>
      <c r="XCZ246" s="1"/>
      <c r="XDA246" s="1"/>
      <c r="XDB246" s="1"/>
      <c r="XDC246" s="1"/>
      <c r="XDD246" s="1"/>
      <c r="XDE246" s="1"/>
      <c r="XDF246" s="1"/>
      <c r="XDG246" s="1"/>
      <c r="XDH246" s="1"/>
      <c r="XDI246" s="1"/>
      <c r="XDJ246" s="1"/>
      <c r="XDK246" s="1"/>
      <c r="XDL246" s="1"/>
      <c r="XDM246" s="1"/>
      <c r="XDN246" s="1"/>
      <c r="XDO246" s="1"/>
      <c r="XDP246" s="1"/>
      <c r="XDQ246" s="1"/>
      <c r="XDR246" s="1"/>
      <c r="XDS246" s="1"/>
      <c r="XDT246" s="1"/>
      <c r="XDU246" s="1"/>
      <c r="XDV246" s="1"/>
      <c r="XDW246" s="1"/>
      <c r="XDX246" s="1"/>
      <c r="XDY246" s="1"/>
      <c r="XDZ246" s="1"/>
      <c r="XEA246" s="1"/>
      <c r="XEB246" s="1"/>
      <c r="XEC246" s="1"/>
      <c r="XED246" s="1"/>
      <c r="XEE246" s="1"/>
      <c r="XEF246" s="1"/>
      <c r="XEG246" s="1"/>
      <c r="XEH246" s="1"/>
      <c r="XEI246" s="1"/>
      <c r="XEJ246" s="1"/>
      <c r="XEK246" s="1"/>
      <c r="XEL246" s="1"/>
      <c r="XEM246" s="1"/>
      <c r="XEN246" s="1"/>
      <c r="XEO246" s="1"/>
      <c r="XEP246" s="1"/>
      <c r="XEQ246" s="1"/>
      <c r="XER246" s="1"/>
      <c r="XES246" s="1"/>
      <c r="XET246" s="1"/>
      <c r="XEU246" s="1"/>
      <c r="XEV246" s="1"/>
      <c r="XEW246" s="1"/>
      <c r="XEX246" s="1"/>
      <c r="XEY246" s="1"/>
      <c r="XEZ246" s="1"/>
      <c r="XFA246" s="1"/>
      <c r="XFB246" s="1"/>
      <c r="XFC246" s="1"/>
    </row>
    <row r="247" spans="1:150 16226:16383" s="2" customFormat="1" ht="20.25" customHeight="1" x14ac:dyDescent="0.3">
      <c r="A247" s="110">
        <f t="shared" si="34"/>
        <v>7</v>
      </c>
      <c r="B247" s="111"/>
      <c r="C247" s="51" t="s">
        <v>317</v>
      </c>
      <c r="D247" s="51" t="s">
        <v>314</v>
      </c>
      <c r="E247" s="73">
        <f>(49.56)*(10.764)</f>
        <v>533.46384</v>
      </c>
      <c r="F247" s="73">
        <f>0*(10.764)</f>
        <v>0</v>
      </c>
      <c r="G247" s="4">
        <v>0</v>
      </c>
      <c r="H247" s="4">
        <f t="shared" si="35"/>
        <v>533.46384</v>
      </c>
      <c r="I247" s="70"/>
      <c r="J247" s="1"/>
      <c r="K247" s="1"/>
      <c r="L247" s="1"/>
      <c r="M247" s="1"/>
      <c r="N247" s="1"/>
      <c r="O247" s="1"/>
      <c r="P247" s="1"/>
      <c r="Q247" s="1"/>
      <c r="R247" s="1"/>
      <c r="S247" s="1"/>
      <c r="T247" s="1"/>
      <c r="U247" s="1"/>
      <c r="V247" s="1"/>
      <c r="W247" s="1"/>
      <c r="X247" s="1"/>
      <c r="Y247" s="1"/>
      <c r="Z247" s="1"/>
      <c r="AA247" s="1"/>
      <c r="AB247" s="1"/>
      <c r="AC247" s="1"/>
      <c r="AD247" s="1"/>
      <c r="AE247" s="1"/>
      <c r="AF247" s="1"/>
      <c r="AG247" s="1"/>
      <c r="AH247" s="1"/>
      <c r="AI247" s="1"/>
      <c r="AJ247" s="1"/>
      <c r="AK247" s="1"/>
      <c r="AL247" s="1"/>
      <c r="AM247" s="1"/>
      <c r="AN247" s="1"/>
      <c r="AO247" s="1"/>
      <c r="AP247" s="1"/>
      <c r="AQ247" s="1"/>
      <c r="AR247" s="1"/>
      <c r="AS247" s="1"/>
      <c r="AT247" s="1"/>
      <c r="AU247" s="1"/>
      <c r="AV247" s="1"/>
      <c r="AW247" s="1"/>
      <c r="AX247" s="1"/>
      <c r="AY247" s="1"/>
      <c r="AZ247" s="1"/>
      <c r="BA247" s="1"/>
      <c r="BB247" s="1"/>
      <c r="BC247" s="1"/>
      <c r="BD247" s="1"/>
      <c r="BE247" s="1"/>
      <c r="BF247" s="1"/>
      <c r="BG247" s="1"/>
      <c r="BH247" s="1"/>
      <c r="BI247" s="1"/>
      <c r="BJ247" s="1"/>
      <c r="BK247" s="1"/>
      <c r="BL247" s="1"/>
      <c r="BM247" s="1"/>
      <c r="BN247" s="1"/>
      <c r="BO247" s="1"/>
      <c r="BP247" s="1"/>
      <c r="BQ247" s="1"/>
      <c r="BR247" s="1"/>
      <c r="BS247" s="1"/>
      <c r="BT247" s="1"/>
      <c r="BU247" s="1"/>
      <c r="BV247" s="1"/>
      <c r="BW247" s="1"/>
      <c r="BX247" s="1"/>
      <c r="BY247" s="1"/>
      <c r="BZ247" s="1"/>
      <c r="CA247" s="1"/>
      <c r="CB247" s="1"/>
      <c r="CC247" s="1"/>
      <c r="CD247" s="1"/>
      <c r="CE247" s="1"/>
      <c r="CF247" s="1"/>
      <c r="CG247" s="1"/>
      <c r="CH247" s="1"/>
      <c r="CI247" s="1"/>
      <c r="CJ247" s="1"/>
      <c r="CK247" s="1"/>
      <c r="CL247" s="1"/>
      <c r="CM247" s="1"/>
      <c r="CN247" s="1"/>
      <c r="CO247" s="1"/>
      <c r="CP247" s="1"/>
      <c r="CQ247" s="1"/>
      <c r="CR247" s="1"/>
      <c r="CS247" s="1"/>
      <c r="CT247" s="1"/>
      <c r="CU247" s="1"/>
      <c r="CV247" s="1"/>
      <c r="CW247" s="1"/>
      <c r="CX247" s="1"/>
      <c r="CY247" s="1"/>
      <c r="CZ247" s="1"/>
      <c r="DA247" s="1"/>
      <c r="DB247" s="1"/>
      <c r="DC247" s="1"/>
      <c r="DD247" s="1"/>
      <c r="DE247" s="1"/>
      <c r="DF247" s="1"/>
      <c r="DG247" s="1"/>
      <c r="DH247" s="1"/>
      <c r="DI247" s="1"/>
      <c r="DJ247" s="1"/>
      <c r="DK247" s="1"/>
      <c r="DL247" s="1"/>
      <c r="DM247" s="1"/>
      <c r="DN247" s="1"/>
      <c r="DO247" s="1"/>
      <c r="DP247" s="1"/>
      <c r="DQ247" s="1"/>
      <c r="DR247" s="1"/>
      <c r="DS247" s="1"/>
      <c r="DT247" s="1"/>
      <c r="DU247" s="1"/>
      <c r="DV247" s="1"/>
      <c r="DW247" s="1"/>
      <c r="DX247" s="1"/>
      <c r="DY247" s="1"/>
      <c r="DZ247" s="1"/>
      <c r="EA247" s="1"/>
      <c r="EB247" s="1"/>
      <c r="EC247" s="1"/>
      <c r="ED247" s="1"/>
      <c r="EE247" s="1"/>
      <c r="EF247" s="1"/>
      <c r="EG247" s="1"/>
      <c r="EH247" s="1"/>
      <c r="EI247" s="1"/>
      <c r="EJ247" s="1"/>
      <c r="EK247" s="1"/>
      <c r="EL247" s="1"/>
      <c r="EM247" s="1"/>
      <c r="EN247" s="1"/>
      <c r="EO247" s="1"/>
      <c r="EP247" s="1"/>
      <c r="EQ247" s="1"/>
      <c r="ER247" s="1"/>
      <c r="ES247" s="1"/>
      <c r="ET247" s="1"/>
      <c r="WZB247" s="1"/>
      <c r="WZC247" s="1"/>
      <c r="WZD247" s="1"/>
      <c r="WZE247" s="1"/>
      <c r="WZF247" s="1"/>
      <c r="WZG247" s="1"/>
      <c r="WZH247" s="1"/>
      <c r="WZI247" s="1"/>
      <c r="WZJ247" s="1"/>
      <c r="WZK247" s="1"/>
      <c r="WZL247" s="1"/>
      <c r="WZM247" s="1"/>
      <c r="WZN247" s="1"/>
      <c r="WZO247" s="1"/>
      <c r="WZP247" s="1"/>
      <c r="WZQ247" s="1"/>
      <c r="WZR247" s="1"/>
      <c r="WZS247" s="1"/>
      <c r="WZT247" s="1"/>
      <c r="WZU247" s="1"/>
      <c r="WZV247" s="1"/>
      <c r="WZW247" s="1"/>
      <c r="WZX247" s="1"/>
      <c r="WZY247" s="1"/>
      <c r="WZZ247" s="1"/>
      <c r="XAA247" s="1"/>
      <c r="XAB247" s="1"/>
      <c r="XAC247" s="1"/>
      <c r="XAD247" s="1"/>
      <c r="XAE247" s="1"/>
      <c r="XAF247" s="1"/>
      <c r="XAG247" s="1"/>
      <c r="XAH247" s="1"/>
      <c r="XAI247" s="1"/>
      <c r="XAJ247" s="1"/>
      <c r="XAK247" s="1"/>
      <c r="XAL247" s="1"/>
      <c r="XAM247" s="1"/>
      <c r="XAN247" s="1"/>
      <c r="XAO247" s="1"/>
      <c r="XAP247" s="1"/>
      <c r="XAQ247" s="1"/>
      <c r="XAR247" s="1"/>
      <c r="XAS247" s="1"/>
      <c r="XAT247" s="1"/>
      <c r="XAU247" s="1"/>
      <c r="XAV247" s="1"/>
      <c r="XAW247" s="1"/>
      <c r="XAX247" s="1"/>
      <c r="XAY247" s="1"/>
      <c r="XAZ247" s="1"/>
      <c r="XBA247" s="1"/>
      <c r="XBB247" s="1"/>
      <c r="XBC247" s="1"/>
      <c r="XBD247" s="1"/>
      <c r="XBE247" s="1"/>
      <c r="XBF247" s="1"/>
      <c r="XBG247" s="1"/>
      <c r="XBH247" s="1"/>
      <c r="XBI247" s="1"/>
      <c r="XBJ247" s="1"/>
      <c r="XBK247" s="1"/>
      <c r="XBL247" s="1"/>
      <c r="XBM247" s="1"/>
      <c r="XBN247" s="1"/>
      <c r="XBO247" s="1"/>
      <c r="XBP247" s="1"/>
      <c r="XBQ247" s="1"/>
      <c r="XBR247" s="1"/>
      <c r="XBS247" s="1"/>
      <c r="XBT247" s="1"/>
      <c r="XBU247" s="1"/>
      <c r="XBV247" s="1"/>
      <c r="XBW247" s="1"/>
      <c r="XBX247" s="1"/>
      <c r="XBY247" s="1"/>
      <c r="XBZ247" s="1"/>
      <c r="XCA247" s="1"/>
      <c r="XCB247" s="1"/>
      <c r="XCC247" s="1"/>
      <c r="XCD247" s="1"/>
      <c r="XCE247" s="1"/>
      <c r="XCF247" s="1"/>
      <c r="XCG247" s="1"/>
      <c r="XCH247" s="1"/>
      <c r="XCI247" s="1"/>
      <c r="XCJ247" s="1"/>
      <c r="XCK247" s="1"/>
      <c r="XCL247" s="1"/>
      <c r="XCM247" s="1"/>
      <c r="XCN247" s="1"/>
      <c r="XCO247" s="1"/>
      <c r="XCP247" s="1"/>
      <c r="XCQ247" s="1"/>
      <c r="XCR247" s="1"/>
      <c r="XCS247" s="1"/>
      <c r="XCT247" s="1"/>
      <c r="XCU247" s="1"/>
      <c r="XCV247" s="1"/>
      <c r="XCW247" s="1"/>
      <c r="XCX247" s="1"/>
      <c r="XCY247" s="1"/>
      <c r="XCZ247" s="1"/>
      <c r="XDA247" s="1"/>
      <c r="XDB247" s="1"/>
      <c r="XDC247" s="1"/>
      <c r="XDD247" s="1"/>
      <c r="XDE247" s="1"/>
      <c r="XDF247" s="1"/>
      <c r="XDG247" s="1"/>
      <c r="XDH247" s="1"/>
      <c r="XDI247" s="1"/>
      <c r="XDJ247" s="1"/>
      <c r="XDK247" s="1"/>
      <c r="XDL247" s="1"/>
      <c r="XDM247" s="1"/>
      <c r="XDN247" s="1"/>
      <c r="XDO247" s="1"/>
      <c r="XDP247" s="1"/>
      <c r="XDQ247" s="1"/>
      <c r="XDR247" s="1"/>
      <c r="XDS247" s="1"/>
      <c r="XDT247" s="1"/>
      <c r="XDU247" s="1"/>
      <c r="XDV247" s="1"/>
      <c r="XDW247" s="1"/>
      <c r="XDX247" s="1"/>
      <c r="XDY247" s="1"/>
      <c r="XDZ247" s="1"/>
      <c r="XEA247" s="1"/>
      <c r="XEB247" s="1"/>
      <c r="XEC247" s="1"/>
      <c r="XED247" s="1"/>
      <c r="XEE247" s="1"/>
      <c r="XEF247" s="1"/>
      <c r="XEG247" s="1"/>
      <c r="XEH247" s="1"/>
      <c r="XEI247" s="1"/>
      <c r="XEJ247" s="1"/>
      <c r="XEK247" s="1"/>
      <c r="XEL247" s="1"/>
      <c r="XEM247" s="1"/>
      <c r="XEN247" s="1"/>
      <c r="XEO247" s="1"/>
      <c r="XEP247" s="1"/>
      <c r="XEQ247" s="1"/>
      <c r="XER247" s="1"/>
      <c r="XES247" s="1"/>
      <c r="XET247" s="1"/>
      <c r="XEU247" s="1"/>
      <c r="XEV247" s="1"/>
      <c r="XEW247" s="1"/>
      <c r="XEX247" s="1"/>
      <c r="XEY247" s="1"/>
      <c r="XEZ247" s="1"/>
      <c r="XFA247" s="1"/>
      <c r="XFB247" s="1"/>
      <c r="XFC247" s="1"/>
    </row>
    <row r="248" spans="1:150 16226:16383" s="2" customFormat="1" ht="21" x14ac:dyDescent="0.3">
      <c r="A248" s="110">
        <f t="shared" si="34"/>
        <v>8</v>
      </c>
      <c r="B248" s="111"/>
      <c r="C248" s="51" t="s">
        <v>317</v>
      </c>
      <c r="D248" s="51" t="s">
        <v>314</v>
      </c>
      <c r="E248" s="73">
        <f>(49.56)*(10.764)</f>
        <v>533.46384</v>
      </c>
      <c r="F248" s="73">
        <f>0*(10.764)</f>
        <v>0</v>
      </c>
      <c r="G248" s="4">
        <v>0</v>
      </c>
      <c r="H248" s="4">
        <f t="shared" ref="H248" si="36">E248+F248+(IF(G248&lt;101,G248,IF(G248&lt;201,G248/2,IF(G248&lt;=301,G248/3,G248/4))))</f>
        <v>533.46384</v>
      </c>
      <c r="I248" s="1"/>
      <c r="J248" s="1"/>
      <c r="K248" s="1"/>
      <c r="L248" s="1"/>
      <c r="M248" s="1"/>
      <c r="N248" s="1"/>
      <c r="O248" s="1"/>
      <c r="P248" s="1"/>
      <c r="Q248" s="1"/>
      <c r="R248" s="1"/>
      <c r="S248" s="1"/>
      <c r="T248" s="1"/>
      <c r="U248" s="1"/>
      <c r="V248" s="1"/>
      <c r="W248" s="1"/>
      <c r="X248" s="1"/>
      <c r="Y248" s="1"/>
      <c r="Z248" s="1"/>
      <c r="AA248" s="1"/>
      <c r="AB248" s="1"/>
      <c r="AC248" s="1"/>
      <c r="AD248" s="1"/>
      <c r="AE248" s="1"/>
      <c r="AF248" s="1"/>
      <c r="AG248" s="1"/>
      <c r="AH248" s="1"/>
      <c r="AI248" s="1"/>
      <c r="AJ248" s="1"/>
      <c r="AK248" s="1"/>
      <c r="AL248" s="1"/>
      <c r="AM248" s="1"/>
      <c r="AN248" s="1"/>
      <c r="AO248" s="1"/>
      <c r="AP248" s="1"/>
      <c r="AQ248" s="1"/>
      <c r="AR248" s="1"/>
      <c r="AS248" s="1"/>
      <c r="AT248" s="1"/>
      <c r="AU248" s="1"/>
      <c r="AV248" s="1"/>
      <c r="AW248" s="1"/>
      <c r="AX248" s="1"/>
      <c r="AY248" s="1"/>
      <c r="AZ248" s="1"/>
      <c r="BA248" s="1"/>
      <c r="BB248" s="1"/>
      <c r="BC248" s="1"/>
      <c r="BD248" s="1"/>
      <c r="BE248" s="1"/>
      <c r="BF248" s="1"/>
      <c r="BG248" s="1"/>
      <c r="BH248" s="1"/>
      <c r="BI248" s="1"/>
      <c r="BJ248" s="1"/>
      <c r="BK248" s="1"/>
      <c r="BL248" s="1"/>
      <c r="BM248" s="1"/>
      <c r="BN248" s="1"/>
      <c r="BO248" s="1"/>
      <c r="BP248" s="1"/>
      <c r="BQ248" s="1"/>
      <c r="BR248" s="1"/>
      <c r="BS248" s="1"/>
      <c r="BT248" s="1"/>
      <c r="BU248" s="1"/>
      <c r="BV248" s="1"/>
      <c r="BW248" s="1"/>
      <c r="BX248" s="1"/>
      <c r="BY248" s="1"/>
      <c r="BZ248" s="1"/>
      <c r="CA248" s="1"/>
      <c r="CB248" s="1"/>
      <c r="CC248" s="1"/>
      <c r="CD248" s="1"/>
      <c r="CE248" s="1"/>
      <c r="CF248" s="1"/>
      <c r="CG248" s="1"/>
      <c r="CH248" s="1"/>
      <c r="CI248" s="1"/>
      <c r="CJ248" s="1"/>
      <c r="CK248" s="1"/>
      <c r="CL248" s="1"/>
      <c r="CM248" s="1"/>
      <c r="CN248" s="1"/>
      <c r="CO248" s="1"/>
      <c r="CP248" s="1"/>
      <c r="CQ248" s="1"/>
      <c r="CR248" s="1"/>
      <c r="CS248" s="1"/>
      <c r="CT248" s="1"/>
      <c r="CU248" s="1"/>
      <c r="CV248" s="1"/>
      <c r="CW248" s="1"/>
      <c r="CX248" s="1"/>
      <c r="CY248" s="1"/>
      <c r="CZ248" s="1"/>
      <c r="DA248" s="1"/>
      <c r="DB248" s="1"/>
      <c r="DC248" s="1"/>
      <c r="DD248" s="1"/>
      <c r="DE248" s="1"/>
      <c r="DF248" s="1"/>
      <c r="DG248" s="1"/>
      <c r="DH248" s="1"/>
      <c r="DI248" s="1"/>
      <c r="DJ248" s="1"/>
      <c r="DK248" s="1"/>
      <c r="DL248" s="1"/>
      <c r="DM248" s="1"/>
      <c r="DN248" s="1"/>
      <c r="DO248" s="1"/>
      <c r="DP248" s="1"/>
      <c r="DQ248" s="1"/>
      <c r="DR248" s="1"/>
      <c r="DS248" s="1"/>
      <c r="DT248" s="1"/>
      <c r="DU248" s="1"/>
      <c r="DV248" s="1"/>
      <c r="DW248" s="1"/>
      <c r="DX248" s="1"/>
      <c r="DY248" s="1"/>
      <c r="DZ248" s="1"/>
      <c r="EA248" s="1"/>
      <c r="EB248" s="1"/>
      <c r="EC248" s="1"/>
      <c r="ED248" s="1"/>
      <c r="EE248" s="1"/>
      <c r="EF248" s="1"/>
      <c r="EG248" s="1"/>
      <c r="EH248" s="1"/>
      <c r="EI248" s="1"/>
      <c r="EJ248" s="1"/>
      <c r="EK248" s="1"/>
      <c r="EL248" s="1"/>
      <c r="EM248" s="1"/>
      <c r="EN248" s="1"/>
      <c r="EO248" s="1"/>
      <c r="EP248" s="1"/>
      <c r="EQ248" s="1"/>
      <c r="ER248" s="1"/>
      <c r="ES248" s="1"/>
      <c r="ET248" s="1"/>
      <c r="WZB248" s="1"/>
      <c r="WZC248" s="1"/>
      <c r="WZD248" s="1"/>
      <c r="WZE248" s="1"/>
      <c r="WZF248" s="1"/>
      <c r="WZG248" s="1"/>
      <c r="WZH248" s="1"/>
      <c r="WZI248" s="1"/>
      <c r="WZJ248" s="1"/>
      <c r="WZK248" s="1"/>
      <c r="WZL248" s="1"/>
      <c r="WZM248" s="1"/>
      <c r="WZN248" s="1"/>
      <c r="WZO248" s="1"/>
      <c r="WZP248" s="1"/>
      <c r="WZQ248" s="1"/>
      <c r="WZR248" s="1"/>
      <c r="WZS248" s="1"/>
      <c r="WZT248" s="1"/>
      <c r="WZU248" s="1"/>
      <c r="WZV248" s="1"/>
      <c r="WZW248" s="1"/>
      <c r="WZX248" s="1"/>
      <c r="WZY248" s="1"/>
      <c r="WZZ248" s="1"/>
      <c r="XAA248" s="1"/>
      <c r="XAB248" s="1"/>
      <c r="XAC248" s="1"/>
      <c r="XAD248" s="1"/>
      <c r="XAE248" s="1"/>
      <c r="XAF248" s="1"/>
      <c r="XAG248" s="1"/>
      <c r="XAH248" s="1"/>
      <c r="XAI248" s="1"/>
      <c r="XAJ248" s="1"/>
      <c r="XAK248" s="1"/>
      <c r="XAL248" s="1"/>
      <c r="XAM248" s="1"/>
      <c r="XAN248" s="1"/>
      <c r="XAO248" s="1"/>
      <c r="XAP248" s="1"/>
      <c r="XAQ248" s="1"/>
      <c r="XAR248" s="1"/>
      <c r="XAS248" s="1"/>
      <c r="XAT248" s="1"/>
      <c r="XAU248" s="1"/>
      <c r="XAV248" s="1"/>
      <c r="XAW248" s="1"/>
      <c r="XAX248" s="1"/>
      <c r="XAY248" s="1"/>
      <c r="XAZ248" s="1"/>
      <c r="XBA248" s="1"/>
      <c r="XBB248" s="1"/>
      <c r="XBC248" s="1"/>
      <c r="XBD248" s="1"/>
      <c r="XBE248" s="1"/>
      <c r="XBF248" s="1"/>
      <c r="XBG248" s="1"/>
      <c r="XBH248" s="1"/>
      <c r="XBI248" s="1"/>
      <c r="XBJ248" s="1"/>
      <c r="XBK248" s="1"/>
      <c r="XBL248" s="1"/>
      <c r="XBM248" s="1"/>
      <c r="XBN248" s="1"/>
      <c r="XBO248" s="1"/>
      <c r="XBP248" s="1"/>
      <c r="XBQ248" s="1"/>
      <c r="XBR248" s="1"/>
      <c r="XBS248" s="1"/>
      <c r="XBT248" s="1"/>
      <c r="XBU248" s="1"/>
      <c r="XBV248" s="1"/>
      <c r="XBW248" s="1"/>
      <c r="XBX248" s="1"/>
      <c r="XBY248" s="1"/>
      <c r="XBZ248" s="1"/>
      <c r="XCA248" s="1"/>
      <c r="XCB248" s="1"/>
      <c r="XCC248" s="1"/>
      <c r="XCD248" s="1"/>
      <c r="XCE248" s="1"/>
      <c r="XCF248" s="1"/>
      <c r="XCG248" s="1"/>
      <c r="XCH248" s="1"/>
      <c r="XCI248" s="1"/>
      <c r="XCJ248" s="1"/>
      <c r="XCK248" s="1"/>
      <c r="XCL248" s="1"/>
      <c r="XCM248" s="1"/>
      <c r="XCN248" s="1"/>
      <c r="XCO248" s="1"/>
      <c r="XCP248" s="1"/>
      <c r="XCQ248" s="1"/>
      <c r="XCR248" s="1"/>
      <c r="XCS248" s="1"/>
      <c r="XCT248" s="1"/>
      <c r="XCU248" s="1"/>
      <c r="XCV248" s="1"/>
      <c r="XCW248" s="1"/>
      <c r="XCX248" s="1"/>
      <c r="XCY248" s="1"/>
      <c r="XCZ248" s="1"/>
      <c r="XDA248" s="1"/>
      <c r="XDB248" s="1"/>
      <c r="XDC248" s="1"/>
      <c r="XDD248" s="1"/>
      <c r="XDE248" s="1"/>
      <c r="XDF248" s="1"/>
      <c r="XDG248" s="1"/>
      <c r="XDH248" s="1"/>
      <c r="XDI248" s="1"/>
      <c r="XDJ248" s="1"/>
      <c r="XDK248" s="1"/>
      <c r="XDL248" s="1"/>
      <c r="XDM248" s="1"/>
      <c r="XDN248" s="1"/>
      <c r="XDO248" s="1"/>
      <c r="XDP248" s="1"/>
      <c r="XDQ248" s="1"/>
      <c r="XDR248" s="1"/>
      <c r="XDS248" s="1"/>
      <c r="XDT248" s="1"/>
      <c r="XDU248" s="1"/>
      <c r="XDV248" s="1"/>
      <c r="XDW248" s="1"/>
      <c r="XDX248" s="1"/>
      <c r="XDY248" s="1"/>
      <c r="XDZ248" s="1"/>
      <c r="XEA248" s="1"/>
      <c r="XEB248" s="1"/>
      <c r="XEC248" s="1"/>
      <c r="XED248" s="1"/>
      <c r="XEE248" s="1"/>
      <c r="XEF248" s="1"/>
      <c r="XEG248" s="1"/>
      <c r="XEH248" s="1"/>
      <c r="XEI248" s="1"/>
      <c r="XEJ248" s="1"/>
      <c r="XEK248" s="1"/>
      <c r="XEL248" s="1"/>
      <c r="XEM248" s="1"/>
      <c r="XEN248" s="1"/>
      <c r="XEO248" s="1"/>
      <c r="XEP248" s="1"/>
      <c r="XEQ248" s="1"/>
      <c r="XER248" s="1"/>
      <c r="XES248" s="1"/>
      <c r="XET248" s="1"/>
      <c r="XEU248" s="1"/>
      <c r="XEV248" s="1"/>
      <c r="XEW248" s="1"/>
      <c r="XEX248" s="1"/>
      <c r="XEY248" s="1"/>
      <c r="XEZ248" s="1"/>
      <c r="XFA248" s="1"/>
      <c r="XFB248" s="1"/>
      <c r="XFC248" s="1"/>
    </row>
    <row r="249" spans="1:150 16226:16383" s="2" customFormat="1" ht="21" x14ac:dyDescent="0.3">
      <c r="A249" s="114" t="s">
        <v>319</v>
      </c>
      <c r="B249" s="115"/>
      <c r="C249" s="115"/>
      <c r="D249" s="115"/>
      <c r="E249" s="115"/>
      <c r="F249" s="115"/>
      <c r="G249" s="115"/>
      <c r="H249" s="116"/>
      <c r="I249" s="1"/>
      <c r="J249" s="1"/>
      <c r="K249" s="1"/>
      <c r="L249" s="1"/>
      <c r="M249" s="1"/>
      <c r="N249" s="1"/>
      <c r="O249" s="1"/>
      <c r="P249" s="1"/>
      <c r="Q249" s="1"/>
      <c r="R249" s="1"/>
      <c r="S249" s="1"/>
      <c r="T249" s="1"/>
      <c r="U249" s="1"/>
      <c r="V249" s="1"/>
      <c r="W249" s="1"/>
      <c r="X249" s="1"/>
      <c r="Y249" s="1"/>
      <c r="Z249" s="1"/>
      <c r="AA249" s="1"/>
      <c r="AB249" s="1"/>
      <c r="AC249" s="1"/>
      <c r="AD249" s="1"/>
      <c r="AE249" s="1"/>
      <c r="AF249" s="1"/>
      <c r="AG249" s="1"/>
      <c r="AH249" s="1"/>
      <c r="AI249" s="1"/>
      <c r="AJ249" s="1"/>
      <c r="AK249" s="1"/>
      <c r="AL249" s="1"/>
      <c r="AM249" s="1"/>
      <c r="AN249" s="1"/>
      <c r="AO249" s="1"/>
      <c r="AP249" s="1"/>
      <c r="AQ249" s="1"/>
      <c r="AR249" s="1"/>
      <c r="AS249" s="1"/>
      <c r="AT249" s="1"/>
      <c r="AU249" s="1"/>
      <c r="AV249" s="1"/>
      <c r="AW249" s="1"/>
      <c r="AX249" s="1"/>
      <c r="AY249" s="1"/>
      <c r="AZ249" s="1"/>
      <c r="BA249" s="1"/>
      <c r="BB249" s="1"/>
      <c r="BC249" s="1"/>
      <c r="BD249" s="1"/>
      <c r="BE249" s="1"/>
      <c r="BF249" s="1"/>
      <c r="BG249" s="1"/>
      <c r="BH249" s="1"/>
      <c r="BI249" s="1"/>
      <c r="BJ249" s="1"/>
      <c r="BK249" s="1"/>
      <c r="BL249" s="1"/>
      <c r="BM249" s="1"/>
      <c r="BN249" s="1"/>
      <c r="BO249" s="1"/>
      <c r="BP249" s="1"/>
      <c r="BQ249" s="1"/>
      <c r="BR249" s="1"/>
      <c r="BS249" s="1"/>
      <c r="BT249" s="1"/>
      <c r="BU249" s="1"/>
      <c r="BV249" s="1"/>
      <c r="BW249" s="1"/>
      <c r="BX249" s="1"/>
      <c r="BY249" s="1"/>
      <c r="BZ249" s="1"/>
      <c r="CA249" s="1"/>
      <c r="CB249" s="1"/>
      <c r="CC249" s="1"/>
      <c r="CD249" s="1"/>
      <c r="CE249" s="1"/>
      <c r="CF249" s="1"/>
      <c r="CG249" s="1"/>
      <c r="CH249" s="1"/>
      <c r="CI249" s="1"/>
      <c r="CJ249" s="1"/>
      <c r="CK249" s="1"/>
      <c r="CL249" s="1"/>
      <c r="CM249" s="1"/>
      <c r="CN249" s="1"/>
      <c r="CO249" s="1"/>
      <c r="CP249" s="1"/>
      <c r="CQ249" s="1"/>
      <c r="CR249" s="1"/>
      <c r="CS249" s="1"/>
      <c r="CT249" s="1"/>
      <c r="CU249" s="1"/>
      <c r="CV249" s="1"/>
      <c r="CW249" s="1"/>
      <c r="CX249" s="1"/>
      <c r="CY249" s="1"/>
      <c r="CZ249" s="1"/>
      <c r="DA249" s="1"/>
      <c r="DB249" s="1"/>
      <c r="DC249" s="1"/>
      <c r="DD249" s="1"/>
      <c r="DE249" s="1"/>
      <c r="DF249" s="1"/>
      <c r="DG249" s="1"/>
      <c r="DH249" s="1"/>
      <c r="DI249" s="1"/>
      <c r="DJ249" s="1"/>
      <c r="DK249" s="1"/>
      <c r="DL249" s="1"/>
      <c r="DM249" s="1"/>
      <c r="DN249" s="1"/>
      <c r="DO249" s="1"/>
      <c r="DP249" s="1"/>
      <c r="DQ249" s="1"/>
      <c r="DR249" s="1"/>
      <c r="DS249" s="1"/>
      <c r="DT249" s="1"/>
      <c r="DU249" s="1"/>
      <c r="DV249" s="1"/>
      <c r="DW249" s="1"/>
      <c r="DX249" s="1"/>
      <c r="DY249" s="1"/>
      <c r="DZ249" s="1"/>
      <c r="EA249" s="1"/>
      <c r="EB249" s="1"/>
      <c r="EC249" s="1"/>
      <c r="ED249" s="1"/>
      <c r="EE249" s="1"/>
      <c r="EF249" s="1"/>
      <c r="EG249" s="1"/>
      <c r="EH249" s="1"/>
      <c r="EI249" s="1"/>
      <c r="EJ249" s="1"/>
      <c r="EK249" s="1"/>
      <c r="EL249" s="1"/>
      <c r="EM249" s="1"/>
      <c r="EN249" s="1"/>
      <c r="EO249" s="1"/>
      <c r="EP249" s="1"/>
      <c r="EQ249" s="1"/>
      <c r="ER249" s="1"/>
      <c r="ES249" s="1"/>
      <c r="ET249" s="1"/>
      <c r="WZB249" s="1"/>
      <c r="WZC249" s="1"/>
      <c r="WZD249" s="1"/>
      <c r="WZE249" s="1"/>
      <c r="WZF249" s="1"/>
      <c r="WZG249" s="1"/>
      <c r="WZH249" s="1"/>
      <c r="WZI249" s="1"/>
      <c r="WZJ249" s="1"/>
      <c r="WZK249" s="1"/>
      <c r="WZL249" s="1"/>
      <c r="WZM249" s="1"/>
      <c r="WZN249" s="1"/>
      <c r="WZO249" s="1"/>
      <c r="WZP249" s="1"/>
      <c r="WZQ249" s="1"/>
      <c r="WZR249" s="1"/>
      <c r="WZS249" s="1"/>
      <c r="WZT249" s="1"/>
      <c r="WZU249" s="1"/>
      <c r="WZV249" s="1"/>
      <c r="WZW249" s="1"/>
      <c r="WZX249" s="1"/>
      <c r="WZY249" s="1"/>
      <c r="WZZ249" s="1"/>
      <c r="XAA249" s="1"/>
      <c r="XAB249" s="1"/>
      <c r="XAC249" s="1"/>
      <c r="XAD249" s="1"/>
      <c r="XAE249" s="1"/>
      <c r="XAF249" s="1"/>
      <c r="XAG249" s="1"/>
      <c r="XAH249" s="1"/>
      <c r="XAI249" s="1"/>
      <c r="XAJ249" s="1"/>
      <c r="XAK249" s="1"/>
      <c r="XAL249" s="1"/>
      <c r="XAM249" s="1"/>
      <c r="XAN249" s="1"/>
      <c r="XAO249" s="1"/>
      <c r="XAP249" s="1"/>
      <c r="XAQ249" s="1"/>
      <c r="XAR249" s="1"/>
      <c r="XAS249" s="1"/>
      <c r="XAT249" s="1"/>
      <c r="XAU249" s="1"/>
      <c r="XAV249" s="1"/>
      <c r="XAW249" s="1"/>
      <c r="XAX249" s="1"/>
      <c r="XAY249" s="1"/>
      <c r="XAZ249" s="1"/>
      <c r="XBA249" s="1"/>
      <c r="XBB249" s="1"/>
      <c r="XBC249" s="1"/>
      <c r="XBD249" s="1"/>
      <c r="XBE249" s="1"/>
      <c r="XBF249" s="1"/>
      <c r="XBG249" s="1"/>
      <c r="XBH249" s="1"/>
      <c r="XBI249" s="1"/>
      <c r="XBJ249" s="1"/>
      <c r="XBK249" s="1"/>
      <c r="XBL249" s="1"/>
      <c r="XBM249" s="1"/>
      <c r="XBN249" s="1"/>
      <c r="XBO249" s="1"/>
      <c r="XBP249" s="1"/>
      <c r="XBQ249" s="1"/>
      <c r="XBR249" s="1"/>
      <c r="XBS249" s="1"/>
      <c r="XBT249" s="1"/>
      <c r="XBU249" s="1"/>
      <c r="XBV249" s="1"/>
      <c r="XBW249" s="1"/>
      <c r="XBX249" s="1"/>
      <c r="XBY249" s="1"/>
      <c r="XBZ249" s="1"/>
      <c r="XCA249" s="1"/>
      <c r="XCB249" s="1"/>
      <c r="XCC249" s="1"/>
      <c r="XCD249" s="1"/>
      <c r="XCE249" s="1"/>
      <c r="XCF249" s="1"/>
      <c r="XCG249" s="1"/>
      <c r="XCH249" s="1"/>
      <c r="XCI249" s="1"/>
      <c r="XCJ249" s="1"/>
      <c r="XCK249" s="1"/>
      <c r="XCL249" s="1"/>
      <c r="XCM249" s="1"/>
      <c r="XCN249" s="1"/>
      <c r="XCO249" s="1"/>
      <c r="XCP249" s="1"/>
      <c r="XCQ249" s="1"/>
      <c r="XCR249" s="1"/>
      <c r="XCS249" s="1"/>
      <c r="XCT249" s="1"/>
      <c r="XCU249" s="1"/>
      <c r="XCV249" s="1"/>
      <c r="XCW249" s="1"/>
      <c r="XCX249" s="1"/>
      <c r="XCY249" s="1"/>
      <c r="XCZ249" s="1"/>
      <c r="XDA249" s="1"/>
      <c r="XDB249" s="1"/>
      <c r="XDC249" s="1"/>
      <c r="XDD249" s="1"/>
      <c r="XDE249" s="1"/>
      <c r="XDF249" s="1"/>
      <c r="XDG249" s="1"/>
      <c r="XDH249" s="1"/>
      <c r="XDI249" s="1"/>
      <c r="XDJ249" s="1"/>
      <c r="XDK249" s="1"/>
      <c r="XDL249" s="1"/>
      <c r="XDM249" s="1"/>
      <c r="XDN249" s="1"/>
      <c r="XDO249" s="1"/>
      <c r="XDP249" s="1"/>
      <c r="XDQ249" s="1"/>
      <c r="XDR249" s="1"/>
      <c r="XDS249" s="1"/>
      <c r="XDT249" s="1"/>
      <c r="XDU249" s="1"/>
      <c r="XDV249" s="1"/>
      <c r="XDW249" s="1"/>
      <c r="XDX249" s="1"/>
      <c r="XDY249" s="1"/>
      <c r="XDZ249" s="1"/>
      <c r="XEA249" s="1"/>
      <c r="XEB249" s="1"/>
      <c r="XEC249" s="1"/>
      <c r="XED249" s="1"/>
      <c r="XEE249" s="1"/>
      <c r="XEF249" s="1"/>
      <c r="XEG249" s="1"/>
      <c r="XEH249" s="1"/>
      <c r="XEI249" s="1"/>
      <c r="XEJ249" s="1"/>
      <c r="XEK249" s="1"/>
      <c r="XEL249" s="1"/>
      <c r="XEM249" s="1"/>
      <c r="XEN249" s="1"/>
      <c r="XEO249" s="1"/>
      <c r="XEP249" s="1"/>
      <c r="XEQ249" s="1"/>
      <c r="XER249" s="1"/>
      <c r="XES249" s="1"/>
      <c r="XET249" s="1"/>
      <c r="XEU249" s="1"/>
      <c r="XEV249" s="1"/>
      <c r="XEW249" s="1"/>
      <c r="XEX249" s="1"/>
      <c r="XEY249" s="1"/>
      <c r="XEZ249" s="1"/>
      <c r="XFA249" s="1"/>
      <c r="XFB249" s="1"/>
      <c r="XFC249" s="1"/>
    </row>
    <row r="250" spans="1:150 16226:16383" s="2" customFormat="1" ht="21" x14ac:dyDescent="0.3">
      <c r="A250" s="109">
        <v>1</v>
      </c>
      <c r="B250" s="109"/>
      <c r="C250" s="79" t="s">
        <v>316</v>
      </c>
      <c r="D250" s="80"/>
      <c r="E250" s="80"/>
      <c r="F250" s="80"/>
      <c r="G250" s="80"/>
      <c r="H250" s="81"/>
      <c r="I250" s="1"/>
      <c r="J250" s="1"/>
      <c r="K250" s="1"/>
      <c r="L250" s="1"/>
      <c r="M250" s="1"/>
      <c r="N250" s="1"/>
      <c r="O250" s="1"/>
      <c r="P250" s="1"/>
      <c r="Q250" s="1"/>
      <c r="R250" s="1"/>
      <c r="S250" s="1"/>
      <c r="T250" s="1"/>
      <c r="U250" s="1"/>
      <c r="V250" s="1"/>
      <c r="W250" s="1"/>
      <c r="X250" s="1"/>
      <c r="Y250" s="1"/>
      <c r="Z250" s="1"/>
      <c r="AA250" s="1"/>
      <c r="AB250" s="1"/>
      <c r="AC250" s="1"/>
      <c r="AD250" s="1"/>
      <c r="AE250" s="1"/>
      <c r="AF250" s="1"/>
      <c r="AG250" s="1"/>
      <c r="AH250" s="1"/>
      <c r="AI250" s="1"/>
      <c r="AJ250" s="1"/>
      <c r="AK250" s="1"/>
      <c r="AL250" s="1"/>
      <c r="AM250" s="1"/>
      <c r="AN250" s="1"/>
      <c r="AO250" s="1"/>
      <c r="AP250" s="1"/>
      <c r="AQ250" s="1"/>
      <c r="AR250" s="1"/>
      <c r="AS250" s="1"/>
      <c r="AT250" s="1"/>
      <c r="AU250" s="1"/>
      <c r="AV250" s="1"/>
      <c r="AW250" s="1"/>
      <c r="AX250" s="1"/>
      <c r="AY250" s="1"/>
      <c r="AZ250" s="1"/>
      <c r="BA250" s="1"/>
      <c r="BB250" s="1"/>
      <c r="BC250" s="1"/>
      <c r="BD250" s="1"/>
      <c r="BE250" s="1"/>
      <c r="BF250" s="1"/>
      <c r="BG250" s="1"/>
      <c r="BH250" s="1"/>
      <c r="BI250" s="1"/>
      <c r="BJ250" s="1"/>
      <c r="BK250" s="1"/>
      <c r="BL250" s="1"/>
      <c r="BM250" s="1"/>
      <c r="BN250" s="1"/>
      <c r="BO250" s="1"/>
      <c r="BP250" s="1"/>
      <c r="BQ250" s="1"/>
      <c r="BR250" s="1"/>
      <c r="BS250" s="1"/>
      <c r="BT250" s="1"/>
      <c r="BU250" s="1"/>
      <c r="BV250" s="1"/>
      <c r="BW250" s="1"/>
      <c r="BX250" s="1"/>
      <c r="BY250" s="1"/>
      <c r="BZ250" s="1"/>
      <c r="CA250" s="1"/>
      <c r="CB250" s="1"/>
      <c r="CC250" s="1"/>
      <c r="CD250" s="1"/>
      <c r="CE250" s="1"/>
      <c r="CF250" s="1"/>
      <c r="CG250" s="1"/>
      <c r="CH250" s="1"/>
      <c r="CI250" s="1"/>
      <c r="CJ250" s="1"/>
      <c r="CK250" s="1"/>
      <c r="CL250" s="1"/>
      <c r="CM250" s="1"/>
      <c r="CN250" s="1"/>
      <c r="CO250" s="1"/>
      <c r="CP250" s="1"/>
      <c r="CQ250" s="1"/>
      <c r="CR250" s="1"/>
      <c r="CS250" s="1"/>
      <c r="CT250" s="1"/>
      <c r="CU250" s="1"/>
      <c r="CV250" s="1"/>
      <c r="CW250" s="1"/>
      <c r="CX250" s="1"/>
      <c r="CY250" s="1"/>
      <c r="CZ250" s="1"/>
      <c r="DA250" s="1"/>
      <c r="DB250" s="1"/>
      <c r="DC250" s="1"/>
      <c r="DD250" s="1"/>
      <c r="DE250" s="1"/>
      <c r="DF250" s="1"/>
      <c r="DG250" s="1"/>
      <c r="DH250" s="1"/>
      <c r="DI250" s="1"/>
      <c r="DJ250" s="1"/>
      <c r="DK250" s="1"/>
      <c r="DL250" s="1"/>
      <c r="DM250" s="1"/>
      <c r="DN250" s="1"/>
      <c r="DO250" s="1"/>
      <c r="DP250" s="1"/>
      <c r="DQ250" s="1"/>
      <c r="DR250" s="1"/>
      <c r="DS250" s="1"/>
      <c r="DT250" s="1"/>
      <c r="DU250" s="1"/>
      <c r="DV250" s="1"/>
      <c r="DW250" s="1"/>
      <c r="DX250" s="1"/>
      <c r="DY250" s="1"/>
      <c r="DZ250" s="1"/>
      <c r="EA250" s="1"/>
      <c r="EB250" s="1"/>
      <c r="EC250" s="1"/>
      <c r="ED250" s="1"/>
      <c r="EE250" s="1"/>
      <c r="EF250" s="1"/>
      <c r="EG250" s="1"/>
      <c r="EH250" s="1"/>
      <c r="EI250" s="1"/>
      <c r="EJ250" s="1"/>
      <c r="EK250" s="1"/>
      <c r="EL250" s="1"/>
      <c r="EM250" s="1"/>
      <c r="EN250" s="1"/>
      <c r="EO250" s="1"/>
      <c r="EP250" s="1"/>
      <c r="EQ250" s="1"/>
      <c r="ER250" s="1"/>
      <c r="ES250" s="1"/>
      <c r="ET250" s="1"/>
      <c r="WZB250" s="1"/>
      <c r="WZC250" s="1"/>
      <c r="WZD250" s="1"/>
      <c r="WZE250" s="1"/>
      <c r="WZF250" s="1"/>
      <c r="WZG250" s="1"/>
      <c r="WZH250" s="1"/>
      <c r="WZI250" s="1"/>
      <c r="WZJ250" s="1"/>
      <c r="WZK250" s="1"/>
      <c r="WZL250" s="1"/>
      <c r="WZM250" s="1"/>
      <c r="WZN250" s="1"/>
      <c r="WZO250" s="1"/>
      <c r="WZP250" s="1"/>
      <c r="WZQ250" s="1"/>
      <c r="WZR250" s="1"/>
      <c r="WZS250" s="1"/>
      <c r="WZT250" s="1"/>
      <c r="WZU250" s="1"/>
      <c r="WZV250" s="1"/>
      <c r="WZW250" s="1"/>
      <c r="WZX250" s="1"/>
      <c r="WZY250" s="1"/>
      <c r="WZZ250" s="1"/>
      <c r="XAA250" s="1"/>
      <c r="XAB250" s="1"/>
      <c r="XAC250" s="1"/>
      <c r="XAD250" s="1"/>
      <c r="XAE250" s="1"/>
      <c r="XAF250" s="1"/>
      <c r="XAG250" s="1"/>
      <c r="XAH250" s="1"/>
      <c r="XAI250" s="1"/>
      <c r="XAJ250" s="1"/>
      <c r="XAK250" s="1"/>
      <c r="XAL250" s="1"/>
      <c r="XAM250" s="1"/>
      <c r="XAN250" s="1"/>
      <c r="XAO250" s="1"/>
      <c r="XAP250" s="1"/>
      <c r="XAQ250" s="1"/>
      <c r="XAR250" s="1"/>
      <c r="XAS250" s="1"/>
      <c r="XAT250" s="1"/>
      <c r="XAU250" s="1"/>
      <c r="XAV250" s="1"/>
      <c r="XAW250" s="1"/>
      <c r="XAX250" s="1"/>
      <c r="XAY250" s="1"/>
      <c r="XAZ250" s="1"/>
      <c r="XBA250" s="1"/>
      <c r="XBB250" s="1"/>
      <c r="XBC250" s="1"/>
      <c r="XBD250" s="1"/>
      <c r="XBE250" s="1"/>
      <c r="XBF250" s="1"/>
      <c r="XBG250" s="1"/>
      <c r="XBH250" s="1"/>
      <c r="XBI250" s="1"/>
      <c r="XBJ250" s="1"/>
      <c r="XBK250" s="1"/>
      <c r="XBL250" s="1"/>
      <c r="XBM250" s="1"/>
      <c r="XBN250" s="1"/>
      <c r="XBO250" s="1"/>
      <c r="XBP250" s="1"/>
      <c r="XBQ250" s="1"/>
      <c r="XBR250" s="1"/>
      <c r="XBS250" s="1"/>
      <c r="XBT250" s="1"/>
      <c r="XBU250" s="1"/>
      <c r="XBV250" s="1"/>
      <c r="XBW250" s="1"/>
      <c r="XBX250" s="1"/>
      <c r="XBY250" s="1"/>
      <c r="XBZ250" s="1"/>
      <c r="XCA250" s="1"/>
      <c r="XCB250" s="1"/>
      <c r="XCC250" s="1"/>
      <c r="XCD250" s="1"/>
      <c r="XCE250" s="1"/>
      <c r="XCF250" s="1"/>
      <c r="XCG250" s="1"/>
      <c r="XCH250" s="1"/>
      <c r="XCI250" s="1"/>
      <c r="XCJ250" s="1"/>
      <c r="XCK250" s="1"/>
      <c r="XCL250" s="1"/>
      <c r="XCM250" s="1"/>
      <c r="XCN250" s="1"/>
      <c r="XCO250" s="1"/>
      <c r="XCP250" s="1"/>
      <c r="XCQ250" s="1"/>
      <c r="XCR250" s="1"/>
      <c r="XCS250" s="1"/>
      <c r="XCT250" s="1"/>
      <c r="XCU250" s="1"/>
      <c r="XCV250" s="1"/>
      <c r="XCW250" s="1"/>
      <c r="XCX250" s="1"/>
      <c r="XCY250" s="1"/>
      <c r="XCZ250" s="1"/>
      <c r="XDA250" s="1"/>
      <c r="XDB250" s="1"/>
      <c r="XDC250" s="1"/>
      <c r="XDD250" s="1"/>
      <c r="XDE250" s="1"/>
      <c r="XDF250" s="1"/>
      <c r="XDG250" s="1"/>
      <c r="XDH250" s="1"/>
      <c r="XDI250" s="1"/>
      <c r="XDJ250" s="1"/>
      <c r="XDK250" s="1"/>
      <c r="XDL250" s="1"/>
      <c r="XDM250" s="1"/>
      <c r="XDN250" s="1"/>
      <c r="XDO250" s="1"/>
      <c r="XDP250" s="1"/>
      <c r="XDQ250" s="1"/>
      <c r="XDR250" s="1"/>
      <c r="XDS250" s="1"/>
      <c r="XDT250" s="1"/>
      <c r="XDU250" s="1"/>
      <c r="XDV250" s="1"/>
      <c r="XDW250" s="1"/>
      <c r="XDX250" s="1"/>
      <c r="XDY250" s="1"/>
      <c r="XDZ250" s="1"/>
      <c r="XEA250" s="1"/>
      <c r="XEB250" s="1"/>
      <c r="XEC250" s="1"/>
      <c r="XED250" s="1"/>
      <c r="XEE250" s="1"/>
      <c r="XEF250" s="1"/>
      <c r="XEG250" s="1"/>
      <c r="XEH250" s="1"/>
      <c r="XEI250" s="1"/>
      <c r="XEJ250" s="1"/>
      <c r="XEK250" s="1"/>
      <c r="XEL250" s="1"/>
      <c r="XEM250" s="1"/>
      <c r="XEN250" s="1"/>
      <c r="XEO250" s="1"/>
      <c r="XEP250" s="1"/>
      <c r="XEQ250" s="1"/>
      <c r="XER250" s="1"/>
      <c r="XES250" s="1"/>
      <c r="XET250" s="1"/>
      <c r="XEU250" s="1"/>
      <c r="XEV250" s="1"/>
      <c r="XEW250" s="1"/>
      <c r="XEX250" s="1"/>
      <c r="XEY250" s="1"/>
      <c r="XEZ250" s="1"/>
      <c r="XFA250" s="1"/>
      <c r="XFB250" s="1"/>
      <c r="XFC250" s="1"/>
    </row>
    <row r="251" spans="1:150 16226:16383" s="2" customFormat="1" ht="21" x14ac:dyDescent="0.3">
      <c r="A251" s="110">
        <f>A250+1</f>
        <v>2</v>
      </c>
      <c r="B251" s="111"/>
      <c r="C251" s="82"/>
      <c r="D251" s="83"/>
      <c r="E251" s="83"/>
      <c r="F251" s="83"/>
      <c r="G251" s="83"/>
      <c r="H251" s="84"/>
      <c r="I251" s="1"/>
      <c r="J251" s="1"/>
      <c r="K251" s="1"/>
      <c r="L251" s="1"/>
      <c r="M251" s="1"/>
      <c r="N251" s="1"/>
      <c r="O251" s="1"/>
      <c r="P251" s="1"/>
      <c r="Q251" s="1"/>
      <c r="R251" s="1"/>
      <c r="S251" s="1"/>
      <c r="T251" s="1"/>
      <c r="U251" s="1"/>
      <c r="V251" s="1"/>
      <c r="W251" s="1"/>
      <c r="X251" s="1"/>
      <c r="Y251" s="1"/>
      <c r="Z251" s="1"/>
      <c r="AA251" s="1"/>
      <c r="AB251" s="1"/>
      <c r="AC251" s="1"/>
      <c r="AD251" s="1"/>
      <c r="AE251" s="1"/>
      <c r="AF251" s="1"/>
      <c r="AG251" s="1"/>
      <c r="AH251" s="1"/>
      <c r="AI251" s="1"/>
      <c r="AJ251" s="1"/>
      <c r="AK251" s="1"/>
      <c r="AL251" s="1"/>
      <c r="AM251" s="1"/>
      <c r="AN251" s="1"/>
      <c r="AO251" s="1"/>
      <c r="AP251" s="1"/>
      <c r="AQ251" s="1"/>
      <c r="AR251" s="1"/>
      <c r="AS251" s="1"/>
      <c r="AT251" s="1"/>
      <c r="AU251" s="1"/>
      <c r="AV251" s="1"/>
      <c r="AW251" s="1"/>
      <c r="AX251" s="1"/>
      <c r="AY251" s="1"/>
      <c r="AZ251" s="1"/>
      <c r="BA251" s="1"/>
      <c r="BB251" s="1"/>
      <c r="BC251" s="1"/>
      <c r="BD251" s="1"/>
      <c r="BE251" s="1"/>
      <c r="BF251" s="1"/>
      <c r="BG251" s="1"/>
      <c r="BH251" s="1"/>
      <c r="BI251" s="1"/>
      <c r="BJ251" s="1"/>
      <c r="BK251" s="1"/>
      <c r="BL251" s="1"/>
      <c r="BM251" s="1"/>
      <c r="BN251" s="1"/>
      <c r="BO251" s="1"/>
      <c r="BP251" s="1"/>
      <c r="BQ251" s="1"/>
      <c r="BR251" s="1"/>
      <c r="BS251" s="1"/>
      <c r="BT251" s="1"/>
      <c r="BU251" s="1"/>
      <c r="BV251" s="1"/>
      <c r="BW251" s="1"/>
      <c r="BX251" s="1"/>
      <c r="BY251" s="1"/>
      <c r="BZ251" s="1"/>
      <c r="CA251" s="1"/>
      <c r="CB251" s="1"/>
      <c r="CC251" s="1"/>
      <c r="CD251" s="1"/>
      <c r="CE251" s="1"/>
      <c r="CF251" s="1"/>
      <c r="CG251" s="1"/>
      <c r="CH251" s="1"/>
      <c r="CI251" s="1"/>
      <c r="CJ251" s="1"/>
      <c r="CK251" s="1"/>
      <c r="CL251" s="1"/>
      <c r="CM251" s="1"/>
      <c r="CN251" s="1"/>
      <c r="CO251" s="1"/>
      <c r="CP251" s="1"/>
      <c r="CQ251" s="1"/>
      <c r="CR251" s="1"/>
      <c r="CS251" s="1"/>
      <c r="CT251" s="1"/>
      <c r="CU251" s="1"/>
      <c r="CV251" s="1"/>
      <c r="CW251" s="1"/>
      <c r="CX251" s="1"/>
      <c r="CY251" s="1"/>
      <c r="CZ251" s="1"/>
      <c r="DA251" s="1"/>
      <c r="DB251" s="1"/>
      <c r="DC251" s="1"/>
      <c r="DD251" s="1"/>
      <c r="DE251" s="1"/>
      <c r="DF251" s="1"/>
      <c r="DG251" s="1"/>
      <c r="DH251" s="1"/>
      <c r="DI251" s="1"/>
      <c r="DJ251" s="1"/>
      <c r="DK251" s="1"/>
      <c r="DL251" s="1"/>
      <c r="DM251" s="1"/>
      <c r="DN251" s="1"/>
      <c r="DO251" s="1"/>
      <c r="DP251" s="1"/>
      <c r="DQ251" s="1"/>
      <c r="DR251" s="1"/>
      <c r="DS251" s="1"/>
      <c r="DT251" s="1"/>
      <c r="DU251" s="1"/>
      <c r="DV251" s="1"/>
      <c r="DW251" s="1"/>
      <c r="DX251" s="1"/>
      <c r="DY251" s="1"/>
      <c r="DZ251" s="1"/>
      <c r="EA251" s="1"/>
      <c r="EB251" s="1"/>
      <c r="EC251" s="1"/>
      <c r="ED251" s="1"/>
      <c r="EE251" s="1"/>
      <c r="EF251" s="1"/>
      <c r="EG251" s="1"/>
      <c r="EH251" s="1"/>
      <c r="EI251" s="1"/>
      <c r="EJ251" s="1"/>
      <c r="EK251" s="1"/>
      <c r="EL251" s="1"/>
      <c r="EM251" s="1"/>
      <c r="EN251" s="1"/>
      <c r="EO251" s="1"/>
      <c r="EP251" s="1"/>
      <c r="EQ251" s="1"/>
      <c r="ER251" s="1"/>
      <c r="ES251" s="1"/>
      <c r="ET251" s="1"/>
      <c r="WZB251" s="1"/>
      <c r="WZC251" s="1"/>
      <c r="WZD251" s="1"/>
      <c r="WZE251" s="1"/>
      <c r="WZF251" s="1"/>
      <c r="WZG251" s="1"/>
      <c r="WZH251" s="1"/>
      <c r="WZI251" s="1"/>
      <c r="WZJ251" s="1"/>
      <c r="WZK251" s="1"/>
      <c r="WZL251" s="1"/>
      <c r="WZM251" s="1"/>
      <c r="WZN251" s="1"/>
      <c r="WZO251" s="1"/>
      <c r="WZP251" s="1"/>
      <c r="WZQ251" s="1"/>
      <c r="WZR251" s="1"/>
      <c r="WZS251" s="1"/>
      <c r="WZT251" s="1"/>
      <c r="WZU251" s="1"/>
      <c r="WZV251" s="1"/>
      <c r="WZW251" s="1"/>
      <c r="WZX251" s="1"/>
      <c r="WZY251" s="1"/>
      <c r="WZZ251" s="1"/>
      <c r="XAA251" s="1"/>
      <c r="XAB251" s="1"/>
      <c r="XAC251" s="1"/>
      <c r="XAD251" s="1"/>
      <c r="XAE251" s="1"/>
      <c r="XAF251" s="1"/>
      <c r="XAG251" s="1"/>
      <c r="XAH251" s="1"/>
      <c r="XAI251" s="1"/>
      <c r="XAJ251" s="1"/>
      <c r="XAK251" s="1"/>
      <c r="XAL251" s="1"/>
      <c r="XAM251" s="1"/>
      <c r="XAN251" s="1"/>
      <c r="XAO251" s="1"/>
      <c r="XAP251" s="1"/>
      <c r="XAQ251" s="1"/>
      <c r="XAR251" s="1"/>
      <c r="XAS251" s="1"/>
      <c r="XAT251" s="1"/>
      <c r="XAU251" s="1"/>
      <c r="XAV251" s="1"/>
      <c r="XAW251" s="1"/>
      <c r="XAX251" s="1"/>
      <c r="XAY251" s="1"/>
      <c r="XAZ251" s="1"/>
      <c r="XBA251" s="1"/>
      <c r="XBB251" s="1"/>
      <c r="XBC251" s="1"/>
      <c r="XBD251" s="1"/>
      <c r="XBE251" s="1"/>
      <c r="XBF251" s="1"/>
      <c r="XBG251" s="1"/>
      <c r="XBH251" s="1"/>
      <c r="XBI251" s="1"/>
      <c r="XBJ251" s="1"/>
      <c r="XBK251" s="1"/>
      <c r="XBL251" s="1"/>
      <c r="XBM251" s="1"/>
      <c r="XBN251" s="1"/>
      <c r="XBO251" s="1"/>
      <c r="XBP251" s="1"/>
      <c r="XBQ251" s="1"/>
      <c r="XBR251" s="1"/>
      <c r="XBS251" s="1"/>
      <c r="XBT251" s="1"/>
      <c r="XBU251" s="1"/>
      <c r="XBV251" s="1"/>
      <c r="XBW251" s="1"/>
      <c r="XBX251" s="1"/>
      <c r="XBY251" s="1"/>
      <c r="XBZ251" s="1"/>
      <c r="XCA251" s="1"/>
      <c r="XCB251" s="1"/>
      <c r="XCC251" s="1"/>
      <c r="XCD251" s="1"/>
      <c r="XCE251" s="1"/>
      <c r="XCF251" s="1"/>
      <c r="XCG251" s="1"/>
      <c r="XCH251" s="1"/>
      <c r="XCI251" s="1"/>
      <c r="XCJ251" s="1"/>
      <c r="XCK251" s="1"/>
      <c r="XCL251" s="1"/>
      <c r="XCM251" s="1"/>
      <c r="XCN251" s="1"/>
      <c r="XCO251" s="1"/>
      <c r="XCP251" s="1"/>
      <c r="XCQ251" s="1"/>
      <c r="XCR251" s="1"/>
      <c r="XCS251" s="1"/>
      <c r="XCT251" s="1"/>
      <c r="XCU251" s="1"/>
      <c r="XCV251" s="1"/>
      <c r="XCW251" s="1"/>
      <c r="XCX251" s="1"/>
      <c r="XCY251" s="1"/>
      <c r="XCZ251" s="1"/>
      <c r="XDA251" s="1"/>
      <c r="XDB251" s="1"/>
      <c r="XDC251" s="1"/>
      <c r="XDD251" s="1"/>
      <c r="XDE251" s="1"/>
      <c r="XDF251" s="1"/>
      <c r="XDG251" s="1"/>
      <c r="XDH251" s="1"/>
      <c r="XDI251" s="1"/>
      <c r="XDJ251" s="1"/>
      <c r="XDK251" s="1"/>
      <c r="XDL251" s="1"/>
      <c r="XDM251" s="1"/>
      <c r="XDN251" s="1"/>
      <c r="XDO251" s="1"/>
      <c r="XDP251" s="1"/>
      <c r="XDQ251" s="1"/>
      <c r="XDR251" s="1"/>
      <c r="XDS251" s="1"/>
      <c r="XDT251" s="1"/>
      <c r="XDU251" s="1"/>
      <c r="XDV251" s="1"/>
      <c r="XDW251" s="1"/>
      <c r="XDX251" s="1"/>
      <c r="XDY251" s="1"/>
      <c r="XDZ251" s="1"/>
      <c r="XEA251" s="1"/>
      <c r="XEB251" s="1"/>
      <c r="XEC251" s="1"/>
      <c r="XED251" s="1"/>
      <c r="XEE251" s="1"/>
      <c r="XEF251" s="1"/>
      <c r="XEG251" s="1"/>
      <c r="XEH251" s="1"/>
      <c r="XEI251" s="1"/>
      <c r="XEJ251" s="1"/>
      <c r="XEK251" s="1"/>
      <c r="XEL251" s="1"/>
      <c r="XEM251" s="1"/>
      <c r="XEN251" s="1"/>
      <c r="XEO251" s="1"/>
      <c r="XEP251" s="1"/>
      <c r="XEQ251" s="1"/>
      <c r="XER251" s="1"/>
      <c r="XES251" s="1"/>
      <c r="XET251" s="1"/>
      <c r="XEU251" s="1"/>
      <c r="XEV251" s="1"/>
      <c r="XEW251" s="1"/>
      <c r="XEX251" s="1"/>
      <c r="XEY251" s="1"/>
      <c r="XEZ251" s="1"/>
      <c r="XFA251" s="1"/>
      <c r="XFB251" s="1"/>
      <c r="XFC251" s="1"/>
    </row>
    <row r="252" spans="1:150 16226:16383" s="2" customFormat="1" ht="20.25" customHeight="1" x14ac:dyDescent="0.3">
      <c r="A252" s="110">
        <f t="shared" ref="A252:A257" si="37">A251+1</f>
        <v>3</v>
      </c>
      <c r="B252" s="111"/>
      <c r="C252" s="82"/>
      <c r="D252" s="83"/>
      <c r="E252" s="83"/>
      <c r="F252" s="83"/>
      <c r="G252" s="83"/>
      <c r="H252" s="84"/>
      <c r="I252" s="1"/>
      <c r="J252" s="1"/>
      <c r="K252" s="1"/>
      <c r="L252" s="1"/>
      <c r="M252" s="1"/>
      <c r="N252" s="1"/>
      <c r="O252" s="1"/>
      <c r="P252" s="1"/>
      <c r="Q252" s="1"/>
      <c r="R252" s="1"/>
      <c r="S252" s="1"/>
      <c r="T252" s="1"/>
      <c r="U252" s="1"/>
      <c r="V252" s="1"/>
      <c r="W252" s="1"/>
      <c r="X252" s="1"/>
      <c r="Y252" s="1"/>
      <c r="Z252" s="1"/>
      <c r="AA252" s="1"/>
      <c r="AB252" s="1"/>
      <c r="AC252" s="1"/>
      <c r="AD252" s="1"/>
      <c r="AE252" s="1"/>
      <c r="AF252" s="1"/>
      <c r="AG252" s="1"/>
      <c r="AH252" s="1"/>
      <c r="AI252" s="1"/>
      <c r="AJ252" s="1"/>
      <c r="AK252" s="1"/>
      <c r="AL252" s="1"/>
      <c r="AM252" s="1"/>
      <c r="AN252" s="1"/>
      <c r="AO252" s="1"/>
      <c r="AP252" s="1"/>
      <c r="AQ252" s="1"/>
      <c r="AR252" s="1"/>
      <c r="AS252" s="1"/>
      <c r="AT252" s="1"/>
      <c r="AU252" s="1"/>
      <c r="AV252" s="1"/>
      <c r="AW252" s="1"/>
      <c r="AX252" s="1"/>
      <c r="AY252" s="1"/>
      <c r="AZ252" s="1"/>
      <c r="BA252" s="1"/>
      <c r="BB252" s="1"/>
      <c r="BC252" s="1"/>
      <c r="BD252" s="1"/>
      <c r="BE252" s="1"/>
      <c r="BF252" s="1"/>
      <c r="BG252" s="1"/>
      <c r="BH252" s="1"/>
      <c r="BI252" s="1"/>
      <c r="BJ252" s="1"/>
      <c r="BK252" s="1"/>
      <c r="BL252" s="1"/>
      <c r="BM252" s="1"/>
      <c r="BN252" s="1"/>
      <c r="BO252" s="1"/>
      <c r="BP252" s="1"/>
      <c r="BQ252" s="1"/>
      <c r="BR252" s="1"/>
      <c r="BS252" s="1"/>
      <c r="BT252" s="1"/>
      <c r="BU252" s="1"/>
      <c r="BV252" s="1"/>
      <c r="BW252" s="1"/>
      <c r="BX252" s="1"/>
      <c r="BY252" s="1"/>
      <c r="BZ252" s="1"/>
      <c r="CA252" s="1"/>
      <c r="CB252" s="1"/>
      <c r="CC252" s="1"/>
      <c r="CD252" s="1"/>
      <c r="CE252" s="1"/>
      <c r="CF252" s="1"/>
      <c r="CG252" s="1"/>
      <c r="CH252" s="1"/>
      <c r="CI252" s="1"/>
      <c r="CJ252" s="1"/>
      <c r="CK252" s="1"/>
      <c r="CL252" s="1"/>
      <c r="CM252" s="1"/>
      <c r="CN252" s="1"/>
      <c r="CO252" s="1"/>
      <c r="CP252" s="1"/>
      <c r="CQ252" s="1"/>
      <c r="CR252" s="1"/>
      <c r="CS252" s="1"/>
      <c r="CT252" s="1"/>
      <c r="CU252" s="1"/>
      <c r="CV252" s="1"/>
      <c r="CW252" s="1"/>
      <c r="CX252" s="1"/>
      <c r="CY252" s="1"/>
      <c r="CZ252" s="1"/>
      <c r="DA252" s="1"/>
      <c r="DB252" s="1"/>
      <c r="DC252" s="1"/>
      <c r="DD252" s="1"/>
      <c r="DE252" s="1"/>
      <c r="DF252" s="1"/>
      <c r="DG252" s="1"/>
      <c r="DH252" s="1"/>
      <c r="DI252" s="1"/>
      <c r="DJ252" s="1"/>
      <c r="DK252" s="1"/>
      <c r="DL252" s="1"/>
      <c r="DM252" s="1"/>
      <c r="DN252" s="1"/>
      <c r="DO252" s="1"/>
      <c r="DP252" s="1"/>
      <c r="DQ252" s="1"/>
      <c r="DR252" s="1"/>
      <c r="DS252" s="1"/>
      <c r="DT252" s="1"/>
      <c r="DU252" s="1"/>
      <c r="DV252" s="1"/>
      <c r="DW252" s="1"/>
      <c r="DX252" s="1"/>
      <c r="DY252" s="1"/>
      <c r="DZ252" s="1"/>
      <c r="EA252" s="1"/>
      <c r="EB252" s="1"/>
      <c r="EC252" s="1"/>
      <c r="ED252" s="1"/>
      <c r="EE252" s="1"/>
      <c r="EF252" s="1"/>
      <c r="EG252" s="1"/>
      <c r="EH252" s="1"/>
      <c r="EI252" s="1"/>
      <c r="EJ252" s="1"/>
      <c r="EK252" s="1"/>
      <c r="EL252" s="1"/>
      <c r="EM252" s="1"/>
      <c r="EN252" s="1"/>
      <c r="EO252" s="1"/>
      <c r="EP252" s="1"/>
      <c r="EQ252" s="1"/>
      <c r="ER252" s="1"/>
      <c r="ES252" s="1"/>
      <c r="ET252" s="1"/>
      <c r="WZB252" s="1"/>
      <c r="WZC252" s="1"/>
      <c r="WZD252" s="1"/>
      <c r="WZE252" s="1"/>
      <c r="WZF252" s="1"/>
      <c r="WZG252" s="1"/>
      <c r="WZH252" s="1"/>
      <c r="WZI252" s="1"/>
      <c r="WZJ252" s="1"/>
      <c r="WZK252" s="1"/>
      <c r="WZL252" s="1"/>
      <c r="WZM252" s="1"/>
      <c r="WZN252" s="1"/>
      <c r="WZO252" s="1"/>
      <c r="WZP252" s="1"/>
      <c r="WZQ252" s="1"/>
      <c r="WZR252" s="1"/>
      <c r="WZS252" s="1"/>
      <c r="WZT252" s="1"/>
      <c r="WZU252" s="1"/>
      <c r="WZV252" s="1"/>
      <c r="WZW252" s="1"/>
      <c r="WZX252" s="1"/>
      <c r="WZY252" s="1"/>
      <c r="WZZ252" s="1"/>
      <c r="XAA252" s="1"/>
      <c r="XAB252" s="1"/>
      <c r="XAC252" s="1"/>
      <c r="XAD252" s="1"/>
      <c r="XAE252" s="1"/>
      <c r="XAF252" s="1"/>
      <c r="XAG252" s="1"/>
      <c r="XAH252" s="1"/>
      <c r="XAI252" s="1"/>
      <c r="XAJ252" s="1"/>
      <c r="XAK252" s="1"/>
      <c r="XAL252" s="1"/>
      <c r="XAM252" s="1"/>
      <c r="XAN252" s="1"/>
      <c r="XAO252" s="1"/>
      <c r="XAP252" s="1"/>
      <c r="XAQ252" s="1"/>
      <c r="XAR252" s="1"/>
      <c r="XAS252" s="1"/>
      <c r="XAT252" s="1"/>
      <c r="XAU252" s="1"/>
      <c r="XAV252" s="1"/>
      <c r="XAW252" s="1"/>
      <c r="XAX252" s="1"/>
      <c r="XAY252" s="1"/>
      <c r="XAZ252" s="1"/>
      <c r="XBA252" s="1"/>
      <c r="XBB252" s="1"/>
      <c r="XBC252" s="1"/>
      <c r="XBD252" s="1"/>
      <c r="XBE252" s="1"/>
      <c r="XBF252" s="1"/>
      <c r="XBG252" s="1"/>
      <c r="XBH252" s="1"/>
      <c r="XBI252" s="1"/>
      <c r="XBJ252" s="1"/>
      <c r="XBK252" s="1"/>
      <c r="XBL252" s="1"/>
      <c r="XBM252" s="1"/>
      <c r="XBN252" s="1"/>
      <c r="XBO252" s="1"/>
      <c r="XBP252" s="1"/>
      <c r="XBQ252" s="1"/>
      <c r="XBR252" s="1"/>
      <c r="XBS252" s="1"/>
      <c r="XBT252" s="1"/>
      <c r="XBU252" s="1"/>
      <c r="XBV252" s="1"/>
      <c r="XBW252" s="1"/>
      <c r="XBX252" s="1"/>
      <c r="XBY252" s="1"/>
      <c r="XBZ252" s="1"/>
      <c r="XCA252" s="1"/>
      <c r="XCB252" s="1"/>
      <c r="XCC252" s="1"/>
      <c r="XCD252" s="1"/>
      <c r="XCE252" s="1"/>
      <c r="XCF252" s="1"/>
      <c r="XCG252" s="1"/>
      <c r="XCH252" s="1"/>
      <c r="XCI252" s="1"/>
      <c r="XCJ252" s="1"/>
      <c r="XCK252" s="1"/>
      <c r="XCL252" s="1"/>
      <c r="XCM252" s="1"/>
      <c r="XCN252" s="1"/>
      <c r="XCO252" s="1"/>
      <c r="XCP252" s="1"/>
      <c r="XCQ252" s="1"/>
      <c r="XCR252" s="1"/>
      <c r="XCS252" s="1"/>
      <c r="XCT252" s="1"/>
      <c r="XCU252" s="1"/>
      <c r="XCV252" s="1"/>
      <c r="XCW252" s="1"/>
      <c r="XCX252" s="1"/>
      <c r="XCY252" s="1"/>
      <c r="XCZ252" s="1"/>
      <c r="XDA252" s="1"/>
      <c r="XDB252" s="1"/>
      <c r="XDC252" s="1"/>
      <c r="XDD252" s="1"/>
      <c r="XDE252" s="1"/>
      <c r="XDF252" s="1"/>
      <c r="XDG252" s="1"/>
      <c r="XDH252" s="1"/>
      <c r="XDI252" s="1"/>
      <c r="XDJ252" s="1"/>
      <c r="XDK252" s="1"/>
      <c r="XDL252" s="1"/>
      <c r="XDM252" s="1"/>
      <c r="XDN252" s="1"/>
      <c r="XDO252" s="1"/>
      <c r="XDP252" s="1"/>
      <c r="XDQ252" s="1"/>
      <c r="XDR252" s="1"/>
      <c r="XDS252" s="1"/>
      <c r="XDT252" s="1"/>
      <c r="XDU252" s="1"/>
      <c r="XDV252" s="1"/>
      <c r="XDW252" s="1"/>
      <c r="XDX252" s="1"/>
      <c r="XDY252" s="1"/>
      <c r="XDZ252" s="1"/>
      <c r="XEA252" s="1"/>
      <c r="XEB252" s="1"/>
      <c r="XEC252" s="1"/>
      <c r="XED252" s="1"/>
      <c r="XEE252" s="1"/>
      <c r="XEF252" s="1"/>
      <c r="XEG252" s="1"/>
      <c r="XEH252" s="1"/>
      <c r="XEI252" s="1"/>
      <c r="XEJ252" s="1"/>
      <c r="XEK252" s="1"/>
      <c r="XEL252" s="1"/>
      <c r="XEM252" s="1"/>
      <c r="XEN252" s="1"/>
      <c r="XEO252" s="1"/>
      <c r="XEP252" s="1"/>
      <c r="XEQ252" s="1"/>
      <c r="XER252" s="1"/>
      <c r="XES252" s="1"/>
      <c r="XET252" s="1"/>
      <c r="XEU252" s="1"/>
      <c r="XEV252" s="1"/>
      <c r="XEW252" s="1"/>
      <c r="XEX252" s="1"/>
      <c r="XEY252" s="1"/>
      <c r="XEZ252" s="1"/>
      <c r="XFA252" s="1"/>
      <c r="XFB252" s="1"/>
      <c r="XFC252" s="1"/>
    </row>
    <row r="253" spans="1:150 16226:16383" s="2" customFormat="1" ht="20.25" customHeight="1" x14ac:dyDescent="0.3">
      <c r="A253" s="110">
        <f t="shared" si="37"/>
        <v>4</v>
      </c>
      <c r="B253" s="111"/>
      <c r="C253" s="85"/>
      <c r="D253" s="86"/>
      <c r="E253" s="86"/>
      <c r="F253" s="86"/>
      <c r="G253" s="86"/>
      <c r="H253" s="87"/>
      <c r="I253" s="1"/>
      <c r="J253" s="1"/>
      <c r="K253" s="1"/>
      <c r="L253" s="1"/>
      <c r="M253" s="1"/>
      <c r="N253" s="1"/>
      <c r="O253" s="1"/>
      <c r="P253" s="1"/>
      <c r="Q253" s="1"/>
      <c r="R253" s="1"/>
      <c r="S253" s="1"/>
      <c r="T253" s="1"/>
      <c r="U253" s="1"/>
      <c r="V253" s="1"/>
      <c r="W253" s="1"/>
      <c r="X253" s="1"/>
      <c r="Y253" s="1"/>
      <c r="Z253" s="1"/>
      <c r="AA253" s="1"/>
      <c r="AB253" s="1"/>
      <c r="AC253" s="1"/>
      <c r="AD253" s="1"/>
      <c r="AE253" s="1"/>
      <c r="AF253" s="1"/>
      <c r="AG253" s="1"/>
      <c r="AH253" s="1"/>
      <c r="AI253" s="1"/>
      <c r="AJ253" s="1"/>
      <c r="AK253" s="1"/>
      <c r="AL253" s="1"/>
      <c r="AM253" s="1"/>
      <c r="AN253" s="1"/>
      <c r="AO253" s="1"/>
      <c r="AP253" s="1"/>
      <c r="AQ253" s="1"/>
      <c r="AR253" s="1"/>
      <c r="AS253" s="1"/>
      <c r="AT253" s="1"/>
      <c r="AU253" s="1"/>
      <c r="AV253" s="1"/>
      <c r="AW253" s="1"/>
      <c r="AX253" s="1"/>
      <c r="AY253" s="1"/>
      <c r="AZ253" s="1"/>
      <c r="BA253" s="1"/>
      <c r="BB253" s="1"/>
      <c r="BC253" s="1"/>
      <c r="BD253" s="1"/>
      <c r="BE253" s="1"/>
      <c r="BF253" s="1"/>
      <c r="BG253" s="1"/>
      <c r="BH253" s="1"/>
      <c r="BI253" s="1"/>
      <c r="BJ253" s="1"/>
      <c r="BK253" s="1"/>
      <c r="BL253" s="1"/>
      <c r="BM253" s="1"/>
      <c r="BN253" s="1"/>
      <c r="BO253" s="1"/>
      <c r="BP253" s="1"/>
      <c r="BQ253" s="1"/>
      <c r="BR253" s="1"/>
      <c r="BS253" s="1"/>
      <c r="BT253" s="1"/>
      <c r="BU253" s="1"/>
      <c r="BV253" s="1"/>
      <c r="BW253" s="1"/>
      <c r="BX253" s="1"/>
      <c r="BY253" s="1"/>
      <c r="BZ253" s="1"/>
      <c r="CA253" s="1"/>
      <c r="CB253" s="1"/>
      <c r="CC253" s="1"/>
      <c r="CD253" s="1"/>
      <c r="CE253" s="1"/>
      <c r="CF253" s="1"/>
      <c r="CG253" s="1"/>
      <c r="CH253" s="1"/>
      <c r="CI253" s="1"/>
      <c r="CJ253" s="1"/>
      <c r="CK253" s="1"/>
      <c r="CL253" s="1"/>
      <c r="CM253" s="1"/>
      <c r="CN253" s="1"/>
      <c r="CO253" s="1"/>
      <c r="CP253" s="1"/>
      <c r="CQ253" s="1"/>
      <c r="CR253" s="1"/>
      <c r="CS253" s="1"/>
      <c r="CT253" s="1"/>
      <c r="CU253" s="1"/>
      <c r="CV253" s="1"/>
      <c r="CW253" s="1"/>
      <c r="CX253" s="1"/>
      <c r="CY253" s="1"/>
      <c r="CZ253" s="1"/>
      <c r="DA253" s="1"/>
      <c r="DB253" s="1"/>
      <c r="DC253" s="1"/>
      <c r="DD253" s="1"/>
      <c r="DE253" s="1"/>
      <c r="DF253" s="1"/>
      <c r="DG253" s="1"/>
      <c r="DH253" s="1"/>
      <c r="DI253" s="1"/>
      <c r="DJ253" s="1"/>
      <c r="DK253" s="1"/>
      <c r="DL253" s="1"/>
      <c r="DM253" s="1"/>
      <c r="DN253" s="1"/>
      <c r="DO253" s="1"/>
      <c r="DP253" s="1"/>
      <c r="DQ253" s="1"/>
      <c r="DR253" s="1"/>
      <c r="DS253" s="1"/>
      <c r="DT253" s="1"/>
      <c r="DU253" s="1"/>
      <c r="DV253" s="1"/>
      <c r="DW253" s="1"/>
      <c r="DX253" s="1"/>
      <c r="DY253" s="1"/>
      <c r="DZ253" s="1"/>
      <c r="EA253" s="1"/>
      <c r="EB253" s="1"/>
      <c r="EC253" s="1"/>
      <c r="ED253" s="1"/>
      <c r="EE253" s="1"/>
      <c r="EF253" s="1"/>
      <c r="EG253" s="1"/>
      <c r="EH253" s="1"/>
      <c r="EI253" s="1"/>
      <c r="EJ253" s="1"/>
      <c r="EK253" s="1"/>
      <c r="EL253" s="1"/>
      <c r="EM253" s="1"/>
      <c r="EN253" s="1"/>
      <c r="EO253" s="1"/>
      <c r="EP253" s="1"/>
      <c r="EQ253" s="1"/>
      <c r="ER253" s="1"/>
      <c r="ES253" s="1"/>
      <c r="ET253" s="1"/>
      <c r="WZB253" s="1"/>
      <c r="WZC253" s="1"/>
      <c r="WZD253" s="1"/>
      <c r="WZE253" s="1"/>
      <c r="WZF253" s="1"/>
      <c r="WZG253" s="1"/>
      <c r="WZH253" s="1"/>
      <c r="WZI253" s="1"/>
      <c r="WZJ253" s="1"/>
      <c r="WZK253" s="1"/>
      <c r="WZL253" s="1"/>
      <c r="WZM253" s="1"/>
      <c r="WZN253" s="1"/>
      <c r="WZO253" s="1"/>
      <c r="WZP253" s="1"/>
      <c r="WZQ253" s="1"/>
      <c r="WZR253" s="1"/>
      <c r="WZS253" s="1"/>
      <c r="WZT253" s="1"/>
      <c r="WZU253" s="1"/>
      <c r="WZV253" s="1"/>
      <c r="WZW253" s="1"/>
      <c r="WZX253" s="1"/>
      <c r="WZY253" s="1"/>
      <c r="WZZ253" s="1"/>
      <c r="XAA253" s="1"/>
      <c r="XAB253" s="1"/>
      <c r="XAC253" s="1"/>
      <c r="XAD253" s="1"/>
      <c r="XAE253" s="1"/>
      <c r="XAF253" s="1"/>
      <c r="XAG253" s="1"/>
      <c r="XAH253" s="1"/>
      <c r="XAI253" s="1"/>
      <c r="XAJ253" s="1"/>
      <c r="XAK253" s="1"/>
      <c r="XAL253" s="1"/>
      <c r="XAM253" s="1"/>
      <c r="XAN253" s="1"/>
      <c r="XAO253" s="1"/>
      <c r="XAP253" s="1"/>
      <c r="XAQ253" s="1"/>
      <c r="XAR253" s="1"/>
      <c r="XAS253" s="1"/>
      <c r="XAT253" s="1"/>
      <c r="XAU253" s="1"/>
      <c r="XAV253" s="1"/>
      <c r="XAW253" s="1"/>
      <c r="XAX253" s="1"/>
      <c r="XAY253" s="1"/>
      <c r="XAZ253" s="1"/>
      <c r="XBA253" s="1"/>
      <c r="XBB253" s="1"/>
      <c r="XBC253" s="1"/>
      <c r="XBD253" s="1"/>
      <c r="XBE253" s="1"/>
      <c r="XBF253" s="1"/>
      <c r="XBG253" s="1"/>
      <c r="XBH253" s="1"/>
      <c r="XBI253" s="1"/>
      <c r="XBJ253" s="1"/>
      <c r="XBK253" s="1"/>
      <c r="XBL253" s="1"/>
      <c r="XBM253" s="1"/>
      <c r="XBN253" s="1"/>
      <c r="XBO253" s="1"/>
      <c r="XBP253" s="1"/>
      <c r="XBQ253" s="1"/>
      <c r="XBR253" s="1"/>
      <c r="XBS253" s="1"/>
      <c r="XBT253" s="1"/>
      <c r="XBU253" s="1"/>
      <c r="XBV253" s="1"/>
      <c r="XBW253" s="1"/>
      <c r="XBX253" s="1"/>
      <c r="XBY253" s="1"/>
      <c r="XBZ253" s="1"/>
      <c r="XCA253" s="1"/>
      <c r="XCB253" s="1"/>
      <c r="XCC253" s="1"/>
      <c r="XCD253" s="1"/>
      <c r="XCE253" s="1"/>
      <c r="XCF253" s="1"/>
      <c r="XCG253" s="1"/>
      <c r="XCH253" s="1"/>
      <c r="XCI253" s="1"/>
      <c r="XCJ253" s="1"/>
      <c r="XCK253" s="1"/>
      <c r="XCL253" s="1"/>
      <c r="XCM253" s="1"/>
      <c r="XCN253" s="1"/>
      <c r="XCO253" s="1"/>
      <c r="XCP253" s="1"/>
      <c r="XCQ253" s="1"/>
      <c r="XCR253" s="1"/>
      <c r="XCS253" s="1"/>
      <c r="XCT253" s="1"/>
      <c r="XCU253" s="1"/>
      <c r="XCV253" s="1"/>
      <c r="XCW253" s="1"/>
      <c r="XCX253" s="1"/>
      <c r="XCY253" s="1"/>
      <c r="XCZ253" s="1"/>
      <c r="XDA253" s="1"/>
      <c r="XDB253" s="1"/>
      <c r="XDC253" s="1"/>
      <c r="XDD253" s="1"/>
      <c r="XDE253" s="1"/>
      <c r="XDF253" s="1"/>
      <c r="XDG253" s="1"/>
      <c r="XDH253" s="1"/>
      <c r="XDI253" s="1"/>
      <c r="XDJ253" s="1"/>
      <c r="XDK253" s="1"/>
      <c r="XDL253" s="1"/>
      <c r="XDM253" s="1"/>
      <c r="XDN253" s="1"/>
      <c r="XDO253" s="1"/>
      <c r="XDP253" s="1"/>
      <c r="XDQ253" s="1"/>
      <c r="XDR253" s="1"/>
      <c r="XDS253" s="1"/>
      <c r="XDT253" s="1"/>
      <c r="XDU253" s="1"/>
      <c r="XDV253" s="1"/>
      <c r="XDW253" s="1"/>
      <c r="XDX253" s="1"/>
      <c r="XDY253" s="1"/>
      <c r="XDZ253" s="1"/>
      <c r="XEA253" s="1"/>
      <c r="XEB253" s="1"/>
      <c r="XEC253" s="1"/>
      <c r="XED253" s="1"/>
      <c r="XEE253" s="1"/>
      <c r="XEF253" s="1"/>
      <c r="XEG253" s="1"/>
      <c r="XEH253" s="1"/>
      <c r="XEI253" s="1"/>
      <c r="XEJ253" s="1"/>
      <c r="XEK253" s="1"/>
      <c r="XEL253" s="1"/>
      <c r="XEM253" s="1"/>
      <c r="XEN253" s="1"/>
      <c r="XEO253" s="1"/>
      <c r="XEP253" s="1"/>
      <c r="XEQ253" s="1"/>
      <c r="XER253" s="1"/>
      <c r="XES253" s="1"/>
      <c r="XET253" s="1"/>
      <c r="XEU253" s="1"/>
      <c r="XEV253" s="1"/>
      <c r="XEW253" s="1"/>
      <c r="XEX253" s="1"/>
      <c r="XEY253" s="1"/>
      <c r="XEZ253" s="1"/>
      <c r="XFA253" s="1"/>
      <c r="XFB253" s="1"/>
      <c r="XFC253" s="1"/>
    </row>
    <row r="254" spans="1:150 16226:16383" s="2" customFormat="1" ht="20.25" customHeight="1" x14ac:dyDescent="0.3">
      <c r="A254" s="110">
        <f t="shared" si="37"/>
        <v>5</v>
      </c>
      <c r="B254" s="111"/>
      <c r="C254" s="51" t="s">
        <v>317</v>
      </c>
      <c r="D254" s="51" t="s">
        <v>314</v>
      </c>
      <c r="E254" s="73">
        <f>(49.16)*(10.764)</f>
        <v>529.15823999999998</v>
      </c>
      <c r="F254" s="73">
        <f>0*(10.764)</f>
        <v>0</v>
      </c>
      <c r="G254" s="4">
        <v>0</v>
      </c>
      <c r="H254" s="4">
        <f t="shared" ref="H254:H257" si="38">E254+F254+(IF(G254&lt;101,G254,IF(G254&lt;201,G254/2,IF(G254&lt;=301,G254/3,G254/4))))</f>
        <v>529.15823999999998</v>
      </c>
      <c r="I254" s="1"/>
      <c r="J254" s="1"/>
      <c r="K254" s="1"/>
      <c r="L254" s="1"/>
      <c r="M254" s="1"/>
      <c r="N254" s="1"/>
      <c r="O254" s="1"/>
      <c r="P254" s="1"/>
      <c r="Q254" s="1"/>
      <c r="R254" s="1"/>
      <c r="S254" s="1"/>
      <c r="T254" s="1"/>
      <c r="U254" s="1"/>
      <c r="V254" s="1"/>
      <c r="W254" s="1"/>
      <c r="X254" s="1"/>
      <c r="Y254" s="1"/>
      <c r="Z254" s="1"/>
      <c r="AA254" s="1"/>
      <c r="AB254" s="1"/>
      <c r="AC254" s="1"/>
      <c r="AD254" s="1"/>
      <c r="AE254" s="1"/>
      <c r="AF254" s="1"/>
      <c r="AG254" s="1"/>
      <c r="AH254" s="1"/>
      <c r="AI254" s="1"/>
      <c r="AJ254" s="1"/>
      <c r="AK254" s="1"/>
      <c r="AL254" s="1"/>
      <c r="AM254" s="1"/>
      <c r="AN254" s="1"/>
      <c r="AO254" s="1"/>
      <c r="AP254" s="1"/>
      <c r="AQ254" s="1"/>
      <c r="AR254" s="1"/>
      <c r="AS254" s="1"/>
      <c r="AT254" s="1"/>
      <c r="AU254" s="1"/>
      <c r="AV254" s="1"/>
      <c r="AW254" s="1"/>
      <c r="AX254" s="1"/>
      <c r="AY254" s="1"/>
      <c r="AZ254" s="1"/>
      <c r="BA254" s="1"/>
      <c r="BB254" s="1"/>
      <c r="BC254" s="1"/>
      <c r="BD254" s="1"/>
      <c r="BE254" s="1"/>
      <c r="BF254" s="1"/>
      <c r="BG254" s="1"/>
      <c r="BH254" s="1"/>
      <c r="BI254" s="1"/>
      <c r="BJ254" s="1"/>
      <c r="BK254" s="1"/>
      <c r="BL254" s="1"/>
      <c r="BM254" s="1"/>
      <c r="BN254" s="1"/>
      <c r="BO254" s="1"/>
      <c r="BP254" s="1"/>
      <c r="BQ254" s="1"/>
      <c r="BR254" s="1"/>
      <c r="BS254" s="1"/>
      <c r="BT254" s="1"/>
      <c r="BU254" s="1"/>
      <c r="BV254" s="1"/>
      <c r="BW254" s="1"/>
      <c r="BX254" s="1"/>
      <c r="BY254" s="1"/>
      <c r="BZ254" s="1"/>
      <c r="CA254" s="1"/>
      <c r="CB254" s="1"/>
      <c r="CC254" s="1"/>
      <c r="CD254" s="1"/>
      <c r="CE254" s="1"/>
      <c r="CF254" s="1"/>
      <c r="CG254" s="1"/>
      <c r="CH254" s="1"/>
      <c r="CI254" s="1"/>
      <c r="CJ254" s="1"/>
      <c r="CK254" s="1"/>
      <c r="CL254" s="1"/>
      <c r="CM254" s="1"/>
      <c r="CN254" s="1"/>
      <c r="CO254" s="1"/>
      <c r="CP254" s="1"/>
      <c r="CQ254" s="1"/>
      <c r="CR254" s="1"/>
      <c r="CS254" s="1"/>
      <c r="CT254" s="1"/>
      <c r="CU254" s="1"/>
      <c r="CV254" s="1"/>
      <c r="CW254" s="1"/>
      <c r="CX254" s="1"/>
      <c r="CY254" s="1"/>
      <c r="CZ254" s="1"/>
      <c r="DA254" s="1"/>
      <c r="DB254" s="1"/>
      <c r="DC254" s="1"/>
      <c r="DD254" s="1"/>
      <c r="DE254" s="1"/>
      <c r="DF254" s="1"/>
      <c r="DG254" s="1"/>
      <c r="DH254" s="1"/>
      <c r="DI254" s="1"/>
      <c r="DJ254" s="1"/>
      <c r="DK254" s="1"/>
      <c r="DL254" s="1"/>
      <c r="DM254" s="1"/>
      <c r="DN254" s="1"/>
      <c r="DO254" s="1"/>
      <c r="DP254" s="1"/>
      <c r="DQ254" s="1"/>
      <c r="DR254" s="1"/>
      <c r="DS254" s="1"/>
      <c r="DT254" s="1"/>
      <c r="DU254" s="1"/>
      <c r="DV254" s="1"/>
      <c r="DW254" s="1"/>
      <c r="DX254" s="1"/>
      <c r="DY254" s="1"/>
      <c r="DZ254" s="1"/>
      <c r="EA254" s="1"/>
      <c r="EB254" s="1"/>
      <c r="EC254" s="1"/>
      <c r="ED254" s="1"/>
      <c r="EE254" s="1"/>
      <c r="EF254" s="1"/>
      <c r="EG254" s="1"/>
      <c r="EH254" s="1"/>
      <c r="EI254" s="1"/>
      <c r="EJ254" s="1"/>
      <c r="EK254" s="1"/>
      <c r="EL254" s="1"/>
      <c r="EM254" s="1"/>
      <c r="EN254" s="1"/>
      <c r="EO254" s="1"/>
      <c r="EP254" s="1"/>
      <c r="EQ254" s="1"/>
      <c r="ER254" s="1"/>
      <c r="ES254" s="1"/>
      <c r="ET254" s="1"/>
      <c r="WZB254" s="1"/>
      <c r="WZC254" s="1"/>
      <c r="WZD254" s="1"/>
      <c r="WZE254" s="1"/>
      <c r="WZF254" s="1"/>
      <c r="WZG254" s="1"/>
      <c r="WZH254" s="1"/>
      <c r="WZI254" s="1"/>
      <c r="WZJ254" s="1"/>
      <c r="WZK254" s="1"/>
      <c r="WZL254" s="1"/>
      <c r="WZM254" s="1"/>
      <c r="WZN254" s="1"/>
      <c r="WZO254" s="1"/>
      <c r="WZP254" s="1"/>
      <c r="WZQ254" s="1"/>
      <c r="WZR254" s="1"/>
      <c r="WZS254" s="1"/>
      <c r="WZT254" s="1"/>
      <c r="WZU254" s="1"/>
      <c r="WZV254" s="1"/>
      <c r="WZW254" s="1"/>
      <c r="WZX254" s="1"/>
      <c r="WZY254" s="1"/>
      <c r="WZZ254" s="1"/>
      <c r="XAA254" s="1"/>
      <c r="XAB254" s="1"/>
      <c r="XAC254" s="1"/>
      <c r="XAD254" s="1"/>
      <c r="XAE254" s="1"/>
      <c r="XAF254" s="1"/>
      <c r="XAG254" s="1"/>
      <c r="XAH254" s="1"/>
      <c r="XAI254" s="1"/>
      <c r="XAJ254" s="1"/>
      <c r="XAK254" s="1"/>
      <c r="XAL254" s="1"/>
      <c r="XAM254" s="1"/>
      <c r="XAN254" s="1"/>
      <c r="XAO254" s="1"/>
      <c r="XAP254" s="1"/>
      <c r="XAQ254" s="1"/>
      <c r="XAR254" s="1"/>
      <c r="XAS254" s="1"/>
      <c r="XAT254" s="1"/>
      <c r="XAU254" s="1"/>
      <c r="XAV254" s="1"/>
      <c r="XAW254" s="1"/>
      <c r="XAX254" s="1"/>
      <c r="XAY254" s="1"/>
      <c r="XAZ254" s="1"/>
      <c r="XBA254" s="1"/>
      <c r="XBB254" s="1"/>
      <c r="XBC254" s="1"/>
      <c r="XBD254" s="1"/>
      <c r="XBE254" s="1"/>
      <c r="XBF254" s="1"/>
      <c r="XBG254" s="1"/>
      <c r="XBH254" s="1"/>
      <c r="XBI254" s="1"/>
      <c r="XBJ254" s="1"/>
      <c r="XBK254" s="1"/>
      <c r="XBL254" s="1"/>
      <c r="XBM254" s="1"/>
      <c r="XBN254" s="1"/>
      <c r="XBO254" s="1"/>
      <c r="XBP254" s="1"/>
      <c r="XBQ254" s="1"/>
      <c r="XBR254" s="1"/>
      <c r="XBS254" s="1"/>
      <c r="XBT254" s="1"/>
      <c r="XBU254" s="1"/>
      <c r="XBV254" s="1"/>
      <c r="XBW254" s="1"/>
      <c r="XBX254" s="1"/>
      <c r="XBY254" s="1"/>
      <c r="XBZ254" s="1"/>
      <c r="XCA254" s="1"/>
      <c r="XCB254" s="1"/>
      <c r="XCC254" s="1"/>
      <c r="XCD254" s="1"/>
      <c r="XCE254" s="1"/>
      <c r="XCF254" s="1"/>
      <c r="XCG254" s="1"/>
      <c r="XCH254" s="1"/>
      <c r="XCI254" s="1"/>
      <c r="XCJ254" s="1"/>
      <c r="XCK254" s="1"/>
      <c r="XCL254" s="1"/>
      <c r="XCM254" s="1"/>
      <c r="XCN254" s="1"/>
      <c r="XCO254" s="1"/>
      <c r="XCP254" s="1"/>
      <c r="XCQ254" s="1"/>
      <c r="XCR254" s="1"/>
      <c r="XCS254" s="1"/>
      <c r="XCT254" s="1"/>
      <c r="XCU254" s="1"/>
      <c r="XCV254" s="1"/>
      <c r="XCW254" s="1"/>
      <c r="XCX254" s="1"/>
      <c r="XCY254" s="1"/>
      <c r="XCZ254" s="1"/>
      <c r="XDA254" s="1"/>
      <c r="XDB254" s="1"/>
      <c r="XDC254" s="1"/>
      <c r="XDD254" s="1"/>
      <c r="XDE254" s="1"/>
      <c r="XDF254" s="1"/>
      <c r="XDG254" s="1"/>
      <c r="XDH254" s="1"/>
      <c r="XDI254" s="1"/>
      <c r="XDJ254" s="1"/>
      <c r="XDK254" s="1"/>
      <c r="XDL254" s="1"/>
      <c r="XDM254" s="1"/>
      <c r="XDN254" s="1"/>
      <c r="XDO254" s="1"/>
      <c r="XDP254" s="1"/>
      <c r="XDQ254" s="1"/>
      <c r="XDR254" s="1"/>
      <c r="XDS254" s="1"/>
      <c r="XDT254" s="1"/>
      <c r="XDU254" s="1"/>
      <c r="XDV254" s="1"/>
      <c r="XDW254" s="1"/>
      <c r="XDX254" s="1"/>
      <c r="XDY254" s="1"/>
      <c r="XDZ254" s="1"/>
      <c r="XEA254" s="1"/>
      <c r="XEB254" s="1"/>
      <c r="XEC254" s="1"/>
      <c r="XED254" s="1"/>
      <c r="XEE254" s="1"/>
      <c r="XEF254" s="1"/>
      <c r="XEG254" s="1"/>
      <c r="XEH254" s="1"/>
      <c r="XEI254" s="1"/>
      <c r="XEJ254" s="1"/>
      <c r="XEK254" s="1"/>
      <c r="XEL254" s="1"/>
      <c r="XEM254" s="1"/>
      <c r="XEN254" s="1"/>
      <c r="XEO254" s="1"/>
      <c r="XEP254" s="1"/>
      <c r="XEQ254" s="1"/>
      <c r="XER254" s="1"/>
      <c r="XES254" s="1"/>
      <c r="XET254" s="1"/>
      <c r="XEU254" s="1"/>
      <c r="XEV254" s="1"/>
      <c r="XEW254" s="1"/>
      <c r="XEX254" s="1"/>
      <c r="XEY254" s="1"/>
      <c r="XEZ254" s="1"/>
      <c r="XFA254" s="1"/>
      <c r="XFB254" s="1"/>
      <c r="XFC254" s="1"/>
    </row>
    <row r="255" spans="1:150 16226:16383" s="2" customFormat="1" ht="20.25" customHeight="1" x14ac:dyDescent="0.3">
      <c r="A255" s="110">
        <f t="shared" si="37"/>
        <v>6</v>
      </c>
      <c r="B255" s="111"/>
      <c r="C255" s="51" t="s">
        <v>317</v>
      </c>
      <c r="D255" s="51" t="s">
        <v>314</v>
      </c>
      <c r="E255" s="73">
        <f>(49.78)*(10.764)</f>
        <v>535.83191999999997</v>
      </c>
      <c r="F255" s="73">
        <f>0*(10.764)</f>
        <v>0</v>
      </c>
      <c r="G255" s="4">
        <v>0</v>
      </c>
      <c r="H255" s="4">
        <f t="shared" si="38"/>
        <v>535.83191999999997</v>
      </c>
      <c r="I255" s="70"/>
      <c r="J255" s="1"/>
      <c r="K255" s="1"/>
      <c r="L255" s="1"/>
      <c r="M255" s="1"/>
      <c r="N255" s="1"/>
      <c r="O255" s="1"/>
      <c r="P255" s="1"/>
      <c r="Q255" s="1"/>
      <c r="R255" s="1"/>
      <c r="S255" s="1"/>
      <c r="T255" s="1"/>
      <c r="U255" s="1"/>
      <c r="V255" s="1"/>
      <c r="W255" s="1"/>
      <c r="X255" s="1"/>
      <c r="Y255" s="1"/>
      <c r="Z255" s="1"/>
      <c r="AA255" s="1"/>
      <c r="AB255" s="1"/>
      <c r="AC255" s="1"/>
      <c r="AD255" s="1"/>
      <c r="AE255" s="1"/>
      <c r="AF255" s="1"/>
      <c r="AG255" s="1"/>
      <c r="AH255" s="1"/>
      <c r="AI255" s="1"/>
      <c r="AJ255" s="1"/>
      <c r="AK255" s="1"/>
      <c r="AL255" s="1"/>
      <c r="AM255" s="1"/>
      <c r="AN255" s="1"/>
      <c r="AO255" s="1"/>
      <c r="AP255" s="1"/>
      <c r="AQ255" s="1"/>
      <c r="AR255" s="1"/>
      <c r="AS255" s="1"/>
      <c r="AT255" s="1"/>
      <c r="AU255" s="1"/>
      <c r="AV255" s="1"/>
      <c r="AW255" s="1"/>
      <c r="AX255" s="1"/>
      <c r="AY255" s="1"/>
      <c r="AZ255" s="1"/>
      <c r="BA255" s="1"/>
      <c r="BB255" s="1"/>
      <c r="BC255" s="1"/>
      <c r="BD255" s="1"/>
      <c r="BE255" s="1"/>
      <c r="BF255" s="1"/>
      <c r="BG255" s="1"/>
      <c r="BH255" s="1"/>
      <c r="BI255" s="1"/>
      <c r="BJ255" s="1"/>
      <c r="BK255" s="1"/>
      <c r="BL255" s="1"/>
      <c r="BM255" s="1"/>
      <c r="BN255" s="1"/>
      <c r="BO255" s="1"/>
      <c r="BP255" s="1"/>
      <c r="BQ255" s="1"/>
      <c r="BR255" s="1"/>
      <c r="BS255" s="1"/>
      <c r="BT255" s="1"/>
      <c r="BU255" s="1"/>
      <c r="BV255" s="1"/>
      <c r="BW255" s="1"/>
      <c r="BX255" s="1"/>
      <c r="BY255" s="1"/>
      <c r="BZ255" s="1"/>
      <c r="CA255" s="1"/>
      <c r="CB255" s="1"/>
      <c r="CC255" s="1"/>
      <c r="CD255" s="1"/>
      <c r="CE255" s="1"/>
      <c r="CF255" s="1"/>
      <c r="CG255" s="1"/>
      <c r="CH255" s="1"/>
      <c r="CI255" s="1"/>
      <c r="CJ255" s="1"/>
      <c r="CK255" s="1"/>
      <c r="CL255" s="1"/>
      <c r="CM255" s="1"/>
      <c r="CN255" s="1"/>
      <c r="CO255" s="1"/>
      <c r="CP255" s="1"/>
      <c r="CQ255" s="1"/>
      <c r="CR255" s="1"/>
      <c r="CS255" s="1"/>
      <c r="CT255" s="1"/>
      <c r="CU255" s="1"/>
      <c r="CV255" s="1"/>
      <c r="CW255" s="1"/>
      <c r="CX255" s="1"/>
      <c r="CY255" s="1"/>
      <c r="CZ255" s="1"/>
      <c r="DA255" s="1"/>
      <c r="DB255" s="1"/>
      <c r="DC255" s="1"/>
      <c r="DD255" s="1"/>
      <c r="DE255" s="1"/>
      <c r="DF255" s="1"/>
      <c r="DG255" s="1"/>
      <c r="DH255" s="1"/>
      <c r="DI255" s="1"/>
      <c r="DJ255" s="1"/>
      <c r="DK255" s="1"/>
      <c r="DL255" s="1"/>
      <c r="DM255" s="1"/>
      <c r="DN255" s="1"/>
      <c r="DO255" s="1"/>
      <c r="DP255" s="1"/>
      <c r="DQ255" s="1"/>
      <c r="DR255" s="1"/>
      <c r="DS255" s="1"/>
      <c r="DT255" s="1"/>
      <c r="DU255" s="1"/>
      <c r="DV255" s="1"/>
      <c r="DW255" s="1"/>
      <c r="DX255" s="1"/>
      <c r="DY255" s="1"/>
      <c r="DZ255" s="1"/>
      <c r="EA255" s="1"/>
      <c r="EB255" s="1"/>
      <c r="EC255" s="1"/>
      <c r="ED255" s="1"/>
      <c r="EE255" s="1"/>
      <c r="EF255" s="1"/>
      <c r="EG255" s="1"/>
      <c r="EH255" s="1"/>
      <c r="EI255" s="1"/>
      <c r="EJ255" s="1"/>
      <c r="EK255" s="1"/>
      <c r="EL255" s="1"/>
      <c r="EM255" s="1"/>
      <c r="EN255" s="1"/>
      <c r="EO255" s="1"/>
      <c r="EP255" s="1"/>
      <c r="EQ255" s="1"/>
      <c r="ER255" s="1"/>
      <c r="ES255" s="1"/>
      <c r="ET255" s="1"/>
      <c r="WZB255" s="1"/>
      <c r="WZC255" s="1"/>
      <c r="WZD255" s="1"/>
      <c r="WZE255" s="1"/>
      <c r="WZF255" s="1"/>
      <c r="WZG255" s="1"/>
      <c r="WZH255" s="1"/>
      <c r="WZI255" s="1"/>
      <c r="WZJ255" s="1"/>
      <c r="WZK255" s="1"/>
      <c r="WZL255" s="1"/>
      <c r="WZM255" s="1"/>
      <c r="WZN255" s="1"/>
      <c r="WZO255" s="1"/>
      <c r="WZP255" s="1"/>
      <c r="WZQ255" s="1"/>
      <c r="WZR255" s="1"/>
      <c r="WZS255" s="1"/>
      <c r="WZT255" s="1"/>
      <c r="WZU255" s="1"/>
      <c r="WZV255" s="1"/>
      <c r="WZW255" s="1"/>
      <c r="WZX255" s="1"/>
      <c r="WZY255" s="1"/>
      <c r="WZZ255" s="1"/>
      <c r="XAA255" s="1"/>
      <c r="XAB255" s="1"/>
      <c r="XAC255" s="1"/>
      <c r="XAD255" s="1"/>
      <c r="XAE255" s="1"/>
      <c r="XAF255" s="1"/>
      <c r="XAG255" s="1"/>
      <c r="XAH255" s="1"/>
      <c r="XAI255" s="1"/>
      <c r="XAJ255" s="1"/>
      <c r="XAK255" s="1"/>
      <c r="XAL255" s="1"/>
      <c r="XAM255" s="1"/>
      <c r="XAN255" s="1"/>
      <c r="XAO255" s="1"/>
      <c r="XAP255" s="1"/>
      <c r="XAQ255" s="1"/>
      <c r="XAR255" s="1"/>
      <c r="XAS255" s="1"/>
      <c r="XAT255" s="1"/>
      <c r="XAU255" s="1"/>
      <c r="XAV255" s="1"/>
      <c r="XAW255" s="1"/>
      <c r="XAX255" s="1"/>
      <c r="XAY255" s="1"/>
      <c r="XAZ255" s="1"/>
      <c r="XBA255" s="1"/>
      <c r="XBB255" s="1"/>
      <c r="XBC255" s="1"/>
      <c r="XBD255" s="1"/>
      <c r="XBE255" s="1"/>
      <c r="XBF255" s="1"/>
      <c r="XBG255" s="1"/>
      <c r="XBH255" s="1"/>
      <c r="XBI255" s="1"/>
      <c r="XBJ255" s="1"/>
      <c r="XBK255" s="1"/>
      <c r="XBL255" s="1"/>
      <c r="XBM255" s="1"/>
      <c r="XBN255" s="1"/>
      <c r="XBO255" s="1"/>
      <c r="XBP255" s="1"/>
      <c r="XBQ255" s="1"/>
      <c r="XBR255" s="1"/>
      <c r="XBS255" s="1"/>
      <c r="XBT255" s="1"/>
      <c r="XBU255" s="1"/>
      <c r="XBV255" s="1"/>
      <c r="XBW255" s="1"/>
      <c r="XBX255" s="1"/>
      <c r="XBY255" s="1"/>
      <c r="XBZ255" s="1"/>
      <c r="XCA255" s="1"/>
      <c r="XCB255" s="1"/>
      <c r="XCC255" s="1"/>
      <c r="XCD255" s="1"/>
      <c r="XCE255" s="1"/>
      <c r="XCF255" s="1"/>
      <c r="XCG255" s="1"/>
      <c r="XCH255" s="1"/>
      <c r="XCI255" s="1"/>
      <c r="XCJ255" s="1"/>
      <c r="XCK255" s="1"/>
      <c r="XCL255" s="1"/>
      <c r="XCM255" s="1"/>
      <c r="XCN255" s="1"/>
      <c r="XCO255" s="1"/>
      <c r="XCP255" s="1"/>
      <c r="XCQ255" s="1"/>
      <c r="XCR255" s="1"/>
      <c r="XCS255" s="1"/>
      <c r="XCT255" s="1"/>
      <c r="XCU255" s="1"/>
      <c r="XCV255" s="1"/>
      <c r="XCW255" s="1"/>
      <c r="XCX255" s="1"/>
      <c r="XCY255" s="1"/>
      <c r="XCZ255" s="1"/>
      <c r="XDA255" s="1"/>
      <c r="XDB255" s="1"/>
      <c r="XDC255" s="1"/>
      <c r="XDD255" s="1"/>
      <c r="XDE255" s="1"/>
      <c r="XDF255" s="1"/>
      <c r="XDG255" s="1"/>
      <c r="XDH255" s="1"/>
      <c r="XDI255" s="1"/>
      <c r="XDJ255" s="1"/>
      <c r="XDK255" s="1"/>
      <c r="XDL255" s="1"/>
      <c r="XDM255" s="1"/>
      <c r="XDN255" s="1"/>
      <c r="XDO255" s="1"/>
      <c r="XDP255" s="1"/>
      <c r="XDQ255" s="1"/>
      <c r="XDR255" s="1"/>
      <c r="XDS255" s="1"/>
      <c r="XDT255" s="1"/>
      <c r="XDU255" s="1"/>
      <c r="XDV255" s="1"/>
      <c r="XDW255" s="1"/>
      <c r="XDX255" s="1"/>
      <c r="XDY255" s="1"/>
      <c r="XDZ255" s="1"/>
      <c r="XEA255" s="1"/>
      <c r="XEB255" s="1"/>
      <c r="XEC255" s="1"/>
      <c r="XED255" s="1"/>
      <c r="XEE255" s="1"/>
      <c r="XEF255" s="1"/>
      <c r="XEG255" s="1"/>
      <c r="XEH255" s="1"/>
      <c r="XEI255" s="1"/>
      <c r="XEJ255" s="1"/>
      <c r="XEK255" s="1"/>
      <c r="XEL255" s="1"/>
      <c r="XEM255" s="1"/>
      <c r="XEN255" s="1"/>
      <c r="XEO255" s="1"/>
      <c r="XEP255" s="1"/>
      <c r="XEQ255" s="1"/>
      <c r="XER255" s="1"/>
      <c r="XES255" s="1"/>
      <c r="XET255" s="1"/>
      <c r="XEU255" s="1"/>
      <c r="XEV255" s="1"/>
      <c r="XEW255" s="1"/>
      <c r="XEX255" s="1"/>
      <c r="XEY255" s="1"/>
      <c r="XEZ255" s="1"/>
      <c r="XFA255" s="1"/>
      <c r="XFB255" s="1"/>
      <c r="XFC255" s="1"/>
    </row>
    <row r="256" spans="1:150 16226:16383" s="2" customFormat="1" ht="20.25" customHeight="1" x14ac:dyDescent="0.3">
      <c r="A256" s="110">
        <f t="shared" si="37"/>
        <v>7</v>
      </c>
      <c r="B256" s="111"/>
      <c r="C256" s="51" t="s">
        <v>317</v>
      </c>
      <c r="D256" s="51" t="s">
        <v>314</v>
      </c>
      <c r="E256" s="73">
        <f>(49.56)*(10.764)</f>
        <v>533.46384</v>
      </c>
      <c r="F256" s="73">
        <f>0*(10.764)</f>
        <v>0</v>
      </c>
      <c r="G256" s="4">
        <v>0</v>
      </c>
      <c r="H256" s="4">
        <f t="shared" si="38"/>
        <v>533.46384</v>
      </c>
      <c r="I256" s="70"/>
      <c r="J256" s="1"/>
      <c r="K256" s="1"/>
      <c r="L256" s="1"/>
      <c r="M256" s="1"/>
      <c r="N256" s="1"/>
      <c r="O256" s="1"/>
      <c r="P256" s="1"/>
      <c r="Q256" s="1"/>
      <c r="R256" s="1"/>
      <c r="S256" s="1"/>
      <c r="T256" s="1"/>
      <c r="U256" s="1"/>
      <c r="V256" s="1"/>
      <c r="W256" s="1"/>
      <c r="X256" s="1"/>
      <c r="Y256" s="1"/>
      <c r="Z256" s="1"/>
      <c r="AA256" s="1"/>
      <c r="AB256" s="1"/>
      <c r="AC256" s="1"/>
      <c r="AD256" s="1"/>
      <c r="AE256" s="1"/>
      <c r="AF256" s="1"/>
      <c r="AG256" s="1"/>
      <c r="AH256" s="1"/>
      <c r="AI256" s="1"/>
      <c r="AJ256" s="1"/>
      <c r="AK256" s="1"/>
      <c r="AL256" s="1"/>
      <c r="AM256" s="1"/>
      <c r="AN256" s="1"/>
      <c r="AO256" s="1"/>
      <c r="AP256" s="1"/>
      <c r="AQ256" s="1"/>
      <c r="AR256" s="1"/>
      <c r="AS256" s="1"/>
      <c r="AT256" s="1"/>
      <c r="AU256" s="1"/>
      <c r="AV256" s="1"/>
      <c r="AW256" s="1"/>
      <c r="AX256" s="1"/>
      <c r="AY256" s="1"/>
      <c r="AZ256" s="1"/>
      <c r="BA256" s="1"/>
      <c r="BB256" s="1"/>
      <c r="BC256" s="1"/>
      <c r="BD256" s="1"/>
      <c r="BE256" s="1"/>
      <c r="BF256" s="1"/>
      <c r="BG256" s="1"/>
      <c r="BH256" s="1"/>
      <c r="BI256" s="1"/>
      <c r="BJ256" s="1"/>
      <c r="BK256" s="1"/>
      <c r="BL256" s="1"/>
      <c r="BM256" s="1"/>
      <c r="BN256" s="1"/>
      <c r="BO256" s="1"/>
      <c r="BP256" s="1"/>
      <c r="BQ256" s="1"/>
      <c r="BR256" s="1"/>
      <c r="BS256" s="1"/>
      <c r="BT256" s="1"/>
      <c r="BU256" s="1"/>
      <c r="BV256" s="1"/>
      <c r="BW256" s="1"/>
      <c r="BX256" s="1"/>
      <c r="BY256" s="1"/>
      <c r="BZ256" s="1"/>
      <c r="CA256" s="1"/>
      <c r="CB256" s="1"/>
      <c r="CC256" s="1"/>
      <c r="CD256" s="1"/>
      <c r="CE256" s="1"/>
      <c r="CF256" s="1"/>
      <c r="CG256" s="1"/>
      <c r="CH256" s="1"/>
      <c r="CI256" s="1"/>
      <c r="CJ256" s="1"/>
      <c r="CK256" s="1"/>
      <c r="CL256" s="1"/>
      <c r="CM256" s="1"/>
      <c r="CN256" s="1"/>
      <c r="CO256" s="1"/>
      <c r="CP256" s="1"/>
      <c r="CQ256" s="1"/>
      <c r="CR256" s="1"/>
      <c r="CS256" s="1"/>
      <c r="CT256" s="1"/>
      <c r="CU256" s="1"/>
      <c r="CV256" s="1"/>
      <c r="CW256" s="1"/>
      <c r="CX256" s="1"/>
      <c r="CY256" s="1"/>
      <c r="CZ256" s="1"/>
      <c r="DA256" s="1"/>
      <c r="DB256" s="1"/>
      <c r="DC256" s="1"/>
      <c r="DD256" s="1"/>
      <c r="DE256" s="1"/>
      <c r="DF256" s="1"/>
      <c r="DG256" s="1"/>
      <c r="DH256" s="1"/>
      <c r="DI256" s="1"/>
      <c r="DJ256" s="1"/>
      <c r="DK256" s="1"/>
      <c r="DL256" s="1"/>
      <c r="DM256" s="1"/>
      <c r="DN256" s="1"/>
      <c r="DO256" s="1"/>
      <c r="DP256" s="1"/>
      <c r="DQ256" s="1"/>
      <c r="DR256" s="1"/>
      <c r="DS256" s="1"/>
      <c r="DT256" s="1"/>
      <c r="DU256" s="1"/>
      <c r="DV256" s="1"/>
      <c r="DW256" s="1"/>
      <c r="DX256" s="1"/>
      <c r="DY256" s="1"/>
      <c r="DZ256" s="1"/>
      <c r="EA256" s="1"/>
      <c r="EB256" s="1"/>
      <c r="EC256" s="1"/>
      <c r="ED256" s="1"/>
      <c r="EE256" s="1"/>
      <c r="EF256" s="1"/>
      <c r="EG256" s="1"/>
      <c r="EH256" s="1"/>
      <c r="EI256" s="1"/>
      <c r="EJ256" s="1"/>
      <c r="EK256" s="1"/>
      <c r="EL256" s="1"/>
      <c r="EM256" s="1"/>
      <c r="EN256" s="1"/>
      <c r="EO256" s="1"/>
      <c r="EP256" s="1"/>
      <c r="EQ256" s="1"/>
      <c r="ER256" s="1"/>
      <c r="ES256" s="1"/>
      <c r="ET256" s="1"/>
      <c r="WZB256" s="1"/>
      <c r="WZC256" s="1"/>
      <c r="WZD256" s="1"/>
      <c r="WZE256" s="1"/>
      <c r="WZF256" s="1"/>
      <c r="WZG256" s="1"/>
      <c r="WZH256" s="1"/>
      <c r="WZI256" s="1"/>
      <c r="WZJ256" s="1"/>
      <c r="WZK256" s="1"/>
      <c r="WZL256" s="1"/>
      <c r="WZM256" s="1"/>
      <c r="WZN256" s="1"/>
      <c r="WZO256" s="1"/>
      <c r="WZP256" s="1"/>
      <c r="WZQ256" s="1"/>
      <c r="WZR256" s="1"/>
      <c r="WZS256" s="1"/>
      <c r="WZT256" s="1"/>
      <c r="WZU256" s="1"/>
      <c r="WZV256" s="1"/>
      <c r="WZW256" s="1"/>
      <c r="WZX256" s="1"/>
      <c r="WZY256" s="1"/>
      <c r="WZZ256" s="1"/>
      <c r="XAA256" s="1"/>
      <c r="XAB256" s="1"/>
      <c r="XAC256" s="1"/>
      <c r="XAD256" s="1"/>
      <c r="XAE256" s="1"/>
      <c r="XAF256" s="1"/>
      <c r="XAG256" s="1"/>
      <c r="XAH256" s="1"/>
      <c r="XAI256" s="1"/>
      <c r="XAJ256" s="1"/>
      <c r="XAK256" s="1"/>
      <c r="XAL256" s="1"/>
      <c r="XAM256" s="1"/>
      <c r="XAN256" s="1"/>
      <c r="XAO256" s="1"/>
      <c r="XAP256" s="1"/>
      <c r="XAQ256" s="1"/>
      <c r="XAR256" s="1"/>
      <c r="XAS256" s="1"/>
      <c r="XAT256" s="1"/>
      <c r="XAU256" s="1"/>
      <c r="XAV256" s="1"/>
      <c r="XAW256" s="1"/>
      <c r="XAX256" s="1"/>
      <c r="XAY256" s="1"/>
      <c r="XAZ256" s="1"/>
      <c r="XBA256" s="1"/>
      <c r="XBB256" s="1"/>
      <c r="XBC256" s="1"/>
      <c r="XBD256" s="1"/>
      <c r="XBE256" s="1"/>
      <c r="XBF256" s="1"/>
      <c r="XBG256" s="1"/>
      <c r="XBH256" s="1"/>
      <c r="XBI256" s="1"/>
      <c r="XBJ256" s="1"/>
      <c r="XBK256" s="1"/>
      <c r="XBL256" s="1"/>
      <c r="XBM256" s="1"/>
      <c r="XBN256" s="1"/>
      <c r="XBO256" s="1"/>
      <c r="XBP256" s="1"/>
      <c r="XBQ256" s="1"/>
      <c r="XBR256" s="1"/>
      <c r="XBS256" s="1"/>
      <c r="XBT256" s="1"/>
      <c r="XBU256" s="1"/>
      <c r="XBV256" s="1"/>
      <c r="XBW256" s="1"/>
      <c r="XBX256" s="1"/>
      <c r="XBY256" s="1"/>
      <c r="XBZ256" s="1"/>
      <c r="XCA256" s="1"/>
      <c r="XCB256" s="1"/>
      <c r="XCC256" s="1"/>
      <c r="XCD256" s="1"/>
      <c r="XCE256" s="1"/>
      <c r="XCF256" s="1"/>
      <c r="XCG256" s="1"/>
      <c r="XCH256" s="1"/>
      <c r="XCI256" s="1"/>
      <c r="XCJ256" s="1"/>
      <c r="XCK256" s="1"/>
      <c r="XCL256" s="1"/>
      <c r="XCM256" s="1"/>
      <c r="XCN256" s="1"/>
      <c r="XCO256" s="1"/>
      <c r="XCP256" s="1"/>
      <c r="XCQ256" s="1"/>
      <c r="XCR256" s="1"/>
      <c r="XCS256" s="1"/>
      <c r="XCT256" s="1"/>
      <c r="XCU256" s="1"/>
      <c r="XCV256" s="1"/>
      <c r="XCW256" s="1"/>
      <c r="XCX256" s="1"/>
      <c r="XCY256" s="1"/>
      <c r="XCZ256" s="1"/>
      <c r="XDA256" s="1"/>
      <c r="XDB256" s="1"/>
      <c r="XDC256" s="1"/>
      <c r="XDD256" s="1"/>
      <c r="XDE256" s="1"/>
      <c r="XDF256" s="1"/>
      <c r="XDG256" s="1"/>
      <c r="XDH256" s="1"/>
      <c r="XDI256" s="1"/>
      <c r="XDJ256" s="1"/>
      <c r="XDK256" s="1"/>
      <c r="XDL256" s="1"/>
      <c r="XDM256" s="1"/>
      <c r="XDN256" s="1"/>
      <c r="XDO256" s="1"/>
      <c r="XDP256" s="1"/>
      <c r="XDQ256" s="1"/>
      <c r="XDR256" s="1"/>
      <c r="XDS256" s="1"/>
      <c r="XDT256" s="1"/>
      <c r="XDU256" s="1"/>
      <c r="XDV256" s="1"/>
      <c r="XDW256" s="1"/>
      <c r="XDX256" s="1"/>
      <c r="XDY256" s="1"/>
      <c r="XDZ256" s="1"/>
      <c r="XEA256" s="1"/>
      <c r="XEB256" s="1"/>
      <c r="XEC256" s="1"/>
      <c r="XED256" s="1"/>
      <c r="XEE256" s="1"/>
      <c r="XEF256" s="1"/>
      <c r="XEG256" s="1"/>
      <c r="XEH256" s="1"/>
      <c r="XEI256" s="1"/>
      <c r="XEJ256" s="1"/>
      <c r="XEK256" s="1"/>
      <c r="XEL256" s="1"/>
      <c r="XEM256" s="1"/>
      <c r="XEN256" s="1"/>
      <c r="XEO256" s="1"/>
      <c r="XEP256" s="1"/>
      <c r="XEQ256" s="1"/>
      <c r="XER256" s="1"/>
      <c r="XES256" s="1"/>
      <c r="XET256" s="1"/>
      <c r="XEU256" s="1"/>
      <c r="XEV256" s="1"/>
      <c r="XEW256" s="1"/>
      <c r="XEX256" s="1"/>
      <c r="XEY256" s="1"/>
      <c r="XEZ256" s="1"/>
      <c r="XFA256" s="1"/>
      <c r="XFB256" s="1"/>
      <c r="XFC256" s="1"/>
    </row>
    <row r="257" spans="1:150 16226:16383" s="2" customFormat="1" ht="21" x14ac:dyDescent="0.3">
      <c r="A257" s="110">
        <f t="shared" si="37"/>
        <v>8</v>
      </c>
      <c r="B257" s="111"/>
      <c r="C257" s="51" t="s">
        <v>317</v>
      </c>
      <c r="D257" s="51" t="s">
        <v>314</v>
      </c>
      <c r="E257" s="73">
        <f>(49.56)*(10.764)</f>
        <v>533.46384</v>
      </c>
      <c r="F257" s="73">
        <f>0*(10.764)</f>
        <v>0</v>
      </c>
      <c r="G257" s="4">
        <v>0</v>
      </c>
      <c r="H257" s="4">
        <f t="shared" si="38"/>
        <v>533.46384</v>
      </c>
      <c r="I257" s="1"/>
      <c r="J257" s="1"/>
      <c r="K257" s="1"/>
      <c r="L257" s="1"/>
      <c r="M257" s="1"/>
      <c r="N257" s="1"/>
      <c r="O257" s="1"/>
      <c r="P257" s="1"/>
      <c r="Q257" s="1"/>
      <c r="R257" s="1"/>
      <c r="S257" s="1"/>
      <c r="T257" s="1"/>
      <c r="U257" s="1"/>
      <c r="V257" s="1"/>
      <c r="W257" s="1"/>
      <c r="X257" s="1"/>
      <c r="Y257" s="1"/>
      <c r="Z257" s="1"/>
      <c r="AA257" s="1"/>
      <c r="AB257" s="1"/>
      <c r="AC257" s="1"/>
      <c r="AD257" s="1"/>
      <c r="AE257" s="1"/>
      <c r="AF257" s="1"/>
      <c r="AG257" s="1"/>
      <c r="AH257" s="1"/>
      <c r="AI257" s="1"/>
      <c r="AJ257" s="1"/>
      <c r="AK257" s="1"/>
      <c r="AL257" s="1"/>
      <c r="AM257" s="1"/>
      <c r="AN257" s="1"/>
      <c r="AO257" s="1"/>
      <c r="AP257" s="1"/>
      <c r="AQ257" s="1"/>
      <c r="AR257" s="1"/>
      <c r="AS257" s="1"/>
      <c r="AT257" s="1"/>
      <c r="AU257" s="1"/>
      <c r="AV257" s="1"/>
      <c r="AW257" s="1"/>
      <c r="AX257" s="1"/>
      <c r="AY257" s="1"/>
      <c r="AZ257" s="1"/>
      <c r="BA257" s="1"/>
      <c r="BB257" s="1"/>
      <c r="BC257" s="1"/>
      <c r="BD257" s="1"/>
      <c r="BE257" s="1"/>
      <c r="BF257" s="1"/>
      <c r="BG257" s="1"/>
      <c r="BH257" s="1"/>
      <c r="BI257" s="1"/>
      <c r="BJ257" s="1"/>
      <c r="BK257" s="1"/>
      <c r="BL257" s="1"/>
      <c r="BM257" s="1"/>
      <c r="BN257" s="1"/>
      <c r="BO257" s="1"/>
      <c r="BP257" s="1"/>
      <c r="BQ257" s="1"/>
      <c r="BR257" s="1"/>
      <c r="BS257" s="1"/>
      <c r="BT257" s="1"/>
      <c r="BU257" s="1"/>
      <c r="BV257" s="1"/>
      <c r="BW257" s="1"/>
      <c r="BX257" s="1"/>
      <c r="BY257" s="1"/>
      <c r="BZ257" s="1"/>
      <c r="CA257" s="1"/>
      <c r="CB257" s="1"/>
      <c r="CC257" s="1"/>
      <c r="CD257" s="1"/>
      <c r="CE257" s="1"/>
      <c r="CF257" s="1"/>
      <c r="CG257" s="1"/>
      <c r="CH257" s="1"/>
      <c r="CI257" s="1"/>
      <c r="CJ257" s="1"/>
      <c r="CK257" s="1"/>
      <c r="CL257" s="1"/>
      <c r="CM257" s="1"/>
      <c r="CN257" s="1"/>
      <c r="CO257" s="1"/>
      <c r="CP257" s="1"/>
      <c r="CQ257" s="1"/>
      <c r="CR257" s="1"/>
      <c r="CS257" s="1"/>
      <c r="CT257" s="1"/>
      <c r="CU257" s="1"/>
      <c r="CV257" s="1"/>
      <c r="CW257" s="1"/>
      <c r="CX257" s="1"/>
      <c r="CY257" s="1"/>
      <c r="CZ257" s="1"/>
      <c r="DA257" s="1"/>
      <c r="DB257" s="1"/>
      <c r="DC257" s="1"/>
      <c r="DD257" s="1"/>
      <c r="DE257" s="1"/>
      <c r="DF257" s="1"/>
      <c r="DG257" s="1"/>
      <c r="DH257" s="1"/>
      <c r="DI257" s="1"/>
      <c r="DJ257" s="1"/>
      <c r="DK257" s="1"/>
      <c r="DL257" s="1"/>
      <c r="DM257" s="1"/>
      <c r="DN257" s="1"/>
      <c r="DO257" s="1"/>
      <c r="DP257" s="1"/>
      <c r="DQ257" s="1"/>
      <c r="DR257" s="1"/>
      <c r="DS257" s="1"/>
      <c r="DT257" s="1"/>
      <c r="DU257" s="1"/>
      <c r="DV257" s="1"/>
      <c r="DW257" s="1"/>
      <c r="DX257" s="1"/>
      <c r="DY257" s="1"/>
      <c r="DZ257" s="1"/>
      <c r="EA257" s="1"/>
      <c r="EB257" s="1"/>
      <c r="EC257" s="1"/>
      <c r="ED257" s="1"/>
      <c r="EE257" s="1"/>
      <c r="EF257" s="1"/>
      <c r="EG257" s="1"/>
      <c r="EH257" s="1"/>
      <c r="EI257" s="1"/>
      <c r="EJ257" s="1"/>
      <c r="EK257" s="1"/>
      <c r="EL257" s="1"/>
      <c r="EM257" s="1"/>
      <c r="EN257" s="1"/>
      <c r="EO257" s="1"/>
      <c r="EP257" s="1"/>
      <c r="EQ257" s="1"/>
      <c r="ER257" s="1"/>
      <c r="ES257" s="1"/>
      <c r="ET257" s="1"/>
      <c r="WZB257" s="1"/>
      <c r="WZC257" s="1"/>
      <c r="WZD257" s="1"/>
      <c r="WZE257" s="1"/>
      <c r="WZF257" s="1"/>
      <c r="WZG257" s="1"/>
      <c r="WZH257" s="1"/>
      <c r="WZI257" s="1"/>
      <c r="WZJ257" s="1"/>
      <c r="WZK257" s="1"/>
      <c r="WZL257" s="1"/>
      <c r="WZM257" s="1"/>
      <c r="WZN257" s="1"/>
      <c r="WZO257" s="1"/>
      <c r="WZP257" s="1"/>
      <c r="WZQ257" s="1"/>
      <c r="WZR257" s="1"/>
      <c r="WZS257" s="1"/>
      <c r="WZT257" s="1"/>
      <c r="WZU257" s="1"/>
      <c r="WZV257" s="1"/>
      <c r="WZW257" s="1"/>
      <c r="WZX257" s="1"/>
      <c r="WZY257" s="1"/>
      <c r="WZZ257" s="1"/>
      <c r="XAA257" s="1"/>
      <c r="XAB257" s="1"/>
      <c r="XAC257" s="1"/>
      <c r="XAD257" s="1"/>
      <c r="XAE257" s="1"/>
      <c r="XAF257" s="1"/>
      <c r="XAG257" s="1"/>
      <c r="XAH257" s="1"/>
      <c r="XAI257" s="1"/>
      <c r="XAJ257" s="1"/>
      <c r="XAK257" s="1"/>
      <c r="XAL257" s="1"/>
      <c r="XAM257" s="1"/>
      <c r="XAN257" s="1"/>
      <c r="XAO257" s="1"/>
      <c r="XAP257" s="1"/>
      <c r="XAQ257" s="1"/>
      <c r="XAR257" s="1"/>
      <c r="XAS257" s="1"/>
      <c r="XAT257" s="1"/>
      <c r="XAU257" s="1"/>
      <c r="XAV257" s="1"/>
      <c r="XAW257" s="1"/>
      <c r="XAX257" s="1"/>
      <c r="XAY257" s="1"/>
      <c r="XAZ257" s="1"/>
      <c r="XBA257" s="1"/>
      <c r="XBB257" s="1"/>
      <c r="XBC257" s="1"/>
      <c r="XBD257" s="1"/>
      <c r="XBE257" s="1"/>
      <c r="XBF257" s="1"/>
      <c r="XBG257" s="1"/>
      <c r="XBH257" s="1"/>
      <c r="XBI257" s="1"/>
      <c r="XBJ257" s="1"/>
      <c r="XBK257" s="1"/>
      <c r="XBL257" s="1"/>
      <c r="XBM257" s="1"/>
      <c r="XBN257" s="1"/>
      <c r="XBO257" s="1"/>
      <c r="XBP257" s="1"/>
      <c r="XBQ257" s="1"/>
      <c r="XBR257" s="1"/>
      <c r="XBS257" s="1"/>
      <c r="XBT257" s="1"/>
      <c r="XBU257" s="1"/>
      <c r="XBV257" s="1"/>
      <c r="XBW257" s="1"/>
      <c r="XBX257" s="1"/>
      <c r="XBY257" s="1"/>
      <c r="XBZ257" s="1"/>
      <c r="XCA257" s="1"/>
      <c r="XCB257" s="1"/>
      <c r="XCC257" s="1"/>
      <c r="XCD257" s="1"/>
      <c r="XCE257" s="1"/>
      <c r="XCF257" s="1"/>
      <c r="XCG257" s="1"/>
      <c r="XCH257" s="1"/>
      <c r="XCI257" s="1"/>
      <c r="XCJ257" s="1"/>
      <c r="XCK257" s="1"/>
      <c r="XCL257" s="1"/>
      <c r="XCM257" s="1"/>
      <c r="XCN257" s="1"/>
      <c r="XCO257" s="1"/>
      <c r="XCP257" s="1"/>
      <c r="XCQ257" s="1"/>
      <c r="XCR257" s="1"/>
      <c r="XCS257" s="1"/>
      <c r="XCT257" s="1"/>
      <c r="XCU257" s="1"/>
      <c r="XCV257" s="1"/>
      <c r="XCW257" s="1"/>
      <c r="XCX257" s="1"/>
      <c r="XCY257" s="1"/>
      <c r="XCZ257" s="1"/>
      <c r="XDA257" s="1"/>
      <c r="XDB257" s="1"/>
      <c r="XDC257" s="1"/>
      <c r="XDD257" s="1"/>
      <c r="XDE257" s="1"/>
      <c r="XDF257" s="1"/>
      <c r="XDG257" s="1"/>
      <c r="XDH257" s="1"/>
      <c r="XDI257" s="1"/>
      <c r="XDJ257" s="1"/>
      <c r="XDK257" s="1"/>
      <c r="XDL257" s="1"/>
      <c r="XDM257" s="1"/>
      <c r="XDN257" s="1"/>
      <c r="XDO257" s="1"/>
      <c r="XDP257" s="1"/>
      <c r="XDQ257" s="1"/>
      <c r="XDR257" s="1"/>
      <c r="XDS257" s="1"/>
      <c r="XDT257" s="1"/>
      <c r="XDU257" s="1"/>
      <c r="XDV257" s="1"/>
      <c r="XDW257" s="1"/>
      <c r="XDX257" s="1"/>
      <c r="XDY257" s="1"/>
      <c r="XDZ257" s="1"/>
      <c r="XEA257" s="1"/>
      <c r="XEB257" s="1"/>
      <c r="XEC257" s="1"/>
      <c r="XED257" s="1"/>
      <c r="XEE257" s="1"/>
      <c r="XEF257" s="1"/>
      <c r="XEG257" s="1"/>
      <c r="XEH257" s="1"/>
      <c r="XEI257" s="1"/>
      <c r="XEJ257" s="1"/>
      <c r="XEK257" s="1"/>
      <c r="XEL257" s="1"/>
      <c r="XEM257" s="1"/>
      <c r="XEN257" s="1"/>
      <c r="XEO257" s="1"/>
      <c r="XEP257" s="1"/>
      <c r="XEQ257" s="1"/>
      <c r="XER257" s="1"/>
      <c r="XES257" s="1"/>
      <c r="XET257" s="1"/>
      <c r="XEU257" s="1"/>
      <c r="XEV257" s="1"/>
      <c r="XEW257" s="1"/>
      <c r="XEX257" s="1"/>
      <c r="XEY257" s="1"/>
      <c r="XEZ257" s="1"/>
      <c r="XFA257" s="1"/>
      <c r="XFB257" s="1"/>
      <c r="XFC257" s="1"/>
    </row>
    <row r="258" spans="1:150 16226:16383" s="2" customFormat="1" ht="21" x14ac:dyDescent="0.3">
      <c r="A258" s="114" t="s">
        <v>320</v>
      </c>
      <c r="B258" s="115"/>
      <c r="C258" s="115"/>
      <c r="D258" s="115"/>
      <c r="E258" s="115"/>
      <c r="F258" s="115"/>
      <c r="G258" s="115"/>
      <c r="H258" s="116"/>
      <c r="I258" s="1"/>
      <c r="J258" s="1"/>
      <c r="K258" s="1"/>
      <c r="L258" s="1"/>
      <c r="M258" s="1"/>
      <c r="N258" s="1"/>
      <c r="O258" s="1"/>
      <c r="P258" s="1"/>
      <c r="Q258" s="1"/>
      <c r="R258" s="1"/>
      <c r="S258" s="1"/>
      <c r="T258" s="1"/>
      <c r="U258" s="1"/>
      <c r="V258" s="1"/>
      <c r="W258" s="1"/>
      <c r="X258" s="1"/>
      <c r="Y258" s="1"/>
      <c r="Z258" s="1"/>
      <c r="AA258" s="1"/>
      <c r="AB258" s="1"/>
      <c r="AC258" s="1"/>
      <c r="AD258" s="1"/>
      <c r="AE258" s="1"/>
      <c r="AF258" s="1"/>
      <c r="AG258" s="1"/>
      <c r="AH258" s="1"/>
      <c r="AI258" s="1"/>
      <c r="AJ258" s="1"/>
      <c r="AK258" s="1"/>
      <c r="AL258" s="1"/>
      <c r="AM258" s="1"/>
      <c r="AN258" s="1"/>
      <c r="AO258" s="1"/>
      <c r="AP258" s="1"/>
      <c r="AQ258" s="1"/>
      <c r="AR258" s="1"/>
      <c r="AS258" s="1"/>
      <c r="AT258" s="1"/>
      <c r="AU258" s="1"/>
      <c r="AV258" s="1"/>
      <c r="AW258" s="1"/>
      <c r="AX258" s="1"/>
      <c r="AY258" s="1"/>
      <c r="AZ258" s="1"/>
      <c r="BA258" s="1"/>
      <c r="BB258" s="1"/>
      <c r="BC258" s="1"/>
      <c r="BD258" s="1"/>
      <c r="BE258" s="1"/>
      <c r="BF258" s="1"/>
      <c r="BG258" s="1"/>
      <c r="BH258" s="1"/>
      <c r="BI258" s="1"/>
      <c r="BJ258" s="1"/>
      <c r="BK258" s="1"/>
      <c r="BL258" s="1"/>
      <c r="BM258" s="1"/>
      <c r="BN258" s="1"/>
      <c r="BO258" s="1"/>
      <c r="BP258" s="1"/>
      <c r="BQ258" s="1"/>
      <c r="BR258" s="1"/>
      <c r="BS258" s="1"/>
      <c r="BT258" s="1"/>
      <c r="BU258" s="1"/>
      <c r="BV258" s="1"/>
      <c r="BW258" s="1"/>
      <c r="BX258" s="1"/>
      <c r="BY258" s="1"/>
      <c r="BZ258" s="1"/>
      <c r="CA258" s="1"/>
      <c r="CB258" s="1"/>
      <c r="CC258" s="1"/>
      <c r="CD258" s="1"/>
      <c r="CE258" s="1"/>
      <c r="CF258" s="1"/>
      <c r="CG258" s="1"/>
      <c r="CH258" s="1"/>
      <c r="CI258" s="1"/>
      <c r="CJ258" s="1"/>
      <c r="CK258" s="1"/>
      <c r="CL258" s="1"/>
      <c r="CM258" s="1"/>
      <c r="CN258" s="1"/>
      <c r="CO258" s="1"/>
      <c r="CP258" s="1"/>
      <c r="CQ258" s="1"/>
      <c r="CR258" s="1"/>
      <c r="CS258" s="1"/>
      <c r="CT258" s="1"/>
      <c r="CU258" s="1"/>
      <c r="CV258" s="1"/>
      <c r="CW258" s="1"/>
      <c r="CX258" s="1"/>
      <c r="CY258" s="1"/>
      <c r="CZ258" s="1"/>
      <c r="DA258" s="1"/>
      <c r="DB258" s="1"/>
      <c r="DC258" s="1"/>
      <c r="DD258" s="1"/>
      <c r="DE258" s="1"/>
      <c r="DF258" s="1"/>
      <c r="DG258" s="1"/>
      <c r="DH258" s="1"/>
      <c r="DI258" s="1"/>
      <c r="DJ258" s="1"/>
      <c r="DK258" s="1"/>
      <c r="DL258" s="1"/>
      <c r="DM258" s="1"/>
      <c r="DN258" s="1"/>
      <c r="DO258" s="1"/>
      <c r="DP258" s="1"/>
      <c r="DQ258" s="1"/>
      <c r="DR258" s="1"/>
      <c r="DS258" s="1"/>
      <c r="DT258" s="1"/>
      <c r="DU258" s="1"/>
      <c r="DV258" s="1"/>
      <c r="DW258" s="1"/>
      <c r="DX258" s="1"/>
      <c r="DY258" s="1"/>
      <c r="DZ258" s="1"/>
      <c r="EA258" s="1"/>
      <c r="EB258" s="1"/>
      <c r="EC258" s="1"/>
      <c r="ED258" s="1"/>
      <c r="EE258" s="1"/>
      <c r="EF258" s="1"/>
      <c r="EG258" s="1"/>
      <c r="EH258" s="1"/>
      <c r="EI258" s="1"/>
      <c r="EJ258" s="1"/>
      <c r="EK258" s="1"/>
      <c r="EL258" s="1"/>
      <c r="EM258" s="1"/>
      <c r="EN258" s="1"/>
      <c r="EO258" s="1"/>
      <c r="EP258" s="1"/>
      <c r="EQ258" s="1"/>
      <c r="ER258" s="1"/>
      <c r="ES258" s="1"/>
      <c r="ET258" s="1"/>
      <c r="WZB258" s="1"/>
      <c r="WZC258" s="1"/>
      <c r="WZD258" s="1"/>
      <c r="WZE258" s="1"/>
      <c r="WZF258" s="1"/>
      <c r="WZG258" s="1"/>
      <c r="WZH258" s="1"/>
      <c r="WZI258" s="1"/>
      <c r="WZJ258" s="1"/>
      <c r="WZK258" s="1"/>
      <c r="WZL258" s="1"/>
      <c r="WZM258" s="1"/>
      <c r="WZN258" s="1"/>
      <c r="WZO258" s="1"/>
      <c r="WZP258" s="1"/>
      <c r="WZQ258" s="1"/>
      <c r="WZR258" s="1"/>
      <c r="WZS258" s="1"/>
      <c r="WZT258" s="1"/>
      <c r="WZU258" s="1"/>
      <c r="WZV258" s="1"/>
      <c r="WZW258" s="1"/>
      <c r="WZX258" s="1"/>
      <c r="WZY258" s="1"/>
      <c r="WZZ258" s="1"/>
      <c r="XAA258" s="1"/>
      <c r="XAB258" s="1"/>
      <c r="XAC258" s="1"/>
      <c r="XAD258" s="1"/>
      <c r="XAE258" s="1"/>
      <c r="XAF258" s="1"/>
      <c r="XAG258" s="1"/>
      <c r="XAH258" s="1"/>
      <c r="XAI258" s="1"/>
      <c r="XAJ258" s="1"/>
      <c r="XAK258" s="1"/>
      <c r="XAL258" s="1"/>
      <c r="XAM258" s="1"/>
      <c r="XAN258" s="1"/>
      <c r="XAO258" s="1"/>
      <c r="XAP258" s="1"/>
      <c r="XAQ258" s="1"/>
      <c r="XAR258" s="1"/>
      <c r="XAS258" s="1"/>
      <c r="XAT258" s="1"/>
      <c r="XAU258" s="1"/>
      <c r="XAV258" s="1"/>
      <c r="XAW258" s="1"/>
      <c r="XAX258" s="1"/>
      <c r="XAY258" s="1"/>
      <c r="XAZ258" s="1"/>
      <c r="XBA258" s="1"/>
      <c r="XBB258" s="1"/>
      <c r="XBC258" s="1"/>
      <c r="XBD258" s="1"/>
      <c r="XBE258" s="1"/>
      <c r="XBF258" s="1"/>
      <c r="XBG258" s="1"/>
      <c r="XBH258" s="1"/>
      <c r="XBI258" s="1"/>
      <c r="XBJ258" s="1"/>
      <c r="XBK258" s="1"/>
      <c r="XBL258" s="1"/>
      <c r="XBM258" s="1"/>
      <c r="XBN258" s="1"/>
      <c r="XBO258" s="1"/>
      <c r="XBP258" s="1"/>
      <c r="XBQ258" s="1"/>
      <c r="XBR258" s="1"/>
      <c r="XBS258" s="1"/>
      <c r="XBT258" s="1"/>
      <c r="XBU258" s="1"/>
      <c r="XBV258" s="1"/>
      <c r="XBW258" s="1"/>
      <c r="XBX258" s="1"/>
      <c r="XBY258" s="1"/>
      <c r="XBZ258" s="1"/>
      <c r="XCA258" s="1"/>
      <c r="XCB258" s="1"/>
      <c r="XCC258" s="1"/>
      <c r="XCD258" s="1"/>
      <c r="XCE258" s="1"/>
      <c r="XCF258" s="1"/>
      <c r="XCG258" s="1"/>
      <c r="XCH258" s="1"/>
      <c r="XCI258" s="1"/>
      <c r="XCJ258" s="1"/>
      <c r="XCK258" s="1"/>
      <c r="XCL258" s="1"/>
      <c r="XCM258" s="1"/>
      <c r="XCN258" s="1"/>
      <c r="XCO258" s="1"/>
      <c r="XCP258" s="1"/>
      <c r="XCQ258" s="1"/>
      <c r="XCR258" s="1"/>
      <c r="XCS258" s="1"/>
      <c r="XCT258" s="1"/>
      <c r="XCU258" s="1"/>
      <c r="XCV258" s="1"/>
      <c r="XCW258" s="1"/>
      <c r="XCX258" s="1"/>
      <c r="XCY258" s="1"/>
      <c r="XCZ258" s="1"/>
      <c r="XDA258" s="1"/>
      <c r="XDB258" s="1"/>
      <c r="XDC258" s="1"/>
      <c r="XDD258" s="1"/>
      <c r="XDE258" s="1"/>
      <c r="XDF258" s="1"/>
      <c r="XDG258" s="1"/>
      <c r="XDH258" s="1"/>
      <c r="XDI258" s="1"/>
      <c r="XDJ258" s="1"/>
      <c r="XDK258" s="1"/>
      <c r="XDL258" s="1"/>
      <c r="XDM258" s="1"/>
      <c r="XDN258" s="1"/>
      <c r="XDO258" s="1"/>
      <c r="XDP258" s="1"/>
      <c r="XDQ258" s="1"/>
      <c r="XDR258" s="1"/>
      <c r="XDS258" s="1"/>
      <c r="XDT258" s="1"/>
      <c r="XDU258" s="1"/>
      <c r="XDV258" s="1"/>
      <c r="XDW258" s="1"/>
      <c r="XDX258" s="1"/>
      <c r="XDY258" s="1"/>
      <c r="XDZ258" s="1"/>
      <c r="XEA258" s="1"/>
      <c r="XEB258" s="1"/>
      <c r="XEC258" s="1"/>
      <c r="XED258" s="1"/>
      <c r="XEE258" s="1"/>
      <c r="XEF258" s="1"/>
      <c r="XEG258" s="1"/>
      <c r="XEH258" s="1"/>
      <c r="XEI258" s="1"/>
      <c r="XEJ258" s="1"/>
      <c r="XEK258" s="1"/>
      <c r="XEL258" s="1"/>
      <c r="XEM258" s="1"/>
      <c r="XEN258" s="1"/>
      <c r="XEO258" s="1"/>
      <c r="XEP258" s="1"/>
      <c r="XEQ258" s="1"/>
      <c r="XER258" s="1"/>
      <c r="XES258" s="1"/>
      <c r="XET258" s="1"/>
      <c r="XEU258" s="1"/>
      <c r="XEV258" s="1"/>
      <c r="XEW258" s="1"/>
      <c r="XEX258" s="1"/>
      <c r="XEY258" s="1"/>
      <c r="XEZ258" s="1"/>
      <c r="XFA258" s="1"/>
      <c r="XFB258" s="1"/>
      <c r="XFC258" s="1"/>
    </row>
    <row r="259" spans="1:150 16226:16383" s="2" customFormat="1" ht="21" x14ac:dyDescent="0.3">
      <c r="A259" s="109">
        <v>1</v>
      </c>
      <c r="B259" s="109"/>
      <c r="C259" s="79" t="s">
        <v>316</v>
      </c>
      <c r="D259" s="80"/>
      <c r="E259" s="80"/>
      <c r="F259" s="80"/>
      <c r="G259" s="80"/>
      <c r="H259" s="81"/>
      <c r="I259" s="1"/>
      <c r="J259" s="1"/>
      <c r="K259" s="1"/>
      <c r="L259" s="1"/>
      <c r="M259" s="1"/>
      <c r="N259" s="1"/>
      <c r="O259" s="1"/>
      <c r="P259" s="1"/>
      <c r="Q259" s="1"/>
      <c r="R259" s="1"/>
      <c r="S259" s="1"/>
      <c r="T259" s="1"/>
      <c r="U259" s="1"/>
      <c r="V259" s="1"/>
      <c r="W259" s="1"/>
      <c r="X259" s="1"/>
      <c r="Y259" s="1"/>
      <c r="Z259" s="1"/>
      <c r="AA259" s="1"/>
      <c r="AB259" s="1"/>
      <c r="AC259" s="1"/>
      <c r="AD259" s="1"/>
      <c r="AE259" s="1"/>
      <c r="AF259" s="1"/>
      <c r="AG259" s="1"/>
      <c r="AH259" s="1"/>
      <c r="AI259" s="1"/>
      <c r="AJ259" s="1"/>
      <c r="AK259" s="1"/>
      <c r="AL259" s="1"/>
      <c r="AM259" s="1"/>
      <c r="AN259" s="1"/>
      <c r="AO259" s="1"/>
      <c r="AP259" s="1"/>
      <c r="AQ259" s="1"/>
      <c r="AR259" s="1"/>
      <c r="AS259" s="1"/>
      <c r="AT259" s="1"/>
      <c r="AU259" s="1"/>
      <c r="AV259" s="1"/>
      <c r="AW259" s="1"/>
      <c r="AX259" s="1"/>
      <c r="AY259" s="1"/>
      <c r="AZ259" s="1"/>
      <c r="BA259" s="1"/>
      <c r="BB259" s="1"/>
      <c r="BC259" s="1"/>
      <c r="BD259" s="1"/>
      <c r="BE259" s="1"/>
      <c r="BF259" s="1"/>
      <c r="BG259" s="1"/>
      <c r="BH259" s="1"/>
      <c r="BI259" s="1"/>
      <c r="BJ259" s="1"/>
      <c r="BK259" s="1"/>
      <c r="BL259" s="1"/>
      <c r="BM259" s="1"/>
      <c r="BN259" s="1"/>
      <c r="BO259" s="1"/>
      <c r="BP259" s="1"/>
      <c r="BQ259" s="1"/>
      <c r="BR259" s="1"/>
      <c r="BS259" s="1"/>
      <c r="BT259" s="1"/>
      <c r="BU259" s="1"/>
      <c r="BV259" s="1"/>
      <c r="BW259" s="1"/>
      <c r="BX259" s="1"/>
      <c r="BY259" s="1"/>
      <c r="BZ259" s="1"/>
      <c r="CA259" s="1"/>
      <c r="CB259" s="1"/>
      <c r="CC259" s="1"/>
      <c r="CD259" s="1"/>
      <c r="CE259" s="1"/>
      <c r="CF259" s="1"/>
      <c r="CG259" s="1"/>
      <c r="CH259" s="1"/>
      <c r="CI259" s="1"/>
      <c r="CJ259" s="1"/>
      <c r="CK259" s="1"/>
      <c r="CL259" s="1"/>
      <c r="CM259" s="1"/>
      <c r="CN259" s="1"/>
      <c r="CO259" s="1"/>
      <c r="CP259" s="1"/>
      <c r="CQ259" s="1"/>
      <c r="CR259" s="1"/>
      <c r="CS259" s="1"/>
      <c r="CT259" s="1"/>
      <c r="CU259" s="1"/>
      <c r="CV259" s="1"/>
      <c r="CW259" s="1"/>
      <c r="CX259" s="1"/>
      <c r="CY259" s="1"/>
      <c r="CZ259" s="1"/>
      <c r="DA259" s="1"/>
      <c r="DB259" s="1"/>
      <c r="DC259" s="1"/>
      <c r="DD259" s="1"/>
      <c r="DE259" s="1"/>
      <c r="DF259" s="1"/>
      <c r="DG259" s="1"/>
      <c r="DH259" s="1"/>
      <c r="DI259" s="1"/>
      <c r="DJ259" s="1"/>
      <c r="DK259" s="1"/>
      <c r="DL259" s="1"/>
      <c r="DM259" s="1"/>
      <c r="DN259" s="1"/>
      <c r="DO259" s="1"/>
      <c r="DP259" s="1"/>
      <c r="DQ259" s="1"/>
      <c r="DR259" s="1"/>
      <c r="DS259" s="1"/>
      <c r="DT259" s="1"/>
      <c r="DU259" s="1"/>
      <c r="DV259" s="1"/>
      <c r="DW259" s="1"/>
      <c r="DX259" s="1"/>
      <c r="DY259" s="1"/>
      <c r="DZ259" s="1"/>
      <c r="EA259" s="1"/>
      <c r="EB259" s="1"/>
      <c r="EC259" s="1"/>
      <c r="ED259" s="1"/>
      <c r="EE259" s="1"/>
      <c r="EF259" s="1"/>
      <c r="EG259" s="1"/>
      <c r="EH259" s="1"/>
      <c r="EI259" s="1"/>
      <c r="EJ259" s="1"/>
      <c r="EK259" s="1"/>
      <c r="EL259" s="1"/>
      <c r="EM259" s="1"/>
      <c r="EN259" s="1"/>
      <c r="EO259" s="1"/>
      <c r="EP259" s="1"/>
      <c r="EQ259" s="1"/>
      <c r="ER259" s="1"/>
      <c r="ES259" s="1"/>
      <c r="ET259" s="1"/>
      <c r="WZB259" s="1"/>
      <c r="WZC259" s="1"/>
      <c r="WZD259" s="1"/>
      <c r="WZE259" s="1"/>
      <c r="WZF259" s="1"/>
      <c r="WZG259" s="1"/>
      <c r="WZH259" s="1"/>
      <c r="WZI259" s="1"/>
      <c r="WZJ259" s="1"/>
      <c r="WZK259" s="1"/>
      <c r="WZL259" s="1"/>
      <c r="WZM259" s="1"/>
      <c r="WZN259" s="1"/>
      <c r="WZO259" s="1"/>
      <c r="WZP259" s="1"/>
      <c r="WZQ259" s="1"/>
      <c r="WZR259" s="1"/>
      <c r="WZS259" s="1"/>
      <c r="WZT259" s="1"/>
      <c r="WZU259" s="1"/>
      <c r="WZV259" s="1"/>
      <c r="WZW259" s="1"/>
      <c r="WZX259" s="1"/>
      <c r="WZY259" s="1"/>
      <c r="WZZ259" s="1"/>
      <c r="XAA259" s="1"/>
      <c r="XAB259" s="1"/>
      <c r="XAC259" s="1"/>
      <c r="XAD259" s="1"/>
      <c r="XAE259" s="1"/>
      <c r="XAF259" s="1"/>
      <c r="XAG259" s="1"/>
      <c r="XAH259" s="1"/>
      <c r="XAI259" s="1"/>
      <c r="XAJ259" s="1"/>
      <c r="XAK259" s="1"/>
      <c r="XAL259" s="1"/>
      <c r="XAM259" s="1"/>
      <c r="XAN259" s="1"/>
      <c r="XAO259" s="1"/>
      <c r="XAP259" s="1"/>
      <c r="XAQ259" s="1"/>
      <c r="XAR259" s="1"/>
      <c r="XAS259" s="1"/>
      <c r="XAT259" s="1"/>
      <c r="XAU259" s="1"/>
      <c r="XAV259" s="1"/>
      <c r="XAW259" s="1"/>
      <c r="XAX259" s="1"/>
      <c r="XAY259" s="1"/>
      <c r="XAZ259" s="1"/>
      <c r="XBA259" s="1"/>
      <c r="XBB259" s="1"/>
      <c r="XBC259" s="1"/>
      <c r="XBD259" s="1"/>
      <c r="XBE259" s="1"/>
      <c r="XBF259" s="1"/>
      <c r="XBG259" s="1"/>
      <c r="XBH259" s="1"/>
      <c r="XBI259" s="1"/>
      <c r="XBJ259" s="1"/>
      <c r="XBK259" s="1"/>
      <c r="XBL259" s="1"/>
      <c r="XBM259" s="1"/>
      <c r="XBN259" s="1"/>
      <c r="XBO259" s="1"/>
      <c r="XBP259" s="1"/>
      <c r="XBQ259" s="1"/>
      <c r="XBR259" s="1"/>
      <c r="XBS259" s="1"/>
      <c r="XBT259" s="1"/>
      <c r="XBU259" s="1"/>
      <c r="XBV259" s="1"/>
      <c r="XBW259" s="1"/>
      <c r="XBX259" s="1"/>
      <c r="XBY259" s="1"/>
      <c r="XBZ259" s="1"/>
      <c r="XCA259" s="1"/>
      <c r="XCB259" s="1"/>
      <c r="XCC259" s="1"/>
      <c r="XCD259" s="1"/>
      <c r="XCE259" s="1"/>
      <c r="XCF259" s="1"/>
      <c r="XCG259" s="1"/>
      <c r="XCH259" s="1"/>
      <c r="XCI259" s="1"/>
      <c r="XCJ259" s="1"/>
      <c r="XCK259" s="1"/>
      <c r="XCL259" s="1"/>
      <c r="XCM259" s="1"/>
      <c r="XCN259" s="1"/>
      <c r="XCO259" s="1"/>
      <c r="XCP259" s="1"/>
      <c r="XCQ259" s="1"/>
      <c r="XCR259" s="1"/>
      <c r="XCS259" s="1"/>
      <c r="XCT259" s="1"/>
      <c r="XCU259" s="1"/>
      <c r="XCV259" s="1"/>
      <c r="XCW259" s="1"/>
      <c r="XCX259" s="1"/>
      <c r="XCY259" s="1"/>
      <c r="XCZ259" s="1"/>
      <c r="XDA259" s="1"/>
      <c r="XDB259" s="1"/>
      <c r="XDC259" s="1"/>
      <c r="XDD259" s="1"/>
      <c r="XDE259" s="1"/>
      <c r="XDF259" s="1"/>
      <c r="XDG259" s="1"/>
      <c r="XDH259" s="1"/>
      <c r="XDI259" s="1"/>
      <c r="XDJ259" s="1"/>
      <c r="XDK259" s="1"/>
      <c r="XDL259" s="1"/>
      <c r="XDM259" s="1"/>
      <c r="XDN259" s="1"/>
      <c r="XDO259" s="1"/>
      <c r="XDP259" s="1"/>
      <c r="XDQ259" s="1"/>
      <c r="XDR259" s="1"/>
      <c r="XDS259" s="1"/>
      <c r="XDT259" s="1"/>
      <c r="XDU259" s="1"/>
      <c r="XDV259" s="1"/>
      <c r="XDW259" s="1"/>
      <c r="XDX259" s="1"/>
      <c r="XDY259" s="1"/>
      <c r="XDZ259" s="1"/>
      <c r="XEA259" s="1"/>
      <c r="XEB259" s="1"/>
      <c r="XEC259" s="1"/>
      <c r="XED259" s="1"/>
      <c r="XEE259" s="1"/>
      <c r="XEF259" s="1"/>
      <c r="XEG259" s="1"/>
      <c r="XEH259" s="1"/>
      <c r="XEI259" s="1"/>
      <c r="XEJ259" s="1"/>
      <c r="XEK259" s="1"/>
      <c r="XEL259" s="1"/>
      <c r="XEM259" s="1"/>
      <c r="XEN259" s="1"/>
      <c r="XEO259" s="1"/>
      <c r="XEP259" s="1"/>
      <c r="XEQ259" s="1"/>
      <c r="XER259" s="1"/>
      <c r="XES259" s="1"/>
      <c r="XET259" s="1"/>
      <c r="XEU259" s="1"/>
      <c r="XEV259" s="1"/>
      <c r="XEW259" s="1"/>
      <c r="XEX259" s="1"/>
      <c r="XEY259" s="1"/>
      <c r="XEZ259" s="1"/>
      <c r="XFA259" s="1"/>
      <c r="XFB259" s="1"/>
      <c r="XFC259" s="1"/>
    </row>
    <row r="260" spans="1:150 16226:16383" s="2" customFormat="1" ht="21" x14ac:dyDescent="0.3">
      <c r="A260" s="110">
        <f>A259+1</f>
        <v>2</v>
      </c>
      <c r="B260" s="111"/>
      <c r="C260" s="82"/>
      <c r="D260" s="83"/>
      <c r="E260" s="83"/>
      <c r="F260" s="83"/>
      <c r="G260" s="83"/>
      <c r="H260" s="84"/>
      <c r="I260" s="1"/>
      <c r="J260" s="1"/>
      <c r="K260" s="1"/>
      <c r="L260" s="1"/>
      <c r="M260" s="1"/>
      <c r="N260" s="1"/>
      <c r="O260" s="1"/>
      <c r="P260" s="1"/>
      <c r="Q260" s="1"/>
      <c r="R260" s="1"/>
      <c r="S260" s="1"/>
      <c r="T260" s="1"/>
      <c r="U260" s="1"/>
      <c r="V260" s="1"/>
      <c r="W260" s="1"/>
      <c r="X260" s="1"/>
      <c r="Y260" s="1"/>
      <c r="Z260" s="1"/>
      <c r="AA260" s="1"/>
      <c r="AB260" s="1"/>
      <c r="AC260" s="1"/>
      <c r="AD260" s="1"/>
      <c r="AE260" s="1"/>
      <c r="AF260" s="1"/>
      <c r="AG260" s="1"/>
      <c r="AH260" s="1"/>
      <c r="AI260" s="1"/>
      <c r="AJ260" s="1"/>
      <c r="AK260" s="1"/>
      <c r="AL260" s="1"/>
      <c r="AM260" s="1"/>
      <c r="AN260" s="1"/>
      <c r="AO260" s="1"/>
      <c r="AP260" s="1"/>
      <c r="AQ260" s="1"/>
      <c r="AR260" s="1"/>
      <c r="AS260" s="1"/>
      <c r="AT260" s="1"/>
      <c r="AU260" s="1"/>
      <c r="AV260" s="1"/>
      <c r="AW260" s="1"/>
      <c r="AX260" s="1"/>
      <c r="AY260" s="1"/>
      <c r="AZ260" s="1"/>
      <c r="BA260" s="1"/>
      <c r="BB260" s="1"/>
      <c r="BC260" s="1"/>
      <c r="BD260" s="1"/>
      <c r="BE260" s="1"/>
      <c r="BF260" s="1"/>
      <c r="BG260" s="1"/>
      <c r="BH260" s="1"/>
      <c r="BI260" s="1"/>
      <c r="BJ260" s="1"/>
      <c r="BK260" s="1"/>
      <c r="BL260" s="1"/>
      <c r="BM260" s="1"/>
      <c r="BN260" s="1"/>
      <c r="BO260" s="1"/>
      <c r="BP260" s="1"/>
      <c r="BQ260" s="1"/>
      <c r="BR260" s="1"/>
      <c r="BS260" s="1"/>
      <c r="BT260" s="1"/>
      <c r="BU260" s="1"/>
      <c r="BV260" s="1"/>
      <c r="BW260" s="1"/>
      <c r="BX260" s="1"/>
      <c r="BY260" s="1"/>
      <c r="BZ260" s="1"/>
      <c r="CA260" s="1"/>
      <c r="CB260" s="1"/>
      <c r="CC260" s="1"/>
      <c r="CD260" s="1"/>
      <c r="CE260" s="1"/>
      <c r="CF260" s="1"/>
      <c r="CG260" s="1"/>
      <c r="CH260" s="1"/>
      <c r="CI260" s="1"/>
      <c r="CJ260" s="1"/>
      <c r="CK260" s="1"/>
      <c r="CL260" s="1"/>
      <c r="CM260" s="1"/>
      <c r="CN260" s="1"/>
      <c r="CO260" s="1"/>
      <c r="CP260" s="1"/>
      <c r="CQ260" s="1"/>
      <c r="CR260" s="1"/>
      <c r="CS260" s="1"/>
      <c r="CT260" s="1"/>
      <c r="CU260" s="1"/>
      <c r="CV260" s="1"/>
      <c r="CW260" s="1"/>
      <c r="CX260" s="1"/>
      <c r="CY260" s="1"/>
      <c r="CZ260" s="1"/>
      <c r="DA260" s="1"/>
      <c r="DB260" s="1"/>
      <c r="DC260" s="1"/>
      <c r="DD260" s="1"/>
      <c r="DE260" s="1"/>
      <c r="DF260" s="1"/>
      <c r="DG260" s="1"/>
      <c r="DH260" s="1"/>
      <c r="DI260" s="1"/>
      <c r="DJ260" s="1"/>
      <c r="DK260" s="1"/>
      <c r="DL260" s="1"/>
      <c r="DM260" s="1"/>
      <c r="DN260" s="1"/>
      <c r="DO260" s="1"/>
      <c r="DP260" s="1"/>
      <c r="DQ260" s="1"/>
      <c r="DR260" s="1"/>
      <c r="DS260" s="1"/>
      <c r="DT260" s="1"/>
      <c r="DU260" s="1"/>
      <c r="DV260" s="1"/>
      <c r="DW260" s="1"/>
      <c r="DX260" s="1"/>
      <c r="DY260" s="1"/>
      <c r="DZ260" s="1"/>
      <c r="EA260" s="1"/>
      <c r="EB260" s="1"/>
      <c r="EC260" s="1"/>
      <c r="ED260" s="1"/>
      <c r="EE260" s="1"/>
      <c r="EF260" s="1"/>
      <c r="EG260" s="1"/>
      <c r="EH260" s="1"/>
      <c r="EI260" s="1"/>
      <c r="EJ260" s="1"/>
      <c r="EK260" s="1"/>
      <c r="EL260" s="1"/>
      <c r="EM260" s="1"/>
      <c r="EN260" s="1"/>
      <c r="EO260" s="1"/>
      <c r="EP260" s="1"/>
      <c r="EQ260" s="1"/>
      <c r="ER260" s="1"/>
      <c r="ES260" s="1"/>
      <c r="ET260" s="1"/>
      <c r="WZB260" s="1"/>
      <c r="WZC260" s="1"/>
      <c r="WZD260" s="1"/>
      <c r="WZE260" s="1"/>
      <c r="WZF260" s="1"/>
      <c r="WZG260" s="1"/>
      <c r="WZH260" s="1"/>
      <c r="WZI260" s="1"/>
      <c r="WZJ260" s="1"/>
      <c r="WZK260" s="1"/>
      <c r="WZL260" s="1"/>
      <c r="WZM260" s="1"/>
      <c r="WZN260" s="1"/>
      <c r="WZO260" s="1"/>
      <c r="WZP260" s="1"/>
      <c r="WZQ260" s="1"/>
      <c r="WZR260" s="1"/>
      <c r="WZS260" s="1"/>
      <c r="WZT260" s="1"/>
      <c r="WZU260" s="1"/>
      <c r="WZV260" s="1"/>
      <c r="WZW260" s="1"/>
      <c r="WZX260" s="1"/>
      <c r="WZY260" s="1"/>
      <c r="WZZ260" s="1"/>
      <c r="XAA260" s="1"/>
      <c r="XAB260" s="1"/>
      <c r="XAC260" s="1"/>
      <c r="XAD260" s="1"/>
      <c r="XAE260" s="1"/>
      <c r="XAF260" s="1"/>
      <c r="XAG260" s="1"/>
      <c r="XAH260" s="1"/>
      <c r="XAI260" s="1"/>
      <c r="XAJ260" s="1"/>
      <c r="XAK260" s="1"/>
      <c r="XAL260" s="1"/>
      <c r="XAM260" s="1"/>
      <c r="XAN260" s="1"/>
      <c r="XAO260" s="1"/>
      <c r="XAP260" s="1"/>
      <c r="XAQ260" s="1"/>
      <c r="XAR260" s="1"/>
      <c r="XAS260" s="1"/>
      <c r="XAT260" s="1"/>
      <c r="XAU260" s="1"/>
      <c r="XAV260" s="1"/>
      <c r="XAW260" s="1"/>
      <c r="XAX260" s="1"/>
      <c r="XAY260" s="1"/>
      <c r="XAZ260" s="1"/>
      <c r="XBA260" s="1"/>
      <c r="XBB260" s="1"/>
      <c r="XBC260" s="1"/>
      <c r="XBD260" s="1"/>
      <c r="XBE260" s="1"/>
      <c r="XBF260" s="1"/>
      <c r="XBG260" s="1"/>
      <c r="XBH260" s="1"/>
      <c r="XBI260" s="1"/>
      <c r="XBJ260" s="1"/>
      <c r="XBK260" s="1"/>
      <c r="XBL260" s="1"/>
      <c r="XBM260" s="1"/>
      <c r="XBN260" s="1"/>
      <c r="XBO260" s="1"/>
      <c r="XBP260" s="1"/>
      <c r="XBQ260" s="1"/>
      <c r="XBR260" s="1"/>
      <c r="XBS260" s="1"/>
      <c r="XBT260" s="1"/>
      <c r="XBU260" s="1"/>
      <c r="XBV260" s="1"/>
      <c r="XBW260" s="1"/>
      <c r="XBX260" s="1"/>
      <c r="XBY260" s="1"/>
      <c r="XBZ260" s="1"/>
      <c r="XCA260" s="1"/>
      <c r="XCB260" s="1"/>
      <c r="XCC260" s="1"/>
      <c r="XCD260" s="1"/>
      <c r="XCE260" s="1"/>
      <c r="XCF260" s="1"/>
      <c r="XCG260" s="1"/>
      <c r="XCH260" s="1"/>
      <c r="XCI260" s="1"/>
      <c r="XCJ260" s="1"/>
      <c r="XCK260" s="1"/>
      <c r="XCL260" s="1"/>
      <c r="XCM260" s="1"/>
      <c r="XCN260" s="1"/>
      <c r="XCO260" s="1"/>
      <c r="XCP260" s="1"/>
      <c r="XCQ260" s="1"/>
      <c r="XCR260" s="1"/>
      <c r="XCS260" s="1"/>
      <c r="XCT260" s="1"/>
      <c r="XCU260" s="1"/>
      <c r="XCV260" s="1"/>
      <c r="XCW260" s="1"/>
      <c r="XCX260" s="1"/>
      <c r="XCY260" s="1"/>
      <c r="XCZ260" s="1"/>
      <c r="XDA260" s="1"/>
      <c r="XDB260" s="1"/>
      <c r="XDC260" s="1"/>
      <c r="XDD260" s="1"/>
      <c r="XDE260" s="1"/>
      <c r="XDF260" s="1"/>
      <c r="XDG260" s="1"/>
      <c r="XDH260" s="1"/>
      <c r="XDI260" s="1"/>
      <c r="XDJ260" s="1"/>
      <c r="XDK260" s="1"/>
      <c r="XDL260" s="1"/>
      <c r="XDM260" s="1"/>
      <c r="XDN260" s="1"/>
      <c r="XDO260" s="1"/>
      <c r="XDP260" s="1"/>
      <c r="XDQ260" s="1"/>
      <c r="XDR260" s="1"/>
      <c r="XDS260" s="1"/>
      <c r="XDT260" s="1"/>
      <c r="XDU260" s="1"/>
      <c r="XDV260" s="1"/>
      <c r="XDW260" s="1"/>
      <c r="XDX260" s="1"/>
      <c r="XDY260" s="1"/>
      <c r="XDZ260" s="1"/>
      <c r="XEA260" s="1"/>
      <c r="XEB260" s="1"/>
      <c r="XEC260" s="1"/>
      <c r="XED260" s="1"/>
      <c r="XEE260" s="1"/>
      <c r="XEF260" s="1"/>
      <c r="XEG260" s="1"/>
      <c r="XEH260" s="1"/>
      <c r="XEI260" s="1"/>
      <c r="XEJ260" s="1"/>
      <c r="XEK260" s="1"/>
      <c r="XEL260" s="1"/>
      <c r="XEM260" s="1"/>
      <c r="XEN260" s="1"/>
      <c r="XEO260" s="1"/>
      <c r="XEP260" s="1"/>
      <c r="XEQ260" s="1"/>
      <c r="XER260" s="1"/>
      <c r="XES260" s="1"/>
      <c r="XET260" s="1"/>
      <c r="XEU260" s="1"/>
      <c r="XEV260" s="1"/>
      <c r="XEW260" s="1"/>
      <c r="XEX260" s="1"/>
      <c r="XEY260" s="1"/>
      <c r="XEZ260" s="1"/>
      <c r="XFA260" s="1"/>
      <c r="XFB260" s="1"/>
      <c r="XFC260" s="1"/>
    </row>
    <row r="261" spans="1:150 16226:16383" s="2" customFormat="1" ht="20.25" customHeight="1" x14ac:dyDescent="0.3">
      <c r="A261" s="110">
        <f t="shared" ref="A261:A266" si="39">A260+1</f>
        <v>3</v>
      </c>
      <c r="B261" s="111"/>
      <c r="C261" s="82"/>
      <c r="D261" s="83"/>
      <c r="E261" s="83"/>
      <c r="F261" s="83"/>
      <c r="G261" s="83"/>
      <c r="H261" s="84"/>
      <c r="I261" s="1"/>
      <c r="J261" s="1"/>
      <c r="K261" s="1"/>
      <c r="L261" s="1"/>
      <c r="M261" s="1"/>
      <c r="N261" s="1"/>
      <c r="O261" s="1"/>
      <c r="P261" s="1"/>
      <c r="Q261" s="1"/>
      <c r="R261" s="1"/>
      <c r="S261" s="1"/>
      <c r="T261" s="1"/>
      <c r="U261" s="1"/>
      <c r="V261" s="1"/>
      <c r="W261" s="1"/>
      <c r="X261" s="1"/>
      <c r="Y261" s="1"/>
      <c r="Z261" s="1"/>
      <c r="AA261" s="1"/>
      <c r="AB261" s="1"/>
      <c r="AC261" s="1"/>
      <c r="AD261" s="1"/>
      <c r="AE261" s="1"/>
      <c r="AF261" s="1"/>
      <c r="AG261" s="1"/>
      <c r="AH261" s="1"/>
      <c r="AI261" s="1"/>
      <c r="AJ261" s="1"/>
      <c r="AK261" s="1"/>
      <c r="AL261" s="1"/>
      <c r="AM261" s="1"/>
      <c r="AN261" s="1"/>
      <c r="AO261" s="1"/>
      <c r="AP261" s="1"/>
      <c r="AQ261" s="1"/>
      <c r="AR261" s="1"/>
      <c r="AS261" s="1"/>
      <c r="AT261" s="1"/>
      <c r="AU261" s="1"/>
      <c r="AV261" s="1"/>
      <c r="AW261" s="1"/>
      <c r="AX261" s="1"/>
      <c r="AY261" s="1"/>
      <c r="AZ261" s="1"/>
      <c r="BA261" s="1"/>
      <c r="BB261" s="1"/>
      <c r="BC261" s="1"/>
      <c r="BD261" s="1"/>
      <c r="BE261" s="1"/>
      <c r="BF261" s="1"/>
      <c r="BG261" s="1"/>
      <c r="BH261" s="1"/>
      <c r="BI261" s="1"/>
      <c r="BJ261" s="1"/>
      <c r="BK261" s="1"/>
      <c r="BL261" s="1"/>
      <c r="BM261" s="1"/>
      <c r="BN261" s="1"/>
      <c r="BO261" s="1"/>
      <c r="BP261" s="1"/>
      <c r="BQ261" s="1"/>
      <c r="BR261" s="1"/>
      <c r="BS261" s="1"/>
      <c r="BT261" s="1"/>
      <c r="BU261" s="1"/>
      <c r="BV261" s="1"/>
      <c r="BW261" s="1"/>
      <c r="BX261" s="1"/>
      <c r="BY261" s="1"/>
      <c r="BZ261" s="1"/>
      <c r="CA261" s="1"/>
      <c r="CB261" s="1"/>
      <c r="CC261" s="1"/>
      <c r="CD261" s="1"/>
      <c r="CE261" s="1"/>
      <c r="CF261" s="1"/>
      <c r="CG261" s="1"/>
      <c r="CH261" s="1"/>
      <c r="CI261" s="1"/>
      <c r="CJ261" s="1"/>
      <c r="CK261" s="1"/>
      <c r="CL261" s="1"/>
      <c r="CM261" s="1"/>
      <c r="CN261" s="1"/>
      <c r="CO261" s="1"/>
      <c r="CP261" s="1"/>
      <c r="CQ261" s="1"/>
      <c r="CR261" s="1"/>
      <c r="CS261" s="1"/>
      <c r="CT261" s="1"/>
      <c r="CU261" s="1"/>
      <c r="CV261" s="1"/>
      <c r="CW261" s="1"/>
      <c r="CX261" s="1"/>
      <c r="CY261" s="1"/>
      <c r="CZ261" s="1"/>
      <c r="DA261" s="1"/>
      <c r="DB261" s="1"/>
      <c r="DC261" s="1"/>
      <c r="DD261" s="1"/>
      <c r="DE261" s="1"/>
      <c r="DF261" s="1"/>
      <c r="DG261" s="1"/>
      <c r="DH261" s="1"/>
      <c r="DI261" s="1"/>
      <c r="DJ261" s="1"/>
      <c r="DK261" s="1"/>
      <c r="DL261" s="1"/>
      <c r="DM261" s="1"/>
      <c r="DN261" s="1"/>
      <c r="DO261" s="1"/>
      <c r="DP261" s="1"/>
      <c r="DQ261" s="1"/>
      <c r="DR261" s="1"/>
      <c r="DS261" s="1"/>
      <c r="DT261" s="1"/>
      <c r="DU261" s="1"/>
      <c r="DV261" s="1"/>
      <c r="DW261" s="1"/>
      <c r="DX261" s="1"/>
      <c r="DY261" s="1"/>
      <c r="DZ261" s="1"/>
      <c r="EA261" s="1"/>
      <c r="EB261" s="1"/>
      <c r="EC261" s="1"/>
      <c r="ED261" s="1"/>
      <c r="EE261" s="1"/>
      <c r="EF261" s="1"/>
      <c r="EG261" s="1"/>
      <c r="EH261" s="1"/>
      <c r="EI261" s="1"/>
      <c r="EJ261" s="1"/>
      <c r="EK261" s="1"/>
      <c r="EL261" s="1"/>
      <c r="EM261" s="1"/>
      <c r="EN261" s="1"/>
      <c r="EO261" s="1"/>
      <c r="EP261" s="1"/>
      <c r="EQ261" s="1"/>
      <c r="ER261" s="1"/>
      <c r="ES261" s="1"/>
      <c r="ET261" s="1"/>
      <c r="WZB261" s="1"/>
      <c r="WZC261" s="1"/>
      <c r="WZD261" s="1"/>
      <c r="WZE261" s="1"/>
      <c r="WZF261" s="1"/>
      <c r="WZG261" s="1"/>
      <c r="WZH261" s="1"/>
      <c r="WZI261" s="1"/>
      <c r="WZJ261" s="1"/>
      <c r="WZK261" s="1"/>
      <c r="WZL261" s="1"/>
      <c r="WZM261" s="1"/>
      <c r="WZN261" s="1"/>
      <c r="WZO261" s="1"/>
      <c r="WZP261" s="1"/>
      <c r="WZQ261" s="1"/>
      <c r="WZR261" s="1"/>
      <c r="WZS261" s="1"/>
      <c r="WZT261" s="1"/>
      <c r="WZU261" s="1"/>
      <c r="WZV261" s="1"/>
      <c r="WZW261" s="1"/>
      <c r="WZX261" s="1"/>
      <c r="WZY261" s="1"/>
      <c r="WZZ261" s="1"/>
      <c r="XAA261" s="1"/>
      <c r="XAB261" s="1"/>
      <c r="XAC261" s="1"/>
      <c r="XAD261" s="1"/>
      <c r="XAE261" s="1"/>
      <c r="XAF261" s="1"/>
      <c r="XAG261" s="1"/>
      <c r="XAH261" s="1"/>
      <c r="XAI261" s="1"/>
      <c r="XAJ261" s="1"/>
      <c r="XAK261" s="1"/>
      <c r="XAL261" s="1"/>
      <c r="XAM261" s="1"/>
      <c r="XAN261" s="1"/>
      <c r="XAO261" s="1"/>
      <c r="XAP261" s="1"/>
      <c r="XAQ261" s="1"/>
      <c r="XAR261" s="1"/>
      <c r="XAS261" s="1"/>
      <c r="XAT261" s="1"/>
      <c r="XAU261" s="1"/>
      <c r="XAV261" s="1"/>
      <c r="XAW261" s="1"/>
      <c r="XAX261" s="1"/>
      <c r="XAY261" s="1"/>
      <c r="XAZ261" s="1"/>
      <c r="XBA261" s="1"/>
      <c r="XBB261" s="1"/>
      <c r="XBC261" s="1"/>
      <c r="XBD261" s="1"/>
      <c r="XBE261" s="1"/>
      <c r="XBF261" s="1"/>
      <c r="XBG261" s="1"/>
      <c r="XBH261" s="1"/>
      <c r="XBI261" s="1"/>
      <c r="XBJ261" s="1"/>
      <c r="XBK261" s="1"/>
      <c r="XBL261" s="1"/>
      <c r="XBM261" s="1"/>
      <c r="XBN261" s="1"/>
      <c r="XBO261" s="1"/>
      <c r="XBP261" s="1"/>
      <c r="XBQ261" s="1"/>
      <c r="XBR261" s="1"/>
      <c r="XBS261" s="1"/>
      <c r="XBT261" s="1"/>
      <c r="XBU261" s="1"/>
      <c r="XBV261" s="1"/>
      <c r="XBW261" s="1"/>
      <c r="XBX261" s="1"/>
      <c r="XBY261" s="1"/>
      <c r="XBZ261" s="1"/>
      <c r="XCA261" s="1"/>
      <c r="XCB261" s="1"/>
      <c r="XCC261" s="1"/>
      <c r="XCD261" s="1"/>
      <c r="XCE261" s="1"/>
      <c r="XCF261" s="1"/>
      <c r="XCG261" s="1"/>
      <c r="XCH261" s="1"/>
      <c r="XCI261" s="1"/>
      <c r="XCJ261" s="1"/>
      <c r="XCK261" s="1"/>
      <c r="XCL261" s="1"/>
      <c r="XCM261" s="1"/>
      <c r="XCN261" s="1"/>
      <c r="XCO261" s="1"/>
      <c r="XCP261" s="1"/>
      <c r="XCQ261" s="1"/>
      <c r="XCR261" s="1"/>
      <c r="XCS261" s="1"/>
      <c r="XCT261" s="1"/>
      <c r="XCU261" s="1"/>
      <c r="XCV261" s="1"/>
      <c r="XCW261" s="1"/>
      <c r="XCX261" s="1"/>
      <c r="XCY261" s="1"/>
      <c r="XCZ261" s="1"/>
      <c r="XDA261" s="1"/>
      <c r="XDB261" s="1"/>
      <c r="XDC261" s="1"/>
      <c r="XDD261" s="1"/>
      <c r="XDE261" s="1"/>
      <c r="XDF261" s="1"/>
      <c r="XDG261" s="1"/>
      <c r="XDH261" s="1"/>
      <c r="XDI261" s="1"/>
      <c r="XDJ261" s="1"/>
      <c r="XDK261" s="1"/>
      <c r="XDL261" s="1"/>
      <c r="XDM261" s="1"/>
      <c r="XDN261" s="1"/>
      <c r="XDO261" s="1"/>
      <c r="XDP261" s="1"/>
      <c r="XDQ261" s="1"/>
      <c r="XDR261" s="1"/>
      <c r="XDS261" s="1"/>
      <c r="XDT261" s="1"/>
      <c r="XDU261" s="1"/>
      <c r="XDV261" s="1"/>
      <c r="XDW261" s="1"/>
      <c r="XDX261" s="1"/>
      <c r="XDY261" s="1"/>
      <c r="XDZ261" s="1"/>
      <c r="XEA261" s="1"/>
      <c r="XEB261" s="1"/>
      <c r="XEC261" s="1"/>
      <c r="XED261" s="1"/>
      <c r="XEE261" s="1"/>
      <c r="XEF261" s="1"/>
      <c r="XEG261" s="1"/>
      <c r="XEH261" s="1"/>
      <c r="XEI261" s="1"/>
      <c r="XEJ261" s="1"/>
      <c r="XEK261" s="1"/>
      <c r="XEL261" s="1"/>
      <c r="XEM261" s="1"/>
      <c r="XEN261" s="1"/>
      <c r="XEO261" s="1"/>
      <c r="XEP261" s="1"/>
      <c r="XEQ261" s="1"/>
      <c r="XER261" s="1"/>
      <c r="XES261" s="1"/>
      <c r="XET261" s="1"/>
      <c r="XEU261" s="1"/>
      <c r="XEV261" s="1"/>
      <c r="XEW261" s="1"/>
      <c r="XEX261" s="1"/>
      <c r="XEY261" s="1"/>
      <c r="XEZ261" s="1"/>
      <c r="XFA261" s="1"/>
      <c r="XFB261" s="1"/>
      <c r="XFC261" s="1"/>
    </row>
    <row r="262" spans="1:150 16226:16383" s="2" customFormat="1" ht="20.25" customHeight="1" x14ac:dyDescent="0.3">
      <c r="A262" s="110">
        <f t="shared" si="39"/>
        <v>4</v>
      </c>
      <c r="B262" s="111"/>
      <c r="C262" s="85"/>
      <c r="D262" s="86"/>
      <c r="E262" s="86"/>
      <c r="F262" s="86"/>
      <c r="G262" s="86"/>
      <c r="H262" s="87"/>
      <c r="I262" s="1"/>
      <c r="J262" s="1"/>
      <c r="K262" s="1"/>
      <c r="L262" s="1"/>
      <c r="M262" s="1"/>
      <c r="N262" s="1"/>
      <c r="O262" s="1"/>
      <c r="P262" s="1"/>
      <c r="Q262" s="1"/>
      <c r="R262" s="1"/>
      <c r="S262" s="1"/>
      <c r="T262" s="1"/>
      <c r="U262" s="1"/>
      <c r="V262" s="1"/>
      <c r="W262" s="1"/>
      <c r="X262" s="1"/>
      <c r="Y262" s="1"/>
      <c r="Z262" s="1"/>
      <c r="AA262" s="1"/>
      <c r="AB262" s="1"/>
      <c r="AC262" s="1"/>
      <c r="AD262" s="1"/>
      <c r="AE262" s="1"/>
      <c r="AF262" s="1"/>
      <c r="AG262" s="1"/>
      <c r="AH262" s="1"/>
      <c r="AI262" s="1"/>
      <c r="AJ262" s="1"/>
      <c r="AK262" s="1"/>
      <c r="AL262" s="1"/>
      <c r="AM262" s="1"/>
      <c r="AN262" s="1"/>
      <c r="AO262" s="1"/>
      <c r="AP262" s="1"/>
      <c r="AQ262" s="1"/>
      <c r="AR262" s="1"/>
      <c r="AS262" s="1"/>
      <c r="AT262" s="1"/>
      <c r="AU262" s="1"/>
      <c r="AV262" s="1"/>
      <c r="AW262" s="1"/>
      <c r="AX262" s="1"/>
      <c r="AY262" s="1"/>
      <c r="AZ262" s="1"/>
      <c r="BA262" s="1"/>
      <c r="BB262" s="1"/>
      <c r="BC262" s="1"/>
      <c r="BD262" s="1"/>
      <c r="BE262" s="1"/>
      <c r="BF262" s="1"/>
      <c r="BG262" s="1"/>
      <c r="BH262" s="1"/>
      <c r="BI262" s="1"/>
      <c r="BJ262" s="1"/>
      <c r="BK262" s="1"/>
      <c r="BL262" s="1"/>
      <c r="BM262" s="1"/>
      <c r="BN262" s="1"/>
      <c r="BO262" s="1"/>
      <c r="BP262" s="1"/>
      <c r="BQ262" s="1"/>
      <c r="BR262" s="1"/>
      <c r="BS262" s="1"/>
      <c r="BT262" s="1"/>
      <c r="BU262" s="1"/>
      <c r="BV262" s="1"/>
      <c r="BW262" s="1"/>
      <c r="BX262" s="1"/>
      <c r="BY262" s="1"/>
      <c r="BZ262" s="1"/>
      <c r="CA262" s="1"/>
      <c r="CB262" s="1"/>
      <c r="CC262" s="1"/>
      <c r="CD262" s="1"/>
      <c r="CE262" s="1"/>
      <c r="CF262" s="1"/>
      <c r="CG262" s="1"/>
      <c r="CH262" s="1"/>
      <c r="CI262" s="1"/>
      <c r="CJ262" s="1"/>
      <c r="CK262" s="1"/>
      <c r="CL262" s="1"/>
      <c r="CM262" s="1"/>
      <c r="CN262" s="1"/>
      <c r="CO262" s="1"/>
      <c r="CP262" s="1"/>
      <c r="CQ262" s="1"/>
      <c r="CR262" s="1"/>
      <c r="CS262" s="1"/>
      <c r="CT262" s="1"/>
      <c r="CU262" s="1"/>
      <c r="CV262" s="1"/>
      <c r="CW262" s="1"/>
      <c r="CX262" s="1"/>
      <c r="CY262" s="1"/>
      <c r="CZ262" s="1"/>
      <c r="DA262" s="1"/>
      <c r="DB262" s="1"/>
      <c r="DC262" s="1"/>
      <c r="DD262" s="1"/>
      <c r="DE262" s="1"/>
      <c r="DF262" s="1"/>
      <c r="DG262" s="1"/>
      <c r="DH262" s="1"/>
      <c r="DI262" s="1"/>
      <c r="DJ262" s="1"/>
      <c r="DK262" s="1"/>
      <c r="DL262" s="1"/>
      <c r="DM262" s="1"/>
      <c r="DN262" s="1"/>
      <c r="DO262" s="1"/>
      <c r="DP262" s="1"/>
      <c r="DQ262" s="1"/>
      <c r="DR262" s="1"/>
      <c r="DS262" s="1"/>
      <c r="DT262" s="1"/>
      <c r="DU262" s="1"/>
      <c r="DV262" s="1"/>
      <c r="DW262" s="1"/>
      <c r="DX262" s="1"/>
      <c r="DY262" s="1"/>
      <c r="DZ262" s="1"/>
      <c r="EA262" s="1"/>
      <c r="EB262" s="1"/>
      <c r="EC262" s="1"/>
      <c r="ED262" s="1"/>
      <c r="EE262" s="1"/>
      <c r="EF262" s="1"/>
      <c r="EG262" s="1"/>
      <c r="EH262" s="1"/>
      <c r="EI262" s="1"/>
      <c r="EJ262" s="1"/>
      <c r="EK262" s="1"/>
      <c r="EL262" s="1"/>
      <c r="EM262" s="1"/>
      <c r="EN262" s="1"/>
      <c r="EO262" s="1"/>
      <c r="EP262" s="1"/>
      <c r="EQ262" s="1"/>
      <c r="ER262" s="1"/>
      <c r="ES262" s="1"/>
      <c r="ET262" s="1"/>
      <c r="WZB262" s="1"/>
      <c r="WZC262" s="1"/>
      <c r="WZD262" s="1"/>
      <c r="WZE262" s="1"/>
      <c r="WZF262" s="1"/>
      <c r="WZG262" s="1"/>
      <c r="WZH262" s="1"/>
      <c r="WZI262" s="1"/>
      <c r="WZJ262" s="1"/>
      <c r="WZK262" s="1"/>
      <c r="WZL262" s="1"/>
      <c r="WZM262" s="1"/>
      <c r="WZN262" s="1"/>
      <c r="WZO262" s="1"/>
      <c r="WZP262" s="1"/>
      <c r="WZQ262" s="1"/>
      <c r="WZR262" s="1"/>
      <c r="WZS262" s="1"/>
      <c r="WZT262" s="1"/>
      <c r="WZU262" s="1"/>
      <c r="WZV262" s="1"/>
      <c r="WZW262" s="1"/>
      <c r="WZX262" s="1"/>
      <c r="WZY262" s="1"/>
      <c r="WZZ262" s="1"/>
      <c r="XAA262" s="1"/>
      <c r="XAB262" s="1"/>
      <c r="XAC262" s="1"/>
      <c r="XAD262" s="1"/>
      <c r="XAE262" s="1"/>
      <c r="XAF262" s="1"/>
      <c r="XAG262" s="1"/>
      <c r="XAH262" s="1"/>
      <c r="XAI262" s="1"/>
      <c r="XAJ262" s="1"/>
      <c r="XAK262" s="1"/>
      <c r="XAL262" s="1"/>
      <c r="XAM262" s="1"/>
      <c r="XAN262" s="1"/>
      <c r="XAO262" s="1"/>
      <c r="XAP262" s="1"/>
      <c r="XAQ262" s="1"/>
      <c r="XAR262" s="1"/>
      <c r="XAS262" s="1"/>
      <c r="XAT262" s="1"/>
      <c r="XAU262" s="1"/>
      <c r="XAV262" s="1"/>
      <c r="XAW262" s="1"/>
      <c r="XAX262" s="1"/>
      <c r="XAY262" s="1"/>
      <c r="XAZ262" s="1"/>
      <c r="XBA262" s="1"/>
      <c r="XBB262" s="1"/>
      <c r="XBC262" s="1"/>
      <c r="XBD262" s="1"/>
      <c r="XBE262" s="1"/>
      <c r="XBF262" s="1"/>
      <c r="XBG262" s="1"/>
      <c r="XBH262" s="1"/>
      <c r="XBI262" s="1"/>
      <c r="XBJ262" s="1"/>
      <c r="XBK262" s="1"/>
      <c r="XBL262" s="1"/>
      <c r="XBM262" s="1"/>
      <c r="XBN262" s="1"/>
      <c r="XBO262" s="1"/>
      <c r="XBP262" s="1"/>
      <c r="XBQ262" s="1"/>
      <c r="XBR262" s="1"/>
      <c r="XBS262" s="1"/>
      <c r="XBT262" s="1"/>
      <c r="XBU262" s="1"/>
      <c r="XBV262" s="1"/>
      <c r="XBW262" s="1"/>
      <c r="XBX262" s="1"/>
      <c r="XBY262" s="1"/>
      <c r="XBZ262" s="1"/>
      <c r="XCA262" s="1"/>
      <c r="XCB262" s="1"/>
      <c r="XCC262" s="1"/>
      <c r="XCD262" s="1"/>
      <c r="XCE262" s="1"/>
      <c r="XCF262" s="1"/>
      <c r="XCG262" s="1"/>
      <c r="XCH262" s="1"/>
      <c r="XCI262" s="1"/>
      <c r="XCJ262" s="1"/>
      <c r="XCK262" s="1"/>
      <c r="XCL262" s="1"/>
      <c r="XCM262" s="1"/>
      <c r="XCN262" s="1"/>
      <c r="XCO262" s="1"/>
      <c r="XCP262" s="1"/>
      <c r="XCQ262" s="1"/>
      <c r="XCR262" s="1"/>
      <c r="XCS262" s="1"/>
      <c r="XCT262" s="1"/>
      <c r="XCU262" s="1"/>
      <c r="XCV262" s="1"/>
      <c r="XCW262" s="1"/>
      <c r="XCX262" s="1"/>
      <c r="XCY262" s="1"/>
      <c r="XCZ262" s="1"/>
      <c r="XDA262" s="1"/>
      <c r="XDB262" s="1"/>
      <c r="XDC262" s="1"/>
      <c r="XDD262" s="1"/>
      <c r="XDE262" s="1"/>
      <c r="XDF262" s="1"/>
      <c r="XDG262" s="1"/>
      <c r="XDH262" s="1"/>
      <c r="XDI262" s="1"/>
      <c r="XDJ262" s="1"/>
      <c r="XDK262" s="1"/>
      <c r="XDL262" s="1"/>
      <c r="XDM262" s="1"/>
      <c r="XDN262" s="1"/>
      <c r="XDO262" s="1"/>
      <c r="XDP262" s="1"/>
      <c r="XDQ262" s="1"/>
      <c r="XDR262" s="1"/>
      <c r="XDS262" s="1"/>
      <c r="XDT262" s="1"/>
      <c r="XDU262" s="1"/>
      <c r="XDV262" s="1"/>
      <c r="XDW262" s="1"/>
      <c r="XDX262" s="1"/>
      <c r="XDY262" s="1"/>
      <c r="XDZ262" s="1"/>
      <c r="XEA262" s="1"/>
      <c r="XEB262" s="1"/>
      <c r="XEC262" s="1"/>
      <c r="XED262" s="1"/>
      <c r="XEE262" s="1"/>
      <c r="XEF262" s="1"/>
      <c r="XEG262" s="1"/>
      <c r="XEH262" s="1"/>
      <c r="XEI262" s="1"/>
      <c r="XEJ262" s="1"/>
      <c r="XEK262" s="1"/>
      <c r="XEL262" s="1"/>
      <c r="XEM262" s="1"/>
      <c r="XEN262" s="1"/>
      <c r="XEO262" s="1"/>
      <c r="XEP262" s="1"/>
      <c r="XEQ262" s="1"/>
      <c r="XER262" s="1"/>
      <c r="XES262" s="1"/>
      <c r="XET262" s="1"/>
      <c r="XEU262" s="1"/>
      <c r="XEV262" s="1"/>
      <c r="XEW262" s="1"/>
      <c r="XEX262" s="1"/>
      <c r="XEY262" s="1"/>
      <c r="XEZ262" s="1"/>
      <c r="XFA262" s="1"/>
      <c r="XFB262" s="1"/>
      <c r="XFC262" s="1"/>
    </row>
    <row r="263" spans="1:150 16226:16383" s="2" customFormat="1" ht="20.25" customHeight="1" x14ac:dyDescent="0.3">
      <c r="A263" s="110">
        <f t="shared" si="39"/>
        <v>5</v>
      </c>
      <c r="B263" s="111"/>
      <c r="C263" s="51" t="s">
        <v>317</v>
      </c>
      <c r="D263" s="51" t="s">
        <v>314</v>
      </c>
      <c r="E263" s="73">
        <f>(49.16)*(10.764)</f>
        <v>529.15823999999998</v>
      </c>
      <c r="F263" s="73">
        <f>0*(10.764)</f>
        <v>0</v>
      </c>
      <c r="G263" s="4">
        <v>0</v>
      </c>
      <c r="H263" s="4">
        <f t="shared" ref="H263:H266" si="40">E263+F263+(IF(G263&lt;101,G263,IF(G263&lt;201,G263/2,IF(G263&lt;=301,G263/3,G263/4))))</f>
        <v>529.15823999999998</v>
      </c>
      <c r="I263" s="1"/>
      <c r="J263" s="1"/>
      <c r="K263" s="1"/>
      <c r="L263" s="1"/>
      <c r="M263" s="1"/>
      <c r="N263" s="1"/>
      <c r="O263" s="1"/>
      <c r="P263" s="1"/>
      <c r="Q263" s="1"/>
      <c r="R263" s="1"/>
      <c r="S263" s="1"/>
      <c r="T263" s="1"/>
      <c r="U263" s="1"/>
      <c r="V263" s="1"/>
      <c r="W263" s="1"/>
      <c r="X263" s="1"/>
      <c r="Y263" s="1"/>
      <c r="Z263" s="1"/>
      <c r="AA263" s="1"/>
      <c r="AB263" s="1"/>
      <c r="AC263" s="1"/>
      <c r="AD263" s="1"/>
      <c r="AE263" s="1"/>
      <c r="AF263" s="1"/>
      <c r="AG263" s="1"/>
      <c r="AH263" s="1"/>
      <c r="AI263" s="1"/>
      <c r="AJ263" s="1"/>
      <c r="AK263" s="1"/>
      <c r="AL263" s="1"/>
      <c r="AM263" s="1"/>
      <c r="AN263" s="1"/>
      <c r="AO263" s="1"/>
      <c r="AP263" s="1"/>
      <c r="AQ263" s="1"/>
      <c r="AR263" s="1"/>
      <c r="AS263" s="1"/>
      <c r="AT263" s="1"/>
      <c r="AU263" s="1"/>
      <c r="AV263" s="1"/>
      <c r="AW263" s="1"/>
      <c r="AX263" s="1"/>
      <c r="AY263" s="1"/>
      <c r="AZ263" s="1"/>
      <c r="BA263" s="1"/>
      <c r="BB263" s="1"/>
      <c r="BC263" s="1"/>
      <c r="BD263" s="1"/>
      <c r="BE263" s="1"/>
      <c r="BF263" s="1"/>
      <c r="BG263" s="1"/>
      <c r="BH263" s="1"/>
      <c r="BI263" s="1"/>
      <c r="BJ263" s="1"/>
      <c r="BK263" s="1"/>
      <c r="BL263" s="1"/>
      <c r="BM263" s="1"/>
      <c r="BN263" s="1"/>
      <c r="BO263" s="1"/>
      <c r="BP263" s="1"/>
      <c r="BQ263" s="1"/>
      <c r="BR263" s="1"/>
      <c r="BS263" s="1"/>
      <c r="BT263" s="1"/>
      <c r="BU263" s="1"/>
      <c r="BV263" s="1"/>
      <c r="BW263" s="1"/>
      <c r="BX263" s="1"/>
      <c r="BY263" s="1"/>
      <c r="BZ263" s="1"/>
      <c r="CA263" s="1"/>
      <c r="CB263" s="1"/>
      <c r="CC263" s="1"/>
      <c r="CD263" s="1"/>
      <c r="CE263" s="1"/>
      <c r="CF263" s="1"/>
      <c r="CG263" s="1"/>
      <c r="CH263" s="1"/>
      <c r="CI263" s="1"/>
      <c r="CJ263" s="1"/>
      <c r="CK263" s="1"/>
      <c r="CL263" s="1"/>
      <c r="CM263" s="1"/>
      <c r="CN263" s="1"/>
      <c r="CO263" s="1"/>
      <c r="CP263" s="1"/>
      <c r="CQ263" s="1"/>
      <c r="CR263" s="1"/>
      <c r="CS263" s="1"/>
      <c r="CT263" s="1"/>
      <c r="CU263" s="1"/>
      <c r="CV263" s="1"/>
      <c r="CW263" s="1"/>
      <c r="CX263" s="1"/>
      <c r="CY263" s="1"/>
      <c r="CZ263" s="1"/>
      <c r="DA263" s="1"/>
      <c r="DB263" s="1"/>
      <c r="DC263" s="1"/>
      <c r="DD263" s="1"/>
      <c r="DE263" s="1"/>
      <c r="DF263" s="1"/>
      <c r="DG263" s="1"/>
      <c r="DH263" s="1"/>
      <c r="DI263" s="1"/>
      <c r="DJ263" s="1"/>
      <c r="DK263" s="1"/>
      <c r="DL263" s="1"/>
      <c r="DM263" s="1"/>
      <c r="DN263" s="1"/>
      <c r="DO263" s="1"/>
      <c r="DP263" s="1"/>
      <c r="DQ263" s="1"/>
      <c r="DR263" s="1"/>
      <c r="DS263" s="1"/>
      <c r="DT263" s="1"/>
      <c r="DU263" s="1"/>
      <c r="DV263" s="1"/>
      <c r="DW263" s="1"/>
      <c r="DX263" s="1"/>
      <c r="DY263" s="1"/>
      <c r="DZ263" s="1"/>
      <c r="EA263" s="1"/>
      <c r="EB263" s="1"/>
      <c r="EC263" s="1"/>
      <c r="ED263" s="1"/>
      <c r="EE263" s="1"/>
      <c r="EF263" s="1"/>
      <c r="EG263" s="1"/>
      <c r="EH263" s="1"/>
      <c r="EI263" s="1"/>
      <c r="EJ263" s="1"/>
      <c r="EK263" s="1"/>
      <c r="EL263" s="1"/>
      <c r="EM263" s="1"/>
      <c r="EN263" s="1"/>
      <c r="EO263" s="1"/>
      <c r="EP263" s="1"/>
      <c r="EQ263" s="1"/>
      <c r="ER263" s="1"/>
      <c r="ES263" s="1"/>
      <c r="ET263" s="1"/>
      <c r="WZB263" s="1"/>
      <c r="WZC263" s="1"/>
      <c r="WZD263" s="1"/>
      <c r="WZE263" s="1"/>
      <c r="WZF263" s="1"/>
      <c r="WZG263" s="1"/>
      <c r="WZH263" s="1"/>
      <c r="WZI263" s="1"/>
      <c r="WZJ263" s="1"/>
      <c r="WZK263" s="1"/>
      <c r="WZL263" s="1"/>
      <c r="WZM263" s="1"/>
      <c r="WZN263" s="1"/>
      <c r="WZO263" s="1"/>
      <c r="WZP263" s="1"/>
      <c r="WZQ263" s="1"/>
      <c r="WZR263" s="1"/>
      <c r="WZS263" s="1"/>
      <c r="WZT263" s="1"/>
      <c r="WZU263" s="1"/>
      <c r="WZV263" s="1"/>
      <c r="WZW263" s="1"/>
      <c r="WZX263" s="1"/>
      <c r="WZY263" s="1"/>
      <c r="WZZ263" s="1"/>
      <c r="XAA263" s="1"/>
      <c r="XAB263" s="1"/>
      <c r="XAC263" s="1"/>
      <c r="XAD263" s="1"/>
      <c r="XAE263" s="1"/>
      <c r="XAF263" s="1"/>
      <c r="XAG263" s="1"/>
      <c r="XAH263" s="1"/>
      <c r="XAI263" s="1"/>
      <c r="XAJ263" s="1"/>
      <c r="XAK263" s="1"/>
      <c r="XAL263" s="1"/>
      <c r="XAM263" s="1"/>
      <c r="XAN263" s="1"/>
      <c r="XAO263" s="1"/>
      <c r="XAP263" s="1"/>
      <c r="XAQ263" s="1"/>
      <c r="XAR263" s="1"/>
      <c r="XAS263" s="1"/>
      <c r="XAT263" s="1"/>
      <c r="XAU263" s="1"/>
      <c r="XAV263" s="1"/>
      <c r="XAW263" s="1"/>
      <c r="XAX263" s="1"/>
      <c r="XAY263" s="1"/>
      <c r="XAZ263" s="1"/>
      <c r="XBA263" s="1"/>
      <c r="XBB263" s="1"/>
      <c r="XBC263" s="1"/>
      <c r="XBD263" s="1"/>
      <c r="XBE263" s="1"/>
      <c r="XBF263" s="1"/>
      <c r="XBG263" s="1"/>
      <c r="XBH263" s="1"/>
      <c r="XBI263" s="1"/>
      <c r="XBJ263" s="1"/>
      <c r="XBK263" s="1"/>
      <c r="XBL263" s="1"/>
      <c r="XBM263" s="1"/>
      <c r="XBN263" s="1"/>
      <c r="XBO263" s="1"/>
      <c r="XBP263" s="1"/>
      <c r="XBQ263" s="1"/>
      <c r="XBR263" s="1"/>
      <c r="XBS263" s="1"/>
      <c r="XBT263" s="1"/>
      <c r="XBU263" s="1"/>
      <c r="XBV263" s="1"/>
      <c r="XBW263" s="1"/>
      <c r="XBX263" s="1"/>
      <c r="XBY263" s="1"/>
      <c r="XBZ263" s="1"/>
      <c r="XCA263" s="1"/>
      <c r="XCB263" s="1"/>
      <c r="XCC263" s="1"/>
      <c r="XCD263" s="1"/>
      <c r="XCE263" s="1"/>
      <c r="XCF263" s="1"/>
      <c r="XCG263" s="1"/>
      <c r="XCH263" s="1"/>
      <c r="XCI263" s="1"/>
      <c r="XCJ263" s="1"/>
      <c r="XCK263" s="1"/>
      <c r="XCL263" s="1"/>
      <c r="XCM263" s="1"/>
      <c r="XCN263" s="1"/>
      <c r="XCO263" s="1"/>
      <c r="XCP263" s="1"/>
      <c r="XCQ263" s="1"/>
      <c r="XCR263" s="1"/>
      <c r="XCS263" s="1"/>
      <c r="XCT263" s="1"/>
      <c r="XCU263" s="1"/>
      <c r="XCV263" s="1"/>
      <c r="XCW263" s="1"/>
      <c r="XCX263" s="1"/>
      <c r="XCY263" s="1"/>
      <c r="XCZ263" s="1"/>
      <c r="XDA263" s="1"/>
      <c r="XDB263" s="1"/>
      <c r="XDC263" s="1"/>
      <c r="XDD263" s="1"/>
      <c r="XDE263" s="1"/>
      <c r="XDF263" s="1"/>
      <c r="XDG263" s="1"/>
      <c r="XDH263" s="1"/>
      <c r="XDI263" s="1"/>
      <c r="XDJ263" s="1"/>
      <c r="XDK263" s="1"/>
      <c r="XDL263" s="1"/>
      <c r="XDM263" s="1"/>
      <c r="XDN263" s="1"/>
      <c r="XDO263" s="1"/>
      <c r="XDP263" s="1"/>
      <c r="XDQ263" s="1"/>
      <c r="XDR263" s="1"/>
      <c r="XDS263" s="1"/>
      <c r="XDT263" s="1"/>
      <c r="XDU263" s="1"/>
      <c r="XDV263" s="1"/>
      <c r="XDW263" s="1"/>
      <c r="XDX263" s="1"/>
      <c r="XDY263" s="1"/>
      <c r="XDZ263" s="1"/>
      <c r="XEA263" s="1"/>
      <c r="XEB263" s="1"/>
      <c r="XEC263" s="1"/>
      <c r="XED263" s="1"/>
      <c r="XEE263" s="1"/>
      <c r="XEF263" s="1"/>
      <c r="XEG263" s="1"/>
      <c r="XEH263" s="1"/>
      <c r="XEI263" s="1"/>
      <c r="XEJ263" s="1"/>
      <c r="XEK263" s="1"/>
      <c r="XEL263" s="1"/>
      <c r="XEM263" s="1"/>
      <c r="XEN263" s="1"/>
      <c r="XEO263" s="1"/>
      <c r="XEP263" s="1"/>
      <c r="XEQ263" s="1"/>
      <c r="XER263" s="1"/>
      <c r="XES263" s="1"/>
      <c r="XET263" s="1"/>
      <c r="XEU263" s="1"/>
      <c r="XEV263" s="1"/>
      <c r="XEW263" s="1"/>
      <c r="XEX263" s="1"/>
      <c r="XEY263" s="1"/>
      <c r="XEZ263" s="1"/>
      <c r="XFA263" s="1"/>
      <c r="XFB263" s="1"/>
      <c r="XFC263" s="1"/>
    </row>
    <row r="264" spans="1:150 16226:16383" s="2" customFormat="1" ht="20.25" customHeight="1" x14ac:dyDescent="0.3">
      <c r="A264" s="110">
        <f t="shared" si="39"/>
        <v>6</v>
      </c>
      <c r="B264" s="111"/>
      <c r="C264" s="51" t="s">
        <v>317</v>
      </c>
      <c r="D264" s="51" t="s">
        <v>314</v>
      </c>
      <c r="E264" s="73">
        <f>(49.78)*(10.764)</f>
        <v>535.83191999999997</v>
      </c>
      <c r="F264" s="73">
        <f>0*(10.764)</f>
        <v>0</v>
      </c>
      <c r="G264" s="4">
        <v>0</v>
      </c>
      <c r="H264" s="4">
        <f t="shared" si="40"/>
        <v>535.83191999999997</v>
      </c>
      <c r="I264" s="70"/>
      <c r="J264" s="1"/>
      <c r="K264" s="1"/>
      <c r="L264" s="1"/>
      <c r="M264" s="1"/>
      <c r="N264" s="1"/>
      <c r="O264" s="1"/>
      <c r="P264" s="1"/>
      <c r="Q264" s="1"/>
      <c r="R264" s="1"/>
      <c r="S264" s="1"/>
      <c r="T264" s="1"/>
      <c r="U264" s="1"/>
      <c r="V264" s="1"/>
      <c r="W264" s="1"/>
      <c r="X264" s="1"/>
      <c r="Y264" s="1"/>
      <c r="Z264" s="1"/>
      <c r="AA264" s="1"/>
      <c r="AB264" s="1"/>
      <c r="AC264" s="1"/>
      <c r="AD264" s="1"/>
      <c r="AE264" s="1"/>
      <c r="AF264" s="1"/>
      <c r="AG264" s="1"/>
      <c r="AH264" s="1"/>
      <c r="AI264" s="1"/>
      <c r="AJ264" s="1"/>
      <c r="AK264" s="1"/>
      <c r="AL264" s="1"/>
      <c r="AM264" s="1"/>
      <c r="AN264" s="1"/>
      <c r="AO264" s="1"/>
      <c r="AP264" s="1"/>
      <c r="AQ264" s="1"/>
      <c r="AR264" s="1"/>
      <c r="AS264" s="1"/>
      <c r="AT264" s="1"/>
      <c r="AU264" s="1"/>
      <c r="AV264" s="1"/>
      <c r="AW264" s="1"/>
      <c r="AX264" s="1"/>
      <c r="AY264" s="1"/>
      <c r="AZ264" s="1"/>
      <c r="BA264" s="1"/>
      <c r="BB264" s="1"/>
      <c r="BC264" s="1"/>
      <c r="BD264" s="1"/>
      <c r="BE264" s="1"/>
      <c r="BF264" s="1"/>
      <c r="BG264" s="1"/>
      <c r="BH264" s="1"/>
      <c r="BI264" s="1"/>
      <c r="BJ264" s="1"/>
      <c r="BK264" s="1"/>
      <c r="BL264" s="1"/>
      <c r="BM264" s="1"/>
      <c r="BN264" s="1"/>
      <c r="BO264" s="1"/>
      <c r="BP264" s="1"/>
      <c r="BQ264" s="1"/>
      <c r="BR264" s="1"/>
      <c r="BS264" s="1"/>
      <c r="BT264" s="1"/>
      <c r="BU264" s="1"/>
      <c r="BV264" s="1"/>
      <c r="BW264" s="1"/>
      <c r="BX264" s="1"/>
      <c r="BY264" s="1"/>
      <c r="BZ264" s="1"/>
      <c r="CA264" s="1"/>
      <c r="CB264" s="1"/>
      <c r="CC264" s="1"/>
      <c r="CD264" s="1"/>
      <c r="CE264" s="1"/>
      <c r="CF264" s="1"/>
      <c r="CG264" s="1"/>
      <c r="CH264" s="1"/>
      <c r="CI264" s="1"/>
      <c r="CJ264" s="1"/>
      <c r="CK264" s="1"/>
      <c r="CL264" s="1"/>
      <c r="CM264" s="1"/>
      <c r="CN264" s="1"/>
      <c r="CO264" s="1"/>
      <c r="CP264" s="1"/>
      <c r="CQ264" s="1"/>
      <c r="CR264" s="1"/>
      <c r="CS264" s="1"/>
      <c r="CT264" s="1"/>
      <c r="CU264" s="1"/>
      <c r="CV264" s="1"/>
      <c r="CW264" s="1"/>
      <c r="CX264" s="1"/>
      <c r="CY264" s="1"/>
      <c r="CZ264" s="1"/>
      <c r="DA264" s="1"/>
      <c r="DB264" s="1"/>
      <c r="DC264" s="1"/>
      <c r="DD264" s="1"/>
      <c r="DE264" s="1"/>
      <c r="DF264" s="1"/>
      <c r="DG264" s="1"/>
      <c r="DH264" s="1"/>
      <c r="DI264" s="1"/>
      <c r="DJ264" s="1"/>
      <c r="DK264" s="1"/>
      <c r="DL264" s="1"/>
      <c r="DM264" s="1"/>
      <c r="DN264" s="1"/>
      <c r="DO264" s="1"/>
      <c r="DP264" s="1"/>
      <c r="DQ264" s="1"/>
      <c r="DR264" s="1"/>
      <c r="DS264" s="1"/>
      <c r="DT264" s="1"/>
      <c r="DU264" s="1"/>
      <c r="DV264" s="1"/>
      <c r="DW264" s="1"/>
      <c r="DX264" s="1"/>
      <c r="DY264" s="1"/>
      <c r="DZ264" s="1"/>
      <c r="EA264" s="1"/>
      <c r="EB264" s="1"/>
      <c r="EC264" s="1"/>
      <c r="ED264" s="1"/>
      <c r="EE264" s="1"/>
      <c r="EF264" s="1"/>
      <c r="EG264" s="1"/>
      <c r="EH264" s="1"/>
      <c r="EI264" s="1"/>
      <c r="EJ264" s="1"/>
      <c r="EK264" s="1"/>
      <c r="EL264" s="1"/>
      <c r="EM264" s="1"/>
      <c r="EN264" s="1"/>
      <c r="EO264" s="1"/>
      <c r="EP264" s="1"/>
      <c r="EQ264" s="1"/>
      <c r="ER264" s="1"/>
      <c r="ES264" s="1"/>
      <c r="ET264" s="1"/>
      <c r="WZB264" s="1"/>
      <c r="WZC264" s="1"/>
      <c r="WZD264" s="1"/>
      <c r="WZE264" s="1"/>
      <c r="WZF264" s="1"/>
      <c r="WZG264" s="1"/>
      <c r="WZH264" s="1"/>
      <c r="WZI264" s="1"/>
      <c r="WZJ264" s="1"/>
      <c r="WZK264" s="1"/>
      <c r="WZL264" s="1"/>
      <c r="WZM264" s="1"/>
      <c r="WZN264" s="1"/>
      <c r="WZO264" s="1"/>
      <c r="WZP264" s="1"/>
      <c r="WZQ264" s="1"/>
      <c r="WZR264" s="1"/>
      <c r="WZS264" s="1"/>
      <c r="WZT264" s="1"/>
      <c r="WZU264" s="1"/>
      <c r="WZV264" s="1"/>
      <c r="WZW264" s="1"/>
      <c r="WZX264" s="1"/>
      <c r="WZY264" s="1"/>
      <c r="WZZ264" s="1"/>
      <c r="XAA264" s="1"/>
      <c r="XAB264" s="1"/>
      <c r="XAC264" s="1"/>
      <c r="XAD264" s="1"/>
      <c r="XAE264" s="1"/>
      <c r="XAF264" s="1"/>
      <c r="XAG264" s="1"/>
      <c r="XAH264" s="1"/>
      <c r="XAI264" s="1"/>
      <c r="XAJ264" s="1"/>
      <c r="XAK264" s="1"/>
      <c r="XAL264" s="1"/>
      <c r="XAM264" s="1"/>
      <c r="XAN264" s="1"/>
      <c r="XAO264" s="1"/>
      <c r="XAP264" s="1"/>
      <c r="XAQ264" s="1"/>
      <c r="XAR264" s="1"/>
      <c r="XAS264" s="1"/>
      <c r="XAT264" s="1"/>
      <c r="XAU264" s="1"/>
      <c r="XAV264" s="1"/>
      <c r="XAW264" s="1"/>
      <c r="XAX264" s="1"/>
      <c r="XAY264" s="1"/>
      <c r="XAZ264" s="1"/>
      <c r="XBA264" s="1"/>
      <c r="XBB264" s="1"/>
      <c r="XBC264" s="1"/>
      <c r="XBD264" s="1"/>
      <c r="XBE264" s="1"/>
      <c r="XBF264" s="1"/>
      <c r="XBG264" s="1"/>
      <c r="XBH264" s="1"/>
      <c r="XBI264" s="1"/>
      <c r="XBJ264" s="1"/>
      <c r="XBK264" s="1"/>
      <c r="XBL264" s="1"/>
      <c r="XBM264" s="1"/>
      <c r="XBN264" s="1"/>
      <c r="XBO264" s="1"/>
      <c r="XBP264" s="1"/>
      <c r="XBQ264" s="1"/>
      <c r="XBR264" s="1"/>
      <c r="XBS264" s="1"/>
      <c r="XBT264" s="1"/>
      <c r="XBU264" s="1"/>
      <c r="XBV264" s="1"/>
      <c r="XBW264" s="1"/>
      <c r="XBX264" s="1"/>
      <c r="XBY264" s="1"/>
      <c r="XBZ264" s="1"/>
      <c r="XCA264" s="1"/>
      <c r="XCB264" s="1"/>
      <c r="XCC264" s="1"/>
      <c r="XCD264" s="1"/>
      <c r="XCE264" s="1"/>
      <c r="XCF264" s="1"/>
      <c r="XCG264" s="1"/>
      <c r="XCH264" s="1"/>
      <c r="XCI264" s="1"/>
      <c r="XCJ264" s="1"/>
      <c r="XCK264" s="1"/>
      <c r="XCL264" s="1"/>
      <c r="XCM264" s="1"/>
      <c r="XCN264" s="1"/>
      <c r="XCO264" s="1"/>
      <c r="XCP264" s="1"/>
      <c r="XCQ264" s="1"/>
      <c r="XCR264" s="1"/>
      <c r="XCS264" s="1"/>
      <c r="XCT264" s="1"/>
      <c r="XCU264" s="1"/>
      <c r="XCV264" s="1"/>
      <c r="XCW264" s="1"/>
      <c r="XCX264" s="1"/>
      <c r="XCY264" s="1"/>
      <c r="XCZ264" s="1"/>
      <c r="XDA264" s="1"/>
      <c r="XDB264" s="1"/>
      <c r="XDC264" s="1"/>
      <c r="XDD264" s="1"/>
      <c r="XDE264" s="1"/>
      <c r="XDF264" s="1"/>
      <c r="XDG264" s="1"/>
      <c r="XDH264" s="1"/>
      <c r="XDI264" s="1"/>
      <c r="XDJ264" s="1"/>
      <c r="XDK264" s="1"/>
      <c r="XDL264" s="1"/>
      <c r="XDM264" s="1"/>
      <c r="XDN264" s="1"/>
      <c r="XDO264" s="1"/>
      <c r="XDP264" s="1"/>
      <c r="XDQ264" s="1"/>
      <c r="XDR264" s="1"/>
      <c r="XDS264" s="1"/>
      <c r="XDT264" s="1"/>
      <c r="XDU264" s="1"/>
      <c r="XDV264" s="1"/>
      <c r="XDW264" s="1"/>
      <c r="XDX264" s="1"/>
      <c r="XDY264" s="1"/>
      <c r="XDZ264" s="1"/>
      <c r="XEA264" s="1"/>
      <c r="XEB264" s="1"/>
      <c r="XEC264" s="1"/>
      <c r="XED264" s="1"/>
      <c r="XEE264" s="1"/>
      <c r="XEF264" s="1"/>
      <c r="XEG264" s="1"/>
      <c r="XEH264" s="1"/>
      <c r="XEI264" s="1"/>
      <c r="XEJ264" s="1"/>
      <c r="XEK264" s="1"/>
      <c r="XEL264" s="1"/>
      <c r="XEM264" s="1"/>
      <c r="XEN264" s="1"/>
      <c r="XEO264" s="1"/>
      <c r="XEP264" s="1"/>
      <c r="XEQ264" s="1"/>
      <c r="XER264" s="1"/>
      <c r="XES264" s="1"/>
      <c r="XET264" s="1"/>
      <c r="XEU264" s="1"/>
      <c r="XEV264" s="1"/>
      <c r="XEW264" s="1"/>
      <c r="XEX264" s="1"/>
      <c r="XEY264" s="1"/>
      <c r="XEZ264" s="1"/>
      <c r="XFA264" s="1"/>
      <c r="XFB264" s="1"/>
      <c r="XFC264" s="1"/>
    </row>
    <row r="265" spans="1:150 16226:16383" s="2" customFormat="1" ht="20.25" customHeight="1" x14ac:dyDescent="0.3">
      <c r="A265" s="110">
        <f t="shared" si="39"/>
        <v>7</v>
      </c>
      <c r="B265" s="111"/>
      <c r="C265" s="51" t="s">
        <v>317</v>
      </c>
      <c r="D265" s="51" t="s">
        <v>314</v>
      </c>
      <c r="E265" s="73">
        <f>(49.56)*(10.764)</f>
        <v>533.46384</v>
      </c>
      <c r="F265" s="73">
        <f>0*(10.764)</f>
        <v>0</v>
      </c>
      <c r="G265" s="4">
        <v>0</v>
      </c>
      <c r="H265" s="4">
        <f t="shared" si="40"/>
        <v>533.46384</v>
      </c>
      <c r="I265" s="70"/>
      <c r="J265" s="1"/>
      <c r="K265" s="1"/>
      <c r="L265" s="1"/>
      <c r="M265" s="1"/>
      <c r="N265" s="1"/>
      <c r="O265" s="1"/>
      <c r="P265" s="1"/>
      <c r="Q265" s="1"/>
      <c r="R265" s="1"/>
      <c r="S265" s="1"/>
      <c r="T265" s="1"/>
      <c r="U265" s="1"/>
      <c r="V265" s="1"/>
      <c r="W265" s="1"/>
      <c r="X265" s="1"/>
      <c r="Y265" s="1"/>
      <c r="Z265" s="1"/>
      <c r="AA265" s="1"/>
      <c r="AB265" s="1"/>
      <c r="AC265" s="1"/>
      <c r="AD265" s="1"/>
      <c r="AE265" s="1"/>
      <c r="AF265" s="1"/>
      <c r="AG265" s="1"/>
      <c r="AH265" s="1"/>
      <c r="AI265" s="1"/>
      <c r="AJ265" s="1"/>
      <c r="AK265" s="1"/>
      <c r="AL265" s="1"/>
      <c r="AM265" s="1"/>
      <c r="AN265" s="1"/>
      <c r="AO265" s="1"/>
      <c r="AP265" s="1"/>
      <c r="AQ265" s="1"/>
      <c r="AR265" s="1"/>
      <c r="AS265" s="1"/>
      <c r="AT265" s="1"/>
      <c r="AU265" s="1"/>
      <c r="AV265" s="1"/>
      <c r="AW265" s="1"/>
      <c r="AX265" s="1"/>
      <c r="AY265" s="1"/>
      <c r="AZ265" s="1"/>
      <c r="BA265" s="1"/>
      <c r="BB265" s="1"/>
      <c r="BC265" s="1"/>
      <c r="BD265" s="1"/>
      <c r="BE265" s="1"/>
      <c r="BF265" s="1"/>
      <c r="BG265" s="1"/>
      <c r="BH265" s="1"/>
      <c r="BI265" s="1"/>
      <c r="BJ265" s="1"/>
      <c r="BK265" s="1"/>
      <c r="BL265" s="1"/>
      <c r="BM265" s="1"/>
      <c r="BN265" s="1"/>
      <c r="BO265" s="1"/>
      <c r="BP265" s="1"/>
      <c r="BQ265" s="1"/>
      <c r="BR265" s="1"/>
      <c r="BS265" s="1"/>
      <c r="BT265" s="1"/>
      <c r="BU265" s="1"/>
      <c r="BV265" s="1"/>
      <c r="BW265" s="1"/>
      <c r="BX265" s="1"/>
      <c r="BY265" s="1"/>
      <c r="BZ265" s="1"/>
      <c r="CA265" s="1"/>
      <c r="CB265" s="1"/>
      <c r="CC265" s="1"/>
      <c r="CD265" s="1"/>
      <c r="CE265" s="1"/>
      <c r="CF265" s="1"/>
      <c r="CG265" s="1"/>
      <c r="CH265" s="1"/>
      <c r="CI265" s="1"/>
      <c r="CJ265" s="1"/>
      <c r="CK265" s="1"/>
      <c r="CL265" s="1"/>
      <c r="CM265" s="1"/>
      <c r="CN265" s="1"/>
      <c r="CO265" s="1"/>
      <c r="CP265" s="1"/>
      <c r="CQ265" s="1"/>
      <c r="CR265" s="1"/>
      <c r="CS265" s="1"/>
      <c r="CT265" s="1"/>
      <c r="CU265" s="1"/>
      <c r="CV265" s="1"/>
      <c r="CW265" s="1"/>
      <c r="CX265" s="1"/>
      <c r="CY265" s="1"/>
      <c r="CZ265" s="1"/>
      <c r="DA265" s="1"/>
      <c r="DB265" s="1"/>
      <c r="DC265" s="1"/>
      <c r="DD265" s="1"/>
      <c r="DE265" s="1"/>
      <c r="DF265" s="1"/>
      <c r="DG265" s="1"/>
      <c r="DH265" s="1"/>
      <c r="DI265" s="1"/>
      <c r="DJ265" s="1"/>
      <c r="DK265" s="1"/>
      <c r="DL265" s="1"/>
      <c r="DM265" s="1"/>
      <c r="DN265" s="1"/>
      <c r="DO265" s="1"/>
      <c r="DP265" s="1"/>
      <c r="DQ265" s="1"/>
      <c r="DR265" s="1"/>
      <c r="DS265" s="1"/>
      <c r="DT265" s="1"/>
      <c r="DU265" s="1"/>
      <c r="DV265" s="1"/>
      <c r="DW265" s="1"/>
      <c r="DX265" s="1"/>
      <c r="DY265" s="1"/>
      <c r="DZ265" s="1"/>
      <c r="EA265" s="1"/>
      <c r="EB265" s="1"/>
      <c r="EC265" s="1"/>
      <c r="ED265" s="1"/>
      <c r="EE265" s="1"/>
      <c r="EF265" s="1"/>
      <c r="EG265" s="1"/>
      <c r="EH265" s="1"/>
      <c r="EI265" s="1"/>
      <c r="EJ265" s="1"/>
      <c r="EK265" s="1"/>
      <c r="EL265" s="1"/>
      <c r="EM265" s="1"/>
      <c r="EN265" s="1"/>
      <c r="EO265" s="1"/>
      <c r="EP265" s="1"/>
      <c r="EQ265" s="1"/>
      <c r="ER265" s="1"/>
      <c r="ES265" s="1"/>
      <c r="ET265" s="1"/>
      <c r="WZB265" s="1"/>
      <c r="WZC265" s="1"/>
      <c r="WZD265" s="1"/>
      <c r="WZE265" s="1"/>
      <c r="WZF265" s="1"/>
      <c r="WZG265" s="1"/>
      <c r="WZH265" s="1"/>
      <c r="WZI265" s="1"/>
      <c r="WZJ265" s="1"/>
      <c r="WZK265" s="1"/>
      <c r="WZL265" s="1"/>
      <c r="WZM265" s="1"/>
      <c r="WZN265" s="1"/>
      <c r="WZO265" s="1"/>
      <c r="WZP265" s="1"/>
      <c r="WZQ265" s="1"/>
      <c r="WZR265" s="1"/>
      <c r="WZS265" s="1"/>
      <c r="WZT265" s="1"/>
      <c r="WZU265" s="1"/>
      <c r="WZV265" s="1"/>
      <c r="WZW265" s="1"/>
      <c r="WZX265" s="1"/>
      <c r="WZY265" s="1"/>
      <c r="WZZ265" s="1"/>
      <c r="XAA265" s="1"/>
      <c r="XAB265" s="1"/>
      <c r="XAC265" s="1"/>
      <c r="XAD265" s="1"/>
      <c r="XAE265" s="1"/>
      <c r="XAF265" s="1"/>
      <c r="XAG265" s="1"/>
      <c r="XAH265" s="1"/>
      <c r="XAI265" s="1"/>
      <c r="XAJ265" s="1"/>
      <c r="XAK265" s="1"/>
      <c r="XAL265" s="1"/>
      <c r="XAM265" s="1"/>
      <c r="XAN265" s="1"/>
      <c r="XAO265" s="1"/>
      <c r="XAP265" s="1"/>
      <c r="XAQ265" s="1"/>
      <c r="XAR265" s="1"/>
      <c r="XAS265" s="1"/>
      <c r="XAT265" s="1"/>
      <c r="XAU265" s="1"/>
      <c r="XAV265" s="1"/>
      <c r="XAW265" s="1"/>
      <c r="XAX265" s="1"/>
      <c r="XAY265" s="1"/>
      <c r="XAZ265" s="1"/>
      <c r="XBA265" s="1"/>
      <c r="XBB265" s="1"/>
      <c r="XBC265" s="1"/>
      <c r="XBD265" s="1"/>
      <c r="XBE265" s="1"/>
      <c r="XBF265" s="1"/>
      <c r="XBG265" s="1"/>
      <c r="XBH265" s="1"/>
      <c r="XBI265" s="1"/>
      <c r="XBJ265" s="1"/>
      <c r="XBK265" s="1"/>
      <c r="XBL265" s="1"/>
      <c r="XBM265" s="1"/>
      <c r="XBN265" s="1"/>
      <c r="XBO265" s="1"/>
      <c r="XBP265" s="1"/>
      <c r="XBQ265" s="1"/>
      <c r="XBR265" s="1"/>
      <c r="XBS265" s="1"/>
      <c r="XBT265" s="1"/>
      <c r="XBU265" s="1"/>
      <c r="XBV265" s="1"/>
      <c r="XBW265" s="1"/>
      <c r="XBX265" s="1"/>
      <c r="XBY265" s="1"/>
      <c r="XBZ265" s="1"/>
      <c r="XCA265" s="1"/>
      <c r="XCB265" s="1"/>
      <c r="XCC265" s="1"/>
      <c r="XCD265" s="1"/>
      <c r="XCE265" s="1"/>
      <c r="XCF265" s="1"/>
      <c r="XCG265" s="1"/>
      <c r="XCH265" s="1"/>
      <c r="XCI265" s="1"/>
      <c r="XCJ265" s="1"/>
      <c r="XCK265" s="1"/>
      <c r="XCL265" s="1"/>
      <c r="XCM265" s="1"/>
      <c r="XCN265" s="1"/>
      <c r="XCO265" s="1"/>
      <c r="XCP265" s="1"/>
      <c r="XCQ265" s="1"/>
      <c r="XCR265" s="1"/>
      <c r="XCS265" s="1"/>
      <c r="XCT265" s="1"/>
      <c r="XCU265" s="1"/>
      <c r="XCV265" s="1"/>
      <c r="XCW265" s="1"/>
      <c r="XCX265" s="1"/>
      <c r="XCY265" s="1"/>
      <c r="XCZ265" s="1"/>
      <c r="XDA265" s="1"/>
      <c r="XDB265" s="1"/>
      <c r="XDC265" s="1"/>
      <c r="XDD265" s="1"/>
      <c r="XDE265" s="1"/>
      <c r="XDF265" s="1"/>
      <c r="XDG265" s="1"/>
      <c r="XDH265" s="1"/>
      <c r="XDI265" s="1"/>
      <c r="XDJ265" s="1"/>
      <c r="XDK265" s="1"/>
      <c r="XDL265" s="1"/>
      <c r="XDM265" s="1"/>
      <c r="XDN265" s="1"/>
      <c r="XDO265" s="1"/>
      <c r="XDP265" s="1"/>
      <c r="XDQ265" s="1"/>
      <c r="XDR265" s="1"/>
      <c r="XDS265" s="1"/>
      <c r="XDT265" s="1"/>
      <c r="XDU265" s="1"/>
      <c r="XDV265" s="1"/>
      <c r="XDW265" s="1"/>
      <c r="XDX265" s="1"/>
      <c r="XDY265" s="1"/>
      <c r="XDZ265" s="1"/>
      <c r="XEA265" s="1"/>
      <c r="XEB265" s="1"/>
      <c r="XEC265" s="1"/>
      <c r="XED265" s="1"/>
      <c r="XEE265" s="1"/>
      <c r="XEF265" s="1"/>
      <c r="XEG265" s="1"/>
      <c r="XEH265" s="1"/>
      <c r="XEI265" s="1"/>
      <c r="XEJ265" s="1"/>
      <c r="XEK265" s="1"/>
      <c r="XEL265" s="1"/>
      <c r="XEM265" s="1"/>
      <c r="XEN265" s="1"/>
      <c r="XEO265" s="1"/>
      <c r="XEP265" s="1"/>
      <c r="XEQ265" s="1"/>
      <c r="XER265" s="1"/>
      <c r="XES265" s="1"/>
      <c r="XET265" s="1"/>
      <c r="XEU265" s="1"/>
      <c r="XEV265" s="1"/>
      <c r="XEW265" s="1"/>
      <c r="XEX265" s="1"/>
      <c r="XEY265" s="1"/>
      <c r="XEZ265" s="1"/>
      <c r="XFA265" s="1"/>
      <c r="XFB265" s="1"/>
      <c r="XFC265" s="1"/>
    </row>
    <row r="266" spans="1:150 16226:16383" s="2" customFormat="1" ht="21" x14ac:dyDescent="0.3">
      <c r="A266" s="110">
        <f t="shared" si="39"/>
        <v>8</v>
      </c>
      <c r="B266" s="111"/>
      <c r="C266" s="51" t="s">
        <v>317</v>
      </c>
      <c r="D266" s="51" t="s">
        <v>314</v>
      </c>
      <c r="E266" s="73">
        <f>(49.56)*(10.764)</f>
        <v>533.46384</v>
      </c>
      <c r="F266" s="73">
        <f>0*(10.764)</f>
        <v>0</v>
      </c>
      <c r="G266" s="4">
        <v>0</v>
      </c>
      <c r="H266" s="4">
        <f t="shared" si="40"/>
        <v>533.46384</v>
      </c>
      <c r="I266" s="1"/>
      <c r="J266" s="1"/>
      <c r="K266" s="1"/>
      <c r="L266" s="1"/>
      <c r="M266" s="1"/>
      <c r="N266" s="1"/>
      <c r="O266" s="1"/>
      <c r="P266" s="1"/>
      <c r="Q266" s="1"/>
      <c r="R266" s="1"/>
      <c r="S266" s="1"/>
      <c r="T266" s="1"/>
      <c r="U266" s="1"/>
      <c r="V266" s="1"/>
      <c r="W266" s="1"/>
      <c r="X266" s="1"/>
      <c r="Y266" s="1"/>
      <c r="Z266" s="1"/>
      <c r="AA266" s="1"/>
      <c r="AB266" s="1"/>
      <c r="AC266" s="1"/>
      <c r="AD266" s="1"/>
      <c r="AE266" s="1"/>
      <c r="AF266" s="1"/>
      <c r="AG266" s="1"/>
      <c r="AH266" s="1"/>
      <c r="AI266" s="1"/>
      <c r="AJ266" s="1"/>
      <c r="AK266" s="1"/>
      <c r="AL266" s="1"/>
      <c r="AM266" s="1"/>
      <c r="AN266" s="1"/>
      <c r="AO266" s="1"/>
      <c r="AP266" s="1"/>
      <c r="AQ266" s="1"/>
      <c r="AR266" s="1"/>
      <c r="AS266" s="1"/>
      <c r="AT266" s="1"/>
      <c r="AU266" s="1"/>
      <c r="AV266" s="1"/>
      <c r="AW266" s="1"/>
      <c r="AX266" s="1"/>
      <c r="AY266" s="1"/>
      <c r="AZ266" s="1"/>
      <c r="BA266" s="1"/>
      <c r="BB266" s="1"/>
      <c r="BC266" s="1"/>
      <c r="BD266" s="1"/>
      <c r="BE266" s="1"/>
      <c r="BF266" s="1"/>
      <c r="BG266" s="1"/>
      <c r="BH266" s="1"/>
      <c r="BI266" s="1"/>
      <c r="BJ266" s="1"/>
      <c r="BK266" s="1"/>
      <c r="BL266" s="1"/>
      <c r="BM266" s="1"/>
      <c r="BN266" s="1"/>
      <c r="BO266" s="1"/>
      <c r="BP266" s="1"/>
      <c r="BQ266" s="1"/>
      <c r="BR266" s="1"/>
      <c r="BS266" s="1"/>
      <c r="BT266" s="1"/>
      <c r="BU266" s="1"/>
      <c r="BV266" s="1"/>
      <c r="BW266" s="1"/>
      <c r="BX266" s="1"/>
      <c r="BY266" s="1"/>
      <c r="BZ266" s="1"/>
      <c r="CA266" s="1"/>
      <c r="CB266" s="1"/>
      <c r="CC266" s="1"/>
      <c r="CD266" s="1"/>
      <c r="CE266" s="1"/>
      <c r="CF266" s="1"/>
      <c r="CG266" s="1"/>
      <c r="CH266" s="1"/>
      <c r="CI266" s="1"/>
      <c r="CJ266" s="1"/>
      <c r="CK266" s="1"/>
      <c r="CL266" s="1"/>
      <c r="CM266" s="1"/>
      <c r="CN266" s="1"/>
      <c r="CO266" s="1"/>
      <c r="CP266" s="1"/>
      <c r="CQ266" s="1"/>
      <c r="CR266" s="1"/>
      <c r="CS266" s="1"/>
      <c r="CT266" s="1"/>
      <c r="CU266" s="1"/>
      <c r="CV266" s="1"/>
      <c r="CW266" s="1"/>
      <c r="CX266" s="1"/>
      <c r="CY266" s="1"/>
      <c r="CZ266" s="1"/>
      <c r="DA266" s="1"/>
      <c r="DB266" s="1"/>
      <c r="DC266" s="1"/>
      <c r="DD266" s="1"/>
      <c r="DE266" s="1"/>
      <c r="DF266" s="1"/>
      <c r="DG266" s="1"/>
      <c r="DH266" s="1"/>
      <c r="DI266" s="1"/>
      <c r="DJ266" s="1"/>
      <c r="DK266" s="1"/>
      <c r="DL266" s="1"/>
      <c r="DM266" s="1"/>
      <c r="DN266" s="1"/>
      <c r="DO266" s="1"/>
      <c r="DP266" s="1"/>
      <c r="DQ266" s="1"/>
      <c r="DR266" s="1"/>
      <c r="DS266" s="1"/>
      <c r="DT266" s="1"/>
      <c r="DU266" s="1"/>
      <c r="DV266" s="1"/>
      <c r="DW266" s="1"/>
      <c r="DX266" s="1"/>
      <c r="DY266" s="1"/>
      <c r="DZ266" s="1"/>
      <c r="EA266" s="1"/>
      <c r="EB266" s="1"/>
      <c r="EC266" s="1"/>
      <c r="ED266" s="1"/>
      <c r="EE266" s="1"/>
      <c r="EF266" s="1"/>
      <c r="EG266" s="1"/>
      <c r="EH266" s="1"/>
      <c r="EI266" s="1"/>
      <c r="EJ266" s="1"/>
      <c r="EK266" s="1"/>
      <c r="EL266" s="1"/>
      <c r="EM266" s="1"/>
      <c r="EN266" s="1"/>
      <c r="EO266" s="1"/>
      <c r="EP266" s="1"/>
      <c r="EQ266" s="1"/>
      <c r="ER266" s="1"/>
      <c r="ES266" s="1"/>
      <c r="ET266" s="1"/>
      <c r="WZB266" s="1"/>
      <c r="WZC266" s="1"/>
      <c r="WZD266" s="1"/>
      <c r="WZE266" s="1"/>
      <c r="WZF266" s="1"/>
      <c r="WZG266" s="1"/>
      <c r="WZH266" s="1"/>
      <c r="WZI266" s="1"/>
      <c r="WZJ266" s="1"/>
      <c r="WZK266" s="1"/>
      <c r="WZL266" s="1"/>
      <c r="WZM266" s="1"/>
      <c r="WZN266" s="1"/>
      <c r="WZO266" s="1"/>
      <c r="WZP266" s="1"/>
      <c r="WZQ266" s="1"/>
      <c r="WZR266" s="1"/>
      <c r="WZS266" s="1"/>
      <c r="WZT266" s="1"/>
      <c r="WZU266" s="1"/>
      <c r="WZV266" s="1"/>
      <c r="WZW266" s="1"/>
      <c r="WZX266" s="1"/>
      <c r="WZY266" s="1"/>
      <c r="WZZ266" s="1"/>
      <c r="XAA266" s="1"/>
      <c r="XAB266" s="1"/>
      <c r="XAC266" s="1"/>
      <c r="XAD266" s="1"/>
      <c r="XAE266" s="1"/>
      <c r="XAF266" s="1"/>
      <c r="XAG266" s="1"/>
      <c r="XAH266" s="1"/>
      <c r="XAI266" s="1"/>
      <c r="XAJ266" s="1"/>
      <c r="XAK266" s="1"/>
      <c r="XAL266" s="1"/>
      <c r="XAM266" s="1"/>
      <c r="XAN266" s="1"/>
      <c r="XAO266" s="1"/>
      <c r="XAP266" s="1"/>
      <c r="XAQ266" s="1"/>
      <c r="XAR266" s="1"/>
      <c r="XAS266" s="1"/>
      <c r="XAT266" s="1"/>
      <c r="XAU266" s="1"/>
      <c r="XAV266" s="1"/>
      <c r="XAW266" s="1"/>
      <c r="XAX266" s="1"/>
      <c r="XAY266" s="1"/>
      <c r="XAZ266" s="1"/>
      <c r="XBA266" s="1"/>
      <c r="XBB266" s="1"/>
      <c r="XBC266" s="1"/>
      <c r="XBD266" s="1"/>
      <c r="XBE266" s="1"/>
      <c r="XBF266" s="1"/>
      <c r="XBG266" s="1"/>
      <c r="XBH266" s="1"/>
      <c r="XBI266" s="1"/>
      <c r="XBJ266" s="1"/>
      <c r="XBK266" s="1"/>
      <c r="XBL266" s="1"/>
      <c r="XBM266" s="1"/>
      <c r="XBN266" s="1"/>
      <c r="XBO266" s="1"/>
      <c r="XBP266" s="1"/>
      <c r="XBQ266" s="1"/>
      <c r="XBR266" s="1"/>
      <c r="XBS266" s="1"/>
      <c r="XBT266" s="1"/>
      <c r="XBU266" s="1"/>
      <c r="XBV266" s="1"/>
      <c r="XBW266" s="1"/>
      <c r="XBX266" s="1"/>
      <c r="XBY266" s="1"/>
      <c r="XBZ266" s="1"/>
      <c r="XCA266" s="1"/>
      <c r="XCB266" s="1"/>
      <c r="XCC266" s="1"/>
      <c r="XCD266" s="1"/>
      <c r="XCE266" s="1"/>
      <c r="XCF266" s="1"/>
      <c r="XCG266" s="1"/>
      <c r="XCH266" s="1"/>
      <c r="XCI266" s="1"/>
      <c r="XCJ266" s="1"/>
      <c r="XCK266" s="1"/>
      <c r="XCL266" s="1"/>
      <c r="XCM266" s="1"/>
      <c r="XCN266" s="1"/>
      <c r="XCO266" s="1"/>
      <c r="XCP266" s="1"/>
      <c r="XCQ266" s="1"/>
      <c r="XCR266" s="1"/>
      <c r="XCS266" s="1"/>
      <c r="XCT266" s="1"/>
      <c r="XCU266" s="1"/>
      <c r="XCV266" s="1"/>
      <c r="XCW266" s="1"/>
      <c r="XCX266" s="1"/>
      <c r="XCY266" s="1"/>
      <c r="XCZ266" s="1"/>
      <c r="XDA266" s="1"/>
      <c r="XDB266" s="1"/>
      <c r="XDC266" s="1"/>
      <c r="XDD266" s="1"/>
      <c r="XDE266" s="1"/>
      <c r="XDF266" s="1"/>
      <c r="XDG266" s="1"/>
      <c r="XDH266" s="1"/>
      <c r="XDI266" s="1"/>
      <c r="XDJ266" s="1"/>
      <c r="XDK266" s="1"/>
      <c r="XDL266" s="1"/>
      <c r="XDM266" s="1"/>
      <c r="XDN266" s="1"/>
      <c r="XDO266" s="1"/>
      <c r="XDP266" s="1"/>
      <c r="XDQ266" s="1"/>
      <c r="XDR266" s="1"/>
      <c r="XDS266" s="1"/>
      <c r="XDT266" s="1"/>
      <c r="XDU266" s="1"/>
      <c r="XDV266" s="1"/>
      <c r="XDW266" s="1"/>
      <c r="XDX266" s="1"/>
      <c r="XDY266" s="1"/>
      <c r="XDZ266" s="1"/>
      <c r="XEA266" s="1"/>
      <c r="XEB266" s="1"/>
      <c r="XEC266" s="1"/>
      <c r="XED266" s="1"/>
      <c r="XEE266" s="1"/>
      <c r="XEF266" s="1"/>
      <c r="XEG266" s="1"/>
      <c r="XEH266" s="1"/>
      <c r="XEI266" s="1"/>
      <c r="XEJ266" s="1"/>
      <c r="XEK266" s="1"/>
      <c r="XEL266" s="1"/>
      <c r="XEM266" s="1"/>
      <c r="XEN266" s="1"/>
      <c r="XEO266" s="1"/>
      <c r="XEP266" s="1"/>
      <c r="XEQ266" s="1"/>
      <c r="XER266" s="1"/>
      <c r="XES266" s="1"/>
      <c r="XET266" s="1"/>
      <c r="XEU266" s="1"/>
      <c r="XEV266" s="1"/>
      <c r="XEW266" s="1"/>
      <c r="XEX266" s="1"/>
      <c r="XEY266" s="1"/>
      <c r="XEZ266" s="1"/>
      <c r="XFA266" s="1"/>
      <c r="XFB266" s="1"/>
      <c r="XFC266" s="1"/>
    </row>
    <row r="267" spans="1:150 16226:16383" s="2" customFormat="1" ht="21" x14ac:dyDescent="0.3">
      <c r="A267" s="114" t="s">
        <v>321</v>
      </c>
      <c r="B267" s="115"/>
      <c r="C267" s="115"/>
      <c r="D267" s="115"/>
      <c r="E267" s="115"/>
      <c r="F267" s="115"/>
      <c r="G267" s="115"/>
      <c r="H267" s="116"/>
      <c r="I267" s="1"/>
      <c r="J267" s="1"/>
      <c r="K267" s="1"/>
      <c r="L267" s="1"/>
      <c r="M267" s="1"/>
      <c r="N267" s="1"/>
      <c r="O267" s="1"/>
      <c r="P267" s="1"/>
      <c r="Q267" s="1"/>
      <c r="R267" s="1"/>
      <c r="S267" s="1"/>
      <c r="T267" s="1"/>
      <c r="U267" s="1"/>
      <c r="V267" s="1"/>
      <c r="W267" s="1"/>
      <c r="X267" s="1"/>
      <c r="Y267" s="1"/>
      <c r="Z267" s="1"/>
      <c r="AA267" s="1"/>
      <c r="AB267" s="1"/>
      <c r="AC267" s="1"/>
      <c r="AD267" s="1"/>
      <c r="AE267" s="1"/>
      <c r="AF267" s="1"/>
      <c r="AG267" s="1"/>
      <c r="AH267" s="1"/>
      <c r="AI267" s="1"/>
      <c r="AJ267" s="1"/>
      <c r="AK267" s="1"/>
      <c r="AL267" s="1"/>
      <c r="AM267" s="1"/>
      <c r="AN267" s="1"/>
      <c r="AO267" s="1"/>
      <c r="AP267" s="1"/>
      <c r="AQ267" s="1"/>
      <c r="AR267" s="1"/>
      <c r="AS267" s="1"/>
      <c r="AT267" s="1"/>
      <c r="AU267" s="1"/>
      <c r="AV267" s="1"/>
      <c r="AW267" s="1"/>
      <c r="AX267" s="1"/>
      <c r="AY267" s="1"/>
      <c r="AZ267" s="1"/>
      <c r="BA267" s="1"/>
      <c r="BB267" s="1"/>
      <c r="BC267" s="1"/>
      <c r="BD267" s="1"/>
      <c r="BE267" s="1"/>
      <c r="BF267" s="1"/>
      <c r="BG267" s="1"/>
      <c r="BH267" s="1"/>
      <c r="BI267" s="1"/>
      <c r="BJ267" s="1"/>
      <c r="BK267" s="1"/>
      <c r="BL267" s="1"/>
      <c r="BM267" s="1"/>
      <c r="BN267" s="1"/>
      <c r="BO267" s="1"/>
      <c r="BP267" s="1"/>
      <c r="BQ267" s="1"/>
      <c r="BR267" s="1"/>
      <c r="BS267" s="1"/>
      <c r="BT267" s="1"/>
      <c r="BU267" s="1"/>
      <c r="BV267" s="1"/>
      <c r="BW267" s="1"/>
      <c r="BX267" s="1"/>
      <c r="BY267" s="1"/>
      <c r="BZ267" s="1"/>
      <c r="CA267" s="1"/>
      <c r="CB267" s="1"/>
      <c r="CC267" s="1"/>
      <c r="CD267" s="1"/>
      <c r="CE267" s="1"/>
      <c r="CF267" s="1"/>
      <c r="CG267" s="1"/>
      <c r="CH267" s="1"/>
      <c r="CI267" s="1"/>
      <c r="CJ267" s="1"/>
      <c r="CK267" s="1"/>
      <c r="CL267" s="1"/>
      <c r="CM267" s="1"/>
      <c r="CN267" s="1"/>
      <c r="CO267" s="1"/>
      <c r="CP267" s="1"/>
      <c r="CQ267" s="1"/>
      <c r="CR267" s="1"/>
      <c r="CS267" s="1"/>
      <c r="CT267" s="1"/>
      <c r="CU267" s="1"/>
      <c r="CV267" s="1"/>
      <c r="CW267" s="1"/>
      <c r="CX267" s="1"/>
      <c r="CY267" s="1"/>
      <c r="CZ267" s="1"/>
      <c r="DA267" s="1"/>
      <c r="DB267" s="1"/>
      <c r="DC267" s="1"/>
      <c r="DD267" s="1"/>
      <c r="DE267" s="1"/>
      <c r="DF267" s="1"/>
      <c r="DG267" s="1"/>
      <c r="DH267" s="1"/>
      <c r="DI267" s="1"/>
      <c r="DJ267" s="1"/>
      <c r="DK267" s="1"/>
      <c r="DL267" s="1"/>
      <c r="DM267" s="1"/>
      <c r="DN267" s="1"/>
      <c r="DO267" s="1"/>
      <c r="DP267" s="1"/>
      <c r="DQ267" s="1"/>
      <c r="DR267" s="1"/>
      <c r="DS267" s="1"/>
      <c r="DT267" s="1"/>
      <c r="DU267" s="1"/>
      <c r="DV267" s="1"/>
      <c r="DW267" s="1"/>
      <c r="DX267" s="1"/>
      <c r="DY267" s="1"/>
      <c r="DZ267" s="1"/>
      <c r="EA267" s="1"/>
      <c r="EB267" s="1"/>
      <c r="EC267" s="1"/>
      <c r="ED267" s="1"/>
      <c r="EE267" s="1"/>
      <c r="EF267" s="1"/>
      <c r="EG267" s="1"/>
      <c r="EH267" s="1"/>
      <c r="EI267" s="1"/>
      <c r="EJ267" s="1"/>
      <c r="EK267" s="1"/>
      <c r="EL267" s="1"/>
      <c r="EM267" s="1"/>
      <c r="EN267" s="1"/>
      <c r="EO267" s="1"/>
      <c r="EP267" s="1"/>
      <c r="EQ267" s="1"/>
      <c r="ER267" s="1"/>
      <c r="ES267" s="1"/>
      <c r="ET267" s="1"/>
      <c r="WZB267" s="1"/>
      <c r="WZC267" s="1"/>
      <c r="WZD267" s="1"/>
      <c r="WZE267" s="1"/>
      <c r="WZF267" s="1"/>
      <c r="WZG267" s="1"/>
      <c r="WZH267" s="1"/>
      <c r="WZI267" s="1"/>
      <c r="WZJ267" s="1"/>
      <c r="WZK267" s="1"/>
      <c r="WZL267" s="1"/>
      <c r="WZM267" s="1"/>
      <c r="WZN267" s="1"/>
      <c r="WZO267" s="1"/>
      <c r="WZP267" s="1"/>
      <c r="WZQ267" s="1"/>
      <c r="WZR267" s="1"/>
      <c r="WZS267" s="1"/>
      <c r="WZT267" s="1"/>
      <c r="WZU267" s="1"/>
      <c r="WZV267" s="1"/>
      <c r="WZW267" s="1"/>
      <c r="WZX267" s="1"/>
      <c r="WZY267" s="1"/>
      <c r="WZZ267" s="1"/>
      <c r="XAA267" s="1"/>
      <c r="XAB267" s="1"/>
      <c r="XAC267" s="1"/>
      <c r="XAD267" s="1"/>
      <c r="XAE267" s="1"/>
      <c r="XAF267" s="1"/>
      <c r="XAG267" s="1"/>
      <c r="XAH267" s="1"/>
      <c r="XAI267" s="1"/>
      <c r="XAJ267" s="1"/>
      <c r="XAK267" s="1"/>
      <c r="XAL267" s="1"/>
      <c r="XAM267" s="1"/>
      <c r="XAN267" s="1"/>
      <c r="XAO267" s="1"/>
      <c r="XAP267" s="1"/>
      <c r="XAQ267" s="1"/>
      <c r="XAR267" s="1"/>
      <c r="XAS267" s="1"/>
      <c r="XAT267" s="1"/>
      <c r="XAU267" s="1"/>
      <c r="XAV267" s="1"/>
      <c r="XAW267" s="1"/>
      <c r="XAX267" s="1"/>
      <c r="XAY267" s="1"/>
      <c r="XAZ267" s="1"/>
      <c r="XBA267" s="1"/>
      <c r="XBB267" s="1"/>
      <c r="XBC267" s="1"/>
      <c r="XBD267" s="1"/>
      <c r="XBE267" s="1"/>
      <c r="XBF267" s="1"/>
      <c r="XBG267" s="1"/>
      <c r="XBH267" s="1"/>
      <c r="XBI267" s="1"/>
      <c r="XBJ267" s="1"/>
      <c r="XBK267" s="1"/>
      <c r="XBL267" s="1"/>
      <c r="XBM267" s="1"/>
      <c r="XBN267" s="1"/>
      <c r="XBO267" s="1"/>
      <c r="XBP267" s="1"/>
      <c r="XBQ267" s="1"/>
      <c r="XBR267" s="1"/>
      <c r="XBS267" s="1"/>
      <c r="XBT267" s="1"/>
      <c r="XBU267" s="1"/>
      <c r="XBV267" s="1"/>
      <c r="XBW267" s="1"/>
      <c r="XBX267" s="1"/>
      <c r="XBY267" s="1"/>
      <c r="XBZ267" s="1"/>
      <c r="XCA267" s="1"/>
      <c r="XCB267" s="1"/>
      <c r="XCC267" s="1"/>
      <c r="XCD267" s="1"/>
      <c r="XCE267" s="1"/>
      <c r="XCF267" s="1"/>
      <c r="XCG267" s="1"/>
      <c r="XCH267" s="1"/>
      <c r="XCI267" s="1"/>
      <c r="XCJ267" s="1"/>
      <c r="XCK267" s="1"/>
      <c r="XCL267" s="1"/>
      <c r="XCM267" s="1"/>
      <c r="XCN267" s="1"/>
      <c r="XCO267" s="1"/>
      <c r="XCP267" s="1"/>
      <c r="XCQ267" s="1"/>
      <c r="XCR267" s="1"/>
      <c r="XCS267" s="1"/>
      <c r="XCT267" s="1"/>
      <c r="XCU267" s="1"/>
      <c r="XCV267" s="1"/>
      <c r="XCW267" s="1"/>
      <c r="XCX267" s="1"/>
      <c r="XCY267" s="1"/>
      <c r="XCZ267" s="1"/>
      <c r="XDA267" s="1"/>
      <c r="XDB267" s="1"/>
      <c r="XDC267" s="1"/>
      <c r="XDD267" s="1"/>
      <c r="XDE267" s="1"/>
      <c r="XDF267" s="1"/>
      <c r="XDG267" s="1"/>
      <c r="XDH267" s="1"/>
      <c r="XDI267" s="1"/>
      <c r="XDJ267" s="1"/>
      <c r="XDK267" s="1"/>
      <c r="XDL267" s="1"/>
      <c r="XDM267" s="1"/>
      <c r="XDN267" s="1"/>
      <c r="XDO267" s="1"/>
      <c r="XDP267" s="1"/>
      <c r="XDQ267" s="1"/>
      <c r="XDR267" s="1"/>
      <c r="XDS267" s="1"/>
      <c r="XDT267" s="1"/>
      <c r="XDU267" s="1"/>
      <c r="XDV267" s="1"/>
      <c r="XDW267" s="1"/>
      <c r="XDX267" s="1"/>
      <c r="XDY267" s="1"/>
      <c r="XDZ267" s="1"/>
      <c r="XEA267" s="1"/>
      <c r="XEB267" s="1"/>
      <c r="XEC267" s="1"/>
      <c r="XED267" s="1"/>
      <c r="XEE267" s="1"/>
      <c r="XEF267" s="1"/>
      <c r="XEG267" s="1"/>
      <c r="XEH267" s="1"/>
      <c r="XEI267" s="1"/>
      <c r="XEJ267" s="1"/>
      <c r="XEK267" s="1"/>
      <c r="XEL267" s="1"/>
      <c r="XEM267" s="1"/>
      <c r="XEN267" s="1"/>
      <c r="XEO267" s="1"/>
      <c r="XEP267" s="1"/>
      <c r="XEQ267" s="1"/>
      <c r="XER267" s="1"/>
      <c r="XES267" s="1"/>
      <c r="XET267" s="1"/>
      <c r="XEU267" s="1"/>
      <c r="XEV267" s="1"/>
      <c r="XEW267" s="1"/>
      <c r="XEX267" s="1"/>
      <c r="XEY267" s="1"/>
      <c r="XEZ267" s="1"/>
      <c r="XFA267" s="1"/>
      <c r="XFB267" s="1"/>
      <c r="XFC267" s="1"/>
    </row>
    <row r="268" spans="1:150 16226:16383" s="2" customFormat="1" ht="20.25" customHeight="1" x14ac:dyDescent="0.3">
      <c r="A268" s="109">
        <v>1</v>
      </c>
      <c r="B268" s="109"/>
      <c r="C268" s="79" t="s">
        <v>322</v>
      </c>
      <c r="D268" s="80"/>
      <c r="E268" s="80"/>
      <c r="F268" s="80"/>
      <c r="G268" s="80"/>
      <c r="H268" s="81"/>
      <c r="I268" s="1"/>
      <c r="J268" s="1"/>
      <c r="K268" s="1"/>
      <c r="L268" s="1"/>
      <c r="M268" s="1"/>
      <c r="N268" s="1"/>
      <c r="O268" s="1"/>
      <c r="P268" s="1"/>
      <c r="Q268" s="1"/>
      <c r="R268" s="1"/>
      <c r="S268" s="1"/>
      <c r="T268" s="1"/>
      <c r="U268" s="1"/>
      <c r="V268" s="1"/>
      <c r="W268" s="1"/>
      <c r="X268" s="1"/>
      <c r="Y268" s="1"/>
      <c r="Z268" s="1"/>
      <c r="AA268" s="1"/>
      <c r="AB268" s="1"/>
      <c r="AC268" s="1"/>
      <c r="AD268" s="1"/>
      <c r="AE268" s="1"/>
      <c r="AF268" s="1"/>
      <c r="AG268" s="1"/>
      <c r="AH268" s="1"/>
      <c r="AI268" s="1"/>
      <c r="AJ268" s="1"/>
      <c r="AK268" s="1"/>
      <c r="AL268" s="1"/>
      <c r="AM268" s="1"/>
      <c r="AN268" s="1"/>
      <c r="AO268" s="1"/>
      <c r="AP268" s="1"/>
      <c r="AQ268" s="1"/>
      <c r="AR268" s="1"/>
      <c r="AS268" s="1"/>
      <c r="AT268" s="1"/>
      <c r="AU268" s="1"/>
      <c r="AV268" s="1"/>
      <c r="AW268" s="1"/>
      <c r="AX268" s="1"/>
      <c r="AY268" s="1"/>
      <c r="AZ268" s="1"/>
      <c r="BA268" s="1"/>
      <c r="BB268" s="1"/>
      <c r="BC268" s="1"/>
      <c r="BD268" s="1"/>
      <c r="BE268" s="1"/>
      <c r="BF268" s="1"/>
      <c r="BG268" s="1"/>
      <c r="BH268" s="1"/>
      <c r="BI268" s="1"/>
      <c r="BJ268" s="1"/>
      <c r="BK268" s="1"/>
      <c r="BL268" s="1"/>
      <c r="BM268" s="1"/>
      <c r="BN268" s="1"/>
      <c r="BO268" s="1"/>
      <c r="BP268" s="1"/>
      <c r="BQ268" s="1"/>
      <c r="BR268" s="1"/>
      <c r="BS268" s="1"/>
      <c r="BT268" s="1"/>
      <c r="BU268" s="1"/>
      <c r="BV268" s="1"/>
      <c r="BW268" s="1"/>
      <c r="BX268" s="1"/>
      <c r="BY268" s="1"/>
      <c r="BZ268" s="1"/>
      <c r="CA268" s="1"/>
      <c r="CB268" s="1"/>
      <c r="CC268" s="1"/>
      <c r="CD268" s="1"/>
      <c r="CE268" s="1"/>
      <c r="CF268" s="1"/>
      <c r="CG268" s="1"/>
      <c r="CH268" s="1"/>
      <c r="CI268" s="1"/>
      <c r="CJ268" s="1"/>
      <c r="CK268" s="1"/>
      <c r="CL268" s="1"/>
      <c r="CM268" s="1"/>
      <c r="CN268" s="1"/>
      <c r="CO268" s="1"/>
      <c r="CP268" s="1"/>
      <c r="CQ268" s="1"/>
      <c r="CR268" s="1"/>
      <c r="CS268" s="1"/>
      <c r="CT268" s="1"/>
      <c r="CU268" s="1"/>
      <c r="CV268" s="1"/>
      <c r="CW268" s="1"/>
      <c r="CX268" s="1"/>
      <c r="CY268" s="1"/>
      <c r="CZ268" s="1"/>
      <c r="DA268" s="1"/>
      <c r="DB268" s="1"/>
      <c r="DC268" s="1"/>
      <c r="DD268" s="1"/>
      <c r="DE268" s="1"/>
      <c r="DF268" s="1"/>
      <c r="DG268" s="1"/>
      <c r="DH268" s="1"/>
      <c r="DI268" s="1"/>
      <c r="DJ268" s="1"/>
      <c r="DK268" s="1"/>
      <c r="DL268" s="1"/>
      <c r="DM268" s="1"/>
      <c r="DN268" s="1"/>
      <c r="DO268" s="1"/>
      <c r="DP268" s="1"/>
      <c r="DQ268" s="1"/>
      <c r="DR268" s="1"/>
      <c r="DS268" s="1"/>
      <c r="DT268" s="1"/>
      <c r="DU268" s="1"/>
      <c r="DV268" s="1"/>
      <c r="DW268" s="1"/>
      <c r="DX268" s="1"/>
      <c r="DY268" s="1"/>
      <c r="DZ268" s="1"/>
      <c r="EA268" s="1"/>
      <c r="EB268" s="1"/>
      <c r="EC268" s="1"/>
      <c r="ED268" s="1"/>
      <c r="EE268" s="1"/>
      <c r="EF268" s="1"/>
      <c r="EG268" s="1"/>
      <c r="EH268" s="1"/>
      <c r="EI268" s="1"/>
      <c r="EJ268" s="1"/>
      <c r="EK268" s="1"/>
      <c r="EL268" s="1"/>
      <c r="EM268" s="1"/>
      <c r="EN268" s="1"/>
      <c r="EO268" s="1"/>
      <c r="EP268" s="1"/>
      <c r="EQ268" s="1"/>
      <c r="ER268" s="1"/>
      <c r="ES268" s="1"/>
      <c r="ET268" s="1"/>
      <c r="WZB268" s="1"/>
      <c r="WZC268" s="1"/>
      <c r="WZD268" s="1"/>
      <c r="WZE268" s="1"/>
      <c r="WZF268" s="1"/>
      <c r="WZG268" s="1"/>
      <c r="WZH268" s="1"/>
      <c r="WZI268" s="1"/>
      <c r="WZJ268" s="1"/>
      <c r="WZK268" s="1"/>
      <c r="WZL268" s="1"/>
      <c r="WZM268" s="1"/>
      <c r="WZN268" s="1"/>
      <c r="WZO268" s="1"/>
      <c r="WZP268" s="1"/>
      <c r="WZQ268" s="1"/>
      <c r="WZR268" s="1"/>
      <c r="WZS268" s="1"/>
      <c r="WZT268" s="1"/>
      <c r="WZU268" s="1"/>
      <c r="WZV268" s="1"/>
      <c r="WZW268" s="1"/>
      <c r="WZX268" s="1"/>
      <c r="WZY268" s="1"/>
      <c r="WZZ268" s="1"/>
      <c r="XAA268" s="1"/>
      <c r="XAB268" s="1"/>
      <c r="XAC268" s="1"/>
      <c r="XAD268" s="1"/>
      <c r="XAE268" s="1"/>
      <c r="XAF268" s="1"/>
      <c r="XAG268" s="1"/>
      <c r="XAH268" s="1"/>
      <c r="XAI268" s="1"/>
      <c r="XAJ268" s="1"/>
      <c r="XAK268" s="1"/>
      <c r="XAL268" s="1"/>
      <c r="XAM268" s="1"/>
      <c r="XAN268" s="1"/>
      <c r="XAO268" s="1"/>
      <c r="XAP268" s="1"/>
      <c r="XAQ268" s="1"/>
      <c r="XAR268" s="1"/>
      <c r="XAS268" s="1"/>
      <c r="XAT268" s="1"/>
      <c r="XAU268" s="1"/>
      <c r="XAV268" s="1"/>
      <c r="XAW268" s="1"/>
      <c r="XAX268" s="1"/>
      <c r="XAY268" s="1"/>
      <c r="XAZ268" s="1"/>
      <c r="XBA268" s="1"/>
      <c r="XBB268" s="1"/>
      <c r="XBC268" s="1"/>
      <c r="XBD268" s="1"/>
      <c r="XBE268" s="1"/>
      <c r="XBF268" s="1"/>
      <c r="XBG268" s="1"/>
      <c r="XBH268" s="1"/>
      <c r="XBI268" s="1"/>
      <c r="XBJ268" s="1"/>
      <c r="XBK268" s="1"/>
      <c r="XBL268" s="1"/>
      <c r="XBM268" s="1"/>
      <c r="XBN268" s="1"/>
      <c r="XBO268" s="1"/>
      <c r="XBP268" s="1"/>
      <c r="XBQ268" s="1"/>
      <c r="XBR268" s="1"/>
      <c r="XBS268" s="1"/>
      <c r="XBT268" s="1"/>
      <c r="XBU268" s="1"/>
      <c r="XBV268" s="1"/>
      <c r="XBW268" s="1"/>
      <c r="XBX268" s="1"/>
      <c r="XBY268" s="1"/>
      <c r="XBZ268" s="1"/>
      <c r="XCA268" s="1"/>
      <c r="XCB268" s="1"/>
      <c r="XCC268" s="1"/>
      <c r="XCD268" s="1"/>
      <c r="XCE268" s="1"/>
      <c r="XCF268" s="1"/>
      <c r="XCG268" s="1"/>
      <c r="XCH268" s="1"/>
      <c r="XCI268" s="1"/>
      <c r="XCJ268" s="1"/>
      <c r="XCK268" s="1"/>
      <c r="XCL268" s="1"/>
      <c r="XCM268" s="1"/>
      <c r="XCN268" s="1"/>
      <c r="XCO268" s="1"/>
      <c r="XCP268" s="1"/>
      <c r="XCQ268" s="1"/>
      <c r="XCR268" s="1"/>
      <c r="XCS268" s="1"/>
      <c r="XCT268" s="1"/>
      <c r="XCU268" s="1"/>
      <c r="XCV268" s="1"/>
      <c r="XCW268" s="1"/>
      <c r="XCX268" s="1"/>
      <c r="XCY268" s="1"/>
      <c r="XCZ268" s="1"/>
      <c r="XDA268" s="1"/>
      <c r="XDB268" s="1"/>
      <c r="XDC268" s="1"/>
      <c r="XDD268" s="1"/>
      <c r="XDE268" s="1"/>
      <c r="XDF268" s="1"/>
      <c r="XDG268" s="1"/>
      <c r="XDH268" s="1"/>
      <c r="XDI268" s="1"/>
      <c r="XDJ268" s="1"/>
      <c r="XDK268" s="1"/>
      <c r="XDL268" s="1"/>
      <c r="XDM268" s="1"/>
      <c r="XDN268" s="1"/>
      <c r="XDO268" s="1"/>
      <c r="XDP268" s="1"/>
      <c r="XDQ268" s="1"/>
      <c r="XDR268" s="1"/>
      <c r="XDS268" s="1"/>
      <c r="XDT268" s="1"/>
      <c r="XDU268" s="1"/>
      <c r="XDV268" s="1"/>
      <c r="XDW268" s="1"/>
      <c r="XDX268" s="1"/>
      <c r="XDY268" s="1"/>
      <c r="XDZ268" s="1"/>
      <c r="XEA268" s="1"/>
      <c r="XEB268" s="1"/>
      <c r="XEC268" s="1"/>
      <c r="XED268" s="1"/>
      <c r="XEE268" s="1"/>
      <c r="XEF268" s="1"/>
      <c r="XEG268" s="1"/>
      <c r="XEH268" s="1"/>
      <c r="XEI268" s="1"/>
      <c r="XEJ268" s="1"/>
      <c r="XEK268" s="1"/>
      <c r="XEL268" s="1"/>
      <c r="XEM268" s="1"/>
      <c r="XEN268" s="1"/>
      <c r="XEO268" s="1"/>
      <c r="XEP268" s="1"/>
      <c r="XEQ268" s="1"/>
      <c r="XER268" s="1"/>
      <c r="XES268" s="1"/>
      <c r="XET268" s="1"/>
      <c r="XEU268" s="1"/>
      <c r="XEV268" s="1"/>
      <c r="XEW268" s="1"/>
      <c r="XEX268" s="1"/>
      <c r="XEY268" s="1"/>
      <c r="XEZ268" s="1"/>
      <c r="XFA268" s="1"/>
      <c r="XFB268" s="1"/>
      <c r="XFC268" s="1"/>
    </row>
    <row r="269" spans="1:150 16226:16383" s="2" customFormat="1" ht="21" x14ac:dyDescent="0.3">
      <c r="A269" s="110">
        <f>A268+1</f>
        <v>2</v>
      </c>
      <c r="B269" s="111"/>
      <c r="C269" s="82"/>
      <c r="D269" s="83"/>
      <c r="E269" s="83"/>
      <c r="F269" s="83"/>
      <c r="G269" s="83"/>
      <c r="H269" s="84"/>
      <c r="I269" s="1"/>
      <c r="J269" s="1"/>
      <c r="K269" s="1"/>
      <c r="L269" s="1"/>
      <c r="M269" s="1"/>
      <c r="N269" s="1"/>
      <c r="O269" s="1"/>
      <c r="P269" s="1"/>
      <c r="Q269" s="1"/>
      <c r="R269" s="1"/>
      <c r="S269" s="1"/>
      <c r="T269" s="1"/>
      <c r="U269" s="1"/>
      <c r="V269" s="1"/>
      <c r="W269" s="1"/>
      <c r="X269" s="1"/>
      <c r="Y269" s="1"/>
      <c r="Z269" s="1"/>
      <c r="AA269" s="1"/>
      <c r="AB269" s="1"/>
      <c r="AC269" s="1"/>
      <c r="AD269" s="1"/>
      <c r="AE269" s="1"/>
      <c r="AF269" s="1"/>
      <c r="AG269" s="1"/>
      <c r="AH269" s="1"/>
      <c r="AI269" s="1"/>
      <c r="AJ269" s="1"/>
      <c r="AK269" s="1"/>
      <c r="AL269" s="1"/>
      <c r="AM269" s="1"/>
      <c r="AN269" s="1"/>
      <c r="AO269" s="1"/>
      <c r="AP269" s="1"/>
      <c r="AQ269" s="1"/>
      <c r="AR269" s="1"/>
      <c r="AS269" s="1"/>
      <c r="AT269" s="1"/>
      <c r="AU269" s="1"/>
      <c r="AV269" s="1"/>
      <c r="AW269" s="1"/>
      <c r="AX269" s="1"/>
      <c r="AY269" s="1"/>
      <c r="AZ269" s="1"/>
      <c r="BA269" s="1"/>
      <c r="BB269" s="1"/>
      <c r="BC269" s="1"/>
      <c r="BD269" s="1"/>
      <c r="BE269" s="1"/>
      <c r="BF269" s="1"/>
      <c r="BG269" s="1"/>
      <c r="BH269" s="1"/>
      <c r="BI269" s="1"/>
      <c r="BJ269" s="1"/>
      <c r="BK269" s="1"/>
      <c r="BL269" s="1"/>
      <c r="BM269" s="1"/>
      <c r="BN269" s="1"/>
      <c r="BO269" s="1"/>
      <c r="BP269" s="1"/>
      <c r="BQ269" s="1"/>
      <c r="BR269" s="1"/>
      <c r="BS269" s="1"/>
      <c r="BT269" s="1"/>
      <c r="BU269" s="1"/>
      <c r="BV269" s="1"/>
      <c r="BW269" s="1"/>
      <c r="BX269" s="1"/>
      <c r="BY269" s="1"/>
      <c r="BZ269" s="1"/>
      <c r="CA269" s="1"/>
      <c r="CB269" s="1"/>
      <c r="CC269" s="1"/>
      <c r="CD269" s="1"/>
      <c r="CE269" s="1"/>
      <c r="CF269" s="1"/>
      <c r="CG269" s="1"/>
      <c r="CH269" s="1"/>
      <c r="CI269" s="1"/>
      <c r="CJ269" s="1"/>
      <c r="CK269" s="1"/>
      <c r="CL269" s="1"/>
      <c r="CM269" s="1"/>
      <c r="CN269" s="1"/>
      <c r="CO269" s="1"/>
      <c r="CP269" s="1"/>
      <c r="CQ269" s="1"/>
      <c r="CR269" s="1"/>
      <c r="CS269" s="1"/>
      <c r="CT269" s="1"/>
      <c r="CU269" s="1"/>
      <c r="CV269" s="1"/>
      <c r="CW269" s="1"/>
      <c r="CX269" s="1"/>
      <c r="CY269" s="1"/>
      <c r="CZ269" s="1"/>
      <c r="DA269" s="1"/>
      <c r="DB269" s="1"/>
      <c r="DC269" s="1"/>
      <c r="DD269" s="1"/>
      <c r="DE269" s="1"/>
      <c r="DF269" s="1"/>
      <c r="DG269" s="1"/>
      <c r="DH269" s="1"/>
      <c r="DI269" s="1"/>
      <c r="DJ269" s="1"/>
      <c r="DK269" s="1"/>
      <c r="DL269" s="1"/>
      <c r="DM269" s="1"/>
      <c r="DN269" s="1"/>
      <c r="DO269" s="1"/>
      <c r="DP269" s="1"/>
      <c r="DQ269" s="1"/>
      <c r="DR269" s="1"/>
      <c r="DS269" s="1"/>
      <c r="DT269" s="1"/>
      <c r="DU269" s="1"/>
      <c r="DV269" s="1"/>
      <c r="DW269" s="1"/>
      <c r="DX269" s="1"/>
      <c r="DY269" s="1"/>
      <c r="DZ269" s="1"/>
      <c r="EA269" s="1"/>
      <c r="EB269" s="1"/>
      <c r="EC269" s="1"/>
      <c r="ED269" s="1"/>
      <c r="EE269" s="1"/>
      <c r="EF269" s="1"/>
      <c r="EG269" s="1"/>
      <c r="EH269" s="1"/>
      <c r="EI269" s="1"/>
      <c r="EJ269" s="1"/>
      <c r="EK269" s="1"/>
      <c r="EL269" s="1"/>
      <c r="EM269" s="1"/>
      <c r="EN269" s="1"/>
      <c r="EO269" s="1"/>
      <c r="EP269" s="1"/>
      <c r="EQ269" s="1"/>
      <c r="ER269" s="1"/>
      <c r="ES269" s="1"/>
      <c r="ET269" s="1"/>
      <c r="WZB269" s="1"/>
      <c r="WZC269" s="1"/>
      <c r="WZD269" s="1"/>
      <c r="WZE269" s="1"/>
      <c r="WZF269" s="1"/>
      <c r="WZG269" s="1"/>
      <c r="WZH269" s="1"/>
      <c r="WZI269" s="1"/>
      <c r="WZJ269" s="1"/>
      <c r="WZK269" s="1"/>
      <c r="WZL269" s="1"/>
      <c r="WZM269" s="1"/>
      <c r="WZN269" s="1"/>
      <c r="WZO269" s="1"/>
      <c r="WZP269" s="1"/>
      <c r="WZQ269" s="1"/>
      <c r="WZR269" s="1"/>
      <c r="WZS269" s="1"/>
      <c r="WZT269" s="1"/>
      <c r="WZU269" s="1"/>
      <c r="WZV269" s="1"/>
      <c r="WZW269" s="1"/>
      <c r="WZX269" s="1"/>
      <c r="WZY269" s="1"/>
      <c r="WZZ269" s="1"/>
      <c r="XAA269" s="1"/>
      <c r="XAB269" s="1"/>
      <c r="XAC269" s="1"/>
      <c r="XAD269" s="1"/>
      <c r="XAE269" s="1"/>
      <c r="XAF269" s="1"/>
      <c r="XAG269" s="1"/>
      <c r="XAH269" s="1"/>
      <c r="XAI269" s="1"/>
      <c r="XAJ269" s="1"/>
      <c r="XAK269" s="1"/>
      <c r="XAL269" s="1"/>
      <c r="XAM269" s="1"/>
      <c r="XAN269" s="1"/>
      <c r="XAO269" s="1"/>
      <c r="XAP269" s="1"/>
      <c r="XAQ269" s="1"/>
      <c r="XAR269" s="1"/>
      <c r="XAS269" s="1"/>
      <c r="XAT269" s="1"/>
      <c r="XAU269" s="1"/>
      <c r="XAV269" s="1"/>
      <c r="XAW269" s="1"/>
      <c r="XAX269" s="1"/>
      <c r="XAY269" s="1"/>
      <c r="XAZ269" s="1"/>
      <c r="XBA269" s="1"/>
      <c r="XBB269" s="1"/>
      <c r="XBC269" s="1"/>
      <c r="XBD269" s="1"/>
      <c r="XBE269" s="1"/>
      <c r="XBF269" s="1"/>
      <c r="XBG269" s="1"/>
      <c r="XBH269" s="1"/>
      <c r="XBI269" s="1"/>
      <c r="XBJ269" s="1"/>
      <c r="XBK269" s="1"/>
      <c r="XBL269" s="1"/>
      <c r="XBM269" s="1"/>
      <c r="XBN269" s="1"/>
      <c r="XBO269" s="1"/>
      <c r="XBP269" s="1"/>
      <c r="XBQ269" s="1"/>
      <c r="XBR269" s="1"/>
      <c r="XBS269" s="1"/>
      <c r="XBT269" s="1"/>
      <c r="XBU269" s="1"/>
      <c r="XBV269" s="1"/>
      <c r="XBW269" s="1"/>
      <c r="XBX269" s="1"/>
      <c r="XBY269" s="1"/>
      <c r="XBZ269" s="1"/>
      <c r="XCA269" s="1"/>
      <c r="XCB269" s="1"/>
      <c r="XCC269" s="1"/>
      <c r="XCD269" s="1"/>
      <c r="XCE269" s="1"/>
      <c r="XCF269" s="1"/>
      <c r="XCG269" s="1"/>
      <c r="XCH269" s="1"/>
      <c r="XCI269" s="1"/>
      <c r="XCJ269" s="1"/>
      <c r="XCK269" s="1"/>
      <c r="XCL269" s="1"/>
      <c r="XCM269" s="1"/>
      <c r="XCN269" s="1"/>
      <c r="XCO269" s="1"/>
      <c r="XCP269" s="1"/>
      <c r="XCQ269" s="1"/>
      <c r="XCR269" s="1"/>
      <c r="XCS269" s="1"/>
      <c r="XCT269" s="1"/>
      <c r="XCU269" s="1"/>
      <c r="XCV269" s="1"/>
      <c r="XCW269" s="1"/>
      <c r="XCX269" s="1"/>
      <c r="XCY269" s="1"/>
      <c r="XCZ269" s="1"/>
      <c r="XDA269" s="1"/>
      <c r="XDB269" s="1"/>
      <c r="XDC269" s="1"/>
      <c r="XDD269" s="1"/>
      <c r="XDE269" s="1"/>
      <c r="XDF269" s="1"/>
      <c r="XDG269" s="1"/>
      <c r="XDH269" s="1"/>
      <c r="XDI269" s="1"/>
      <c r="XDJ269" s="1"/>
      <c r="XDK269" s="1"/>
      <c r="XDL269" s="1"/>
      <c r="XDM269" s="1"/>
      <c r="XDN269" s="1"/>
      <c r="XDO269" s="1"/>
      <c r="XDP269" s="1"/>
      <c r="XDQ269" s="1"/>
      <c r="XDR269" s="1"/>
      <c r="XDS269" s="1"/>
      <c r="XDT269" s="1"/>
      <c r="XDU269" s="1"/>
      <c r="XDV269" s="1"/>
      <c r="XDW269" s="1"/>
      <c r="XDX269" s="1"/>
      <c r="XDY269" s="1"/>
      <c r="XDZ269" s="1"/>
      <c r="XEA269" s="1"/>
      <c r="XEB269" s="1"/>
      <c r="XEC269" s="1"/>
      <c r="XED269" s="1"/>
      <c r="XEE269" s="1"/>
      <c r="XEF269" s="1"/>
      <c r="XEG269" s="1"/>
      <c r="XEH269" s="1"/>
      <c r="XEI269" s="1"/>
      <c r="XEJ269" s="1"/>
      <c r="XEK269" s="1"/>
      <c r="XEL269" s="1"/>
      <c r="XEM269" s="1"/>
      <c r="XEN269" s="1"/>
      <c r="XEO269" s="1"/>
      <c r="XEP269" s="1"/>
      <c r="XEQ269" s="1"/>
      <c r="XER269" s="1"/>
      <c r="XES269" s="1"/>
      <c r="XET269" s="1"/>
      <c r="XEU269" s="1"/>
      <c r="XEV269" s="1"/>
      <c r="XEW269" s="1"/>
      <c r="XEX269" s="1"/>
      <c r="XEY269" s="1"/>
      <c r="XEZ269" s="1"/>
      <c r="XFA269" s="1"/>
      <c r="XFB269" s="1"/>
      <c r="XFC269" s="1"/>
    </row>
    <row r="270" spans="1:150 16226:16383" s="2" customFormat="1" ht="20.25" customHeight="1" x14ac:dyDescent="0.3">
      <c r="A270" s="110">
        <f t="shared" ref="A270:A275" si="41">A269+1</f>
        <v>3</v>
      </c>
      <c r="B270" s="111"/>
      <c r="C270" s="82"/>
      <c r="D270" s="83"/>
      <c r="E270" s="83"/>
      <c r="F270" s="83"/>
      <c r="G270" s="83"/>
      <c r="H270" s="84"/>
      <c r="I270" s="1"/>
      <c r="J270" s="1"/>
      <c r="K270" s="1"/>
      <c r="L270" s="1"/>
      <c r="M270" s="1"/>
      <c r="N270" s="1"/>
      <c r="O270" s="1"/>
      <c r="P270" s="1"/>
      <c r="Q270" s="1"/>
      <c r="R270" s="1"/>
      <c r="S270" s="1"/>
      <c r="T270" s="1"/>
      <c r="U270" s="1"/>
      <c r="V270" s="1"/>
      <c r="W270" s="1"/>
      <c r="X270" s="1"/>
      <c r="Y270" s="1"/>
      <c r="Z270" s="1"/>
      <c r="AA270" s="1"/>
      <c r="AB270" s="1"/>
      <c r="AC270" s="1"/>
      <c r="AD270" s="1"/>
      <c r="AE270" s="1"/>
      <c r="AF270" s="1"/>
      <c r="AG270" s="1"/>
      <c r="AH270" s="1"/>
      <c r="AI270" s="1"/>
      <c r="AJ270" s="1"/>
      <c r="AK270" s="1"/>
      <c r="AL270" s="1"/>
      <c r="AM270" s="1"/>
      <c r="AN270" s="1"/>
      <c r="AO270" s="1"/>
      <c r="AP270" s="1"/>
      <c r="AQ270" s="1"/>
      <c r="AR270" s="1"/>
      <c r="AS270" s="1"/>
      <c r="AT270" s="1"/>
      <c r="AU270" s="1"/>
      <c r="AV270" s="1"/>
      <c r="AW270" s="1"/>
      <c r="AX270" s="1"/>
      <c r="AY270" s="1"/>
      <c r="AZ270" s="1"/>
      <c r="BA270" s="1"/>
      <c r="BB270" s="1"/>
      <c r="BC270" s="1"/>
      <c r="BD270" s="1"/>
      <c r="BE270" s="1"/>
      <c r="BF270" s="1"/>
      <c r="BG270" s="1"/>
      <c r="BH270" s="1"/>
      <c r="BI270" s="1"/>
      <c r="BJ270" s="1"/>
      <c r="BK270" s="1"/>
      <c r="BL270" s="1"/>
      <c r="BM270" s="1"/>
      <c r="BN270" s="1"/>
      <c r="BO270" s="1"/>
      <c r="BP270" s="1"/>
      <c r="BQ270" s="1"/>
      <c r="BR270" s="1"/>
      <c r="BS270" s="1"/>
      <c r="BT270" s="1"/>
      <c r="BU270" s="1"/>
      <c r="BV270" s="1"/>
      <c r="BW270" s="1"/>
      <c r="BX270" s="1"/>
      <c r="BY270" s="1"/>
      <c r="BZ270" s="1"/>
      <c r="CA270" s="1"/>
      <c r="CB270" s="1"/>
      <c r="CC270" s="1"/>
      <c r="CD270" s="1"/>
      <c r="CE270" s="1"/>
      <c r="CF270" s="1"/>
      <c r="CG270" s="1"/>
      <c r="CH270" s="1"/>
      <c r="CI270" s="1"/>
      <c r="CJ270" s="1"/>
      <c r="CK270" s="1"/>
      <c r="CL270" s="1"/>
      <c r="CM270" s="1"/>
      <c r="CN270" s="1"/>
      <c r="CO270" s="1"/>
      <c r="CP270" s="1"/>
      <c r="CQ270" s="1"/>
      <c r="CR270" s="1"/>
      <c r="CS270" s="1"/>
      <c r="CT270" s="1"/>
      <c r="CU270" s="1"/>
      <c r="CV270" s="1"/>
      <c r="CW270" s="1"/>
      <c r="CX270" s="1"/>
      <c r="CY270" s="1"/>
      <c r="CZ270" s="1"/>
      <c r="DA270" s="1"/>
      <c r="DB270" s="1"/>
      <c r="DC270" s="1"/>
      <c r="DD270" s="1"/>
      <c r="DE270" s="1"/>
      <c r="DF270" s="1"/>
      <c r="DG270" s="1"/>
      <c r="DH270" s="1"/>
      <c r="DI270" s="1"/>
      <c r="DJ270" s="1"/>
      <c r="DK270" s="1"/>
      <c r="DL270" s="1"/>
      <c r="DM270" s="1"/>
      <c r="DN270" s="1"/>
      <c r="DO270" s="1"/>
      <c r="DP270" s="1"/>
      <c r="DQ270" s="1"/>
      <c r="DR270" s="1"/>
      <c r="DS270" s="1"/>
      <c r="DT270" s="1"/>
      <c r="DU270" s="1"/>
      <c r="DV270" s="1"/>
      <c r="DW270" s="1"/>
      <c r="DX270" s="1"/>
      <c r="DY270" s="1"/>
      <c r="DZ270" s="1"/>
      <c r="EA270" s="1"/>
      <c r="EB270" s="1"/>
      <c r="EC270" s="1"/>
      <c r="ED270" s="1"/>
      <c r="EE270" s="1"/>
      <c r="EF270" s="1"/>
      <c r="EG270" s="1"/>
      <c r="EH270" s="1"/>
      <c r="EI270" s="1"/>
      <c r="EJ270" s="1"/>
      <c r="EK270" s="1"/>
      <c r="EL270" s="1"/>
      <c r="EM270" s="1"/>
      <c r="EN270" s="1"/>
      <c r="EO270" s="1"/>
      <c r="EP270" s="1"/>
      <c r="EQ270" s="1"/>
      <c r="ER270" s="1"/>
      <c r="ES270" s="1"/>
      <c r="ET270" s="1"/>
      <c r="WZB270" s="1"/>
      <c r="WZC270" s="1"/>
      <c r="WZD270" s="1"/>
      <c r="WZE270" s="1"/>
      <c r="WZF270" s="1"/>
      <c r="WZG270" s="1"/>
      <c r="WZH270" s="1"/>
      <c r="WZI270" s="1"/>
      <c r="WZJ270" s="1"/>
      <c r="WZK270" s="1"/>
      <c r="WZL270" s="1"/>
      <c r="WZM270" s="1"/>
      <c r="WZN270" s="1"/>
      <c r="WZO270" s="1"/>
      <c r="WZP270" s="1"/>
      <c r="WZQ270" s="1"/>
      <c r="WZR270" s="1"/>
      <c r="WZS270" s="1"/>
      <c r="WZT270" s="1"/>
      <c r="WZU270" s="1"/>
      <c r="WZV270" s="1"/>
      <c r="WZW270" s="1"/>
      <c r="WZX270" s="1"/>
      <c r="WZY270" s="1"/>
      <c r="WZZ270" s="1"/>
      <c r="XAA270" s="1"/>
      <c r="XAB270" s="1"/>
      <c r="XAC270" s="1"/>
      <c r="XAD270" s="1"/>
      <c r="XAE270" s="1"/>
      <c r="XAF270" s="1"/>
      <c r="XAG270" s="1"/>
      <c r="XAH270" s="1"/>
      <c r="XAI270" s="1"/>
      <c r="XAJ270" s="1"/>
      <c r="XAK270" s="1"/>
      <c r="XAL270" s="1"/>
      <c r="XAM270" s="1"/>
      <c r="XAN270" s="1"/>
      <c r="XAO270" s="1"/>
      <c r="XAP270" s="1"/>
      <c r="XAQ270" s="1"/>
      <c r="XAR270" s="1"/>
      <c r="XAS270" s="1"/>
      <c r="XAT270" s="1"/>
      <c r="XAU270" s="1"/>
      <c r="XAV270" s="1"/>
      <c r="XAW270" s="1"/>
      <c r="XAX270" s="1"/>
      <c r="XAY270" s="1"/>
      <c r="XAZ270" s="1"/>
      <c r="XBA270" s="1"/>
      <c r="XBB270" s="1"/>
      <c r="XBC270" s="1"/>
      <c r="XBD270" s="1"/>
      <c r="XBE270" s="1"/>
      <c r="XBF270" s="1"/>
      <c r="XBG270" s="1"/>
      <c r="XBH270" s="1"/>
      <c r="XBI270" s="1"/>
      <c r="XBJ270" s="1"/>
      <c r="XBK270" s="1"/>
      <c r="XBL270" s="1"/>
      <c r="XBM270" s="1"/>
      <c r="XBN270" s="1"/>
      <c r="XBO270" s="1"/>
      <c r="XBP270" s="1"/>
      <c r="XBQ270" s="1"/>
      <c r="XBR270" s="1"/>
      <c r="XBS270" s="1"/>
      <c r="XBT270" s="1"/>
      <c r="XBU270" s="1"/>
      <c r="XBV270" s="1"/>
      <c r="XBW270" s="1"/>
      <c r="XBX270" s="1"/>
      <c r="XBY270" s="1"/>
      <c r="XBZ270" s="1"/>
      <c r="XCA270" s="1"/>
      <c r="XCB270" s="1"/>
      <c r="XCC270" s="1"/>
      <c r="XCD270" s="1"/>
      <c r="XCE270" s="1"/>
      <c r="XCF270" s="1"/>
      <c r="XCG270" s="1"/>
      <c r="XCH270" s="1"/>
      <c r="XCI270" s="1"/>
      <c r="XCJ270" s="1"/>
      <c r="XCK270" s="1"/>
      <c r="XCL270" s="1"/>
      <c r="XCM270" s="1"/>
      <c r="XCN270" s="1"/>
      <c r="XCO270" s="1"/>
      <c r="XCP270" s="1"/>
      <c r="XCQ270" s="1"/>
      <c r="XCR270" s="1"/>
      <c r="XCS270" s="1"/>
      <c r="XCT270" s="1"/>
      <c r="XCU270" s="1"/>
      <c r="XCV270" s="1"/>
      <c r="XCW270" s="1"/>
      <c r="XCX270" s="1"/>
      <c r="XCY270" s="1"/>
      <c r="XCZ270" s="1"/>
      <c r="XDA270" s="1"/>
      <c r="XDB270" s="1"/>
      <c r="XDC270" s="1"/>
      <c r="XDD270" s="1"/>
      <c r="XDE270" s="1"/>
      <c r="XDF270" s="1"/>
      <c r="XDG270" s="1"/>
      <c r="XDH270" s="1"/>
      <c r="XDI270" s="1"/>
      <c r="XDJ270" s="1"/>
      <c r="XDK270" s="1"/>
      <c r="XDL270" s="1"/>
      <c r="XDM270" s="1"/>
      <c r="XDN270" s="1"/>
      <c r="XDO270" s="1"/>
      <c r="XDP270" s="1"/>
      <c r="XDQ270" s="1"/>
      <c r="XDR270" s="1"/>
      <c r="XDS270" s="1"/>
      <c r="XDT270" s="1"/>
      <c r="XDU270" s="1"/>
      <c r="XDV270" s="1"/>
      <c r="XDW270" s="1"/>
      <c r="XDX270" s="1"/>
      <c r="XDY270" s="1"/>
      <c r="XDZ270" s="1"/>
      <c r="XEA270" s="1"/>
      <c r="XEB270" s="1"/>
      <c r="XEC270" s="1"/>
      <c r="XED270" s="1"/>
      <c r="XEE270" s="1"/>
      <c r="XEF270" s="1"/>
      <c r="XEG270" s="1"/>
      <c r="XEH270" s="1"/>
      <c r="XEI270" s="1"/>
      <c r="XEJ270" s="1"/>
      <c r="XEK270" s="1"/>
      <c r="XEL270" s="1"/>
      <c r="XEM270" s="1"/>
      <c r="XEN270" s="1"/>
      <c r="XEO270" s="1"/>
      <c r="XEP270" s="1"/>
      <c r="XEQ270" s="1"/>
      <c r="XER270" s="1"/>
      <c r="XES270" s="1"/>
      <c r="XET270" s="1"/>
      <c r="XEU270" s="1"/>
      <c r="XEV270" s="1"/>
      <c r="XEW270" s="1"/>
      <c r="XEX270" s="1"/>
      <c r="XEY270" s="1"/>
      <c r="XEZ270" s="1"/>
      <c r="XFA270" s="1"/>
      <c r="XFB270" s="1"/>
      <c r="XFC270" s="1"/>
    </row>
    <row r="271" spans="1:150 16226:16383" s="2" customFormat="1" ht="20.25" customHeight="1" x14ac:dyDescent="0.3">
      <c r="A271" s="110">
        <f t="shared" si="41"/>
        <v>4</v>
      </c>
      <c r="B271" s="111"/>
      <c r="C271" s="82"/>
      <c r="D271" s="83"/>
      <c r="E271" s="83"/>
      <c r="F271" s="83"/>
      <c r="G271" s="83"/>
      <c r="H271" s="84"/>
      <c r="I271" s="1"/>
      <c r="J271" s="1"/>
      <c r="K271" s="1"/>
      <c r="L271" s="1"/>
      <c r="M271" s="1"/>
      <c r="N271" s="1"/>
      <c r="O271" s="1"/>
      <c r="P271" s="1"/>
      <c r="Q271" s="1"/>
      <c r="R271" s="1"/>
      <c r="S271" s="1"/>
      <c r="T271" s="1"/>
      <c r="U271" s="1"/>
      <c r="V271" s="1"/>
      <c r="W271" s="1"/>
      <c r="X271" s="1"/>
      <c r="Y271" s="1"/>
      <c r="Z271" s="1"/>
      <c r="AA271" s="1"/>
      <c r="AB271" s="1"/>
      <c r="AC271" s="1"/>
      <c r="AD271" s="1"/>
      <c r="AE271" s="1"/>
      <c r="AF271" s="1"/>
      <c r="AG271" s="1"/>
      <c r="AH271" s="1"/>
      <c r="AI271" s="1"/>
      <c r="AJ271" s="1"/>
      <c r="AK271" s="1"/>
      <c r="AL271" s="1"/>
      <c r="AM271" s="1"/>
      <c r="AN271" s="1"/>
      <c r="AO271" s="1"/>
      <c r="AP271" s="1"/>
      <c r="AQ271" s="1"/>
      <c r="AR271" s="1"/>
      <c r="AS271" s="1"/>
      <c r="AT271" s="1"/>
      <c r="AU271" s="1"/>
      <c r="AV271" s="1"/>
      <c r="AW271" s="1"/>
      <c r="AX271" s="1"/>
      <c r="AY271" s="1"/>
      <c r="AZ271" s="1"/>
      <c r="BA271" s="1"/>
      <c r="BB271" s="1"/>
      <c r="BC271" s="1"/>
      <c r="BD271" s="1"/>
      <c r="BE271" s="1"/>
      <c r="BF271" s="1"/>
      <c r="BG271" s="1"/>
      <c r="BH271" s="1"/>
      <c r="BI271" s="1"/>
      <c r="BJ271" s="1"/>
      <c r="BK271" s="1"/>
      <c r="BL271" s="1"/>
      <c r="BM271" s="1"/>
      <c r="BN271" s="1"/>
      <c r="BO271" s="1"/>
      <c r="BP271" s="1"/>
      <c r="BQ271" s="1"/>
      <c r="BR271" s="1"/>
      <c r="BS271" s="1"/>
      <c r="BT271" s="1"/>
      <c r="BU271" s="1"/>
      <c r="BV271" s="1"/>
      <c r="BW271" s="1"/>
      <c r="BX271" s="1"/>
      <c r="BY271" s="1"/>
      <c r="BZ271" s="1"/>
      <c r="CA271" s="1"/>
      <c r="CB271" s="1"/>
      <c r="CC271" s="1"/>
      <c r="CD271" s="1"/>
      <c r="CE271" s="1"/>
      <c r="CF271" s="1"/>
      <c r="CG271" s="1"/>
      <c r="CH271" s="1"/>
      <c r="CI271" s="1"/>
      <c r="CJ271" s="1"/>
      <c r="CK271" s="1"/>
      <c r="CL271" s="1"/>
      <c r="CM271" s="1"/>
      <c r="CN271" s="1"/>
      <c r="CO271" s="1"/>
      <c r="CP271" s="1"/>
      <c r="CQ271" s="1"/>
      <c r="CR271" s="1"/>
      <c r="CS271" s="1"/>
      <c r="CT271" s="1"/>
      <c r="CU271" s="1"/>
      <c r="CV271" s="1"/>
      <c r="CW271" s="1"/>
      <c r="CX271" s="1"/>
      <c r="CY271" s="1"/>
      <c r="CZ271" s="1"/>
      <c r="DA271" s="1"/>
      <c r="DB271" s="1"/>
      <c r="DC271" s="1"/>
      <c r="DD271" s="1"/>
      <c r="DE271" s="1"/>
      <c r="DF271" s="1"/>
      <c r="DG271" s="1"/>
      <c r="DH271" s="1"/>
      <c r="DI271" s="1"/>
      <c r="DJ271" s="1"/>
      <c r="DK271" s="1"/>
      <c r="DL271" s="1"/>
      <c r="DM271" s="1"/>
      <c r="DN271" s="1"/>
      <c r="DO271" s="1"/>
      <c r="DP271" s="1"/>
      <c r="DQ271" s="1"/>
      <c r="DR271" s="1"/>
      <c r="DS271" s="1"/>
      <c r="DT271" s="1"/>
      <c r="DU271" s="1"/>
      <c r="DV271" s="1"/>
      <c r="DW271" s="1"/>
      <c r="DX271" s="1"/>
      <c r="DY271" s="1"/>
      <c r="DZ271" s="1"/>
      <c r="EA271" s="1"/>
      <c r="EB271" s="1"/>
      <c r="EC271" s="1"/>
      <c r="ED271" s="1"/>
      <c r="EE271" s="1"/>
      <c r="EF271" s="1"/>
      <c r="EG271" s="1"/>
      <c r="EH271" s="1"/>
      <c r="EI271" s="1"/>
      <c r="EJ271" s="1"/>
      <c r="EK271" s="1"/>
      <c r="EL271" s="1"/>
      <c r="EM271" s="1"/>
      <c r="EN271" s="1"/>
      <c r="EO271" s="1"/>
      <c r="EP271" s="1"/>
      <c r="EQ271" s="1"/>
      <c r="ER271" s="1"/>
      <c r="ES271" s="1"/>
      <c r="ET271" s="1"/>
      <c r="WZB271" s="1"/>
      <c r="WZC271" s="1"/>
      <c r="WZD271" s="1"/>
      <c r="WZE271" s="1"/>
      <c r="WZF271" s="1"/>
      <c r="WZG271" s="1"/>
      <c r="WZH271" s="1"/>
      <c r="WZI271" s="1"/>
      <c r="WZJ271" s="1"/>
      <c r="WZK271" s="1"/>
      <c r="WZL271" s="1"/>
      <c r="WZM271" s="1"/>
      <c r="WZN271" s="1"/>
      <c r="WZO271" s="1"/>
      <c r="WZP271" s="1"/>
      <c r="WZQ271" s="1"/>
      <c r="WZR271" s="1"/>
      <c r="WZS271" s="1"/>
      <c r="WZT271" s="1"/>
      <c r="WZU271" s="1"/>
      <c r="WZV271" s="1"/>
      <c r="WZW271" s="1"/>
      <c r="WZX271" s="1"/>
      <c r="WZY271" s="1"/>
      <c r="WZZ271" s="1"/>
      <c r="XAA271" s="1"/>
      <c r="XAB271" s="1"/>
      <c r="XAC271" s="1"/>
      <c r="XAD271" s="1"/>
      <c r="XAE271" s="1"/>
      <c r="XAF271" s="1"/>
      <c r="XAG271" s="1"/>
      <c r="XAH271" s="1"/>
      <c r="XAI271" s="1"/>
      <c r="XAJ271" s="1"/>
      <c r="XAK271" s="1"/>
      <c r="XAL271" s="1"/>
      <c r="XAM271" s="1"/>
      <c r="XAN271" s="1"/>
      <c r="XAO271" s="1"/>
      <c r="XAP271" s="1"/>
      <c r="XAQ271" s="1"/>
      <c r="XAR271" s="1"/>
      <c r="XAS271" s="1"/>
      <c r="XAT271" s="1"/>
      <c r="XAU271" s="1"/>
      <c r="XAV271" s="1"/>
      <c r="XAW271" s="1"/>
      <c r="XAX271" s="1"/>
      <c r="XAY271" s="1"/>
      <c r="XAZ271" s="1"/>
      <c r="XBA271" s="1"/>
      <c r="XBB271" s="1"/>
      <c r="XBC271" s="1"/>
      <c r="XBD271" s="1"/>
      <c r="XBE271" s="1"/>
      <c r="XBF271" s="1"/>
      <c r="XBG271" s="1"/>
      <c r="XBH271" s="1"/>
      <c r="XBI271" s="1"/>
      <c r="XBJ271" s="1"/>
      <c r="XBK271" s="1"/>
      <c r="XBL271" s="1"/>
      <c r="XBM271" s="1"/>
      <c r="XBN271" s="1"/>
      <c r="XBO271" s="1"/>
      <c r="XBP271" s="1"/>
      <c r="XBQ271" s="1"/>
      <c r="XBR271" s="1"/>
      <c r="XBS271" s="1"/>
      <c r="XBT271" s="1"/>
      <c r="XBU271" s="1"/>
      <c r="XBV271" s="1"/>
      <c r="XBW271" s="1"/>
      <c r="XBX271" s="1"/>
      <c r="XBY271" s="1"/>
      <c r="XBZ271" s="1"/>
      <c r="XCA271" s="1"/>
      <c r="XCB271" s="1"/>
      <c r="XCC271" s="1"/>
      <c r="XCD271" s="1"/>
      <c r="XCE271" s="1"/>
      <c r="XCF271" s="1"/>
      <c r="XCG271" s="1"/>
      <c r="XCH271" s="1"/>
      <c r="XCI271" s="1"/>
      <c r="XCJ271" s="1"/>
      <c r="XCK271" s="1"/>
      <c r="XCL271" s="1"/>
      <c r="XCM271" s="1"/>
      <c r="XCN271" s="1"/>
      <c r="XCO271" s="1"/>
      <c r="XCP271" s="1"/>
      <c r="XCQ271" s="1"/>
      <c r="XCR271" s="1"/>
      <c r="XCS271" s="1"/>
      <c r="XCT271" s="1"/>
      <c r="XCU271" s="1"/>
      <c r="XCV271" s="1"/>
      <c r="XCW271" s="1"/>
      <c r="XCX271" s="1"/>
      <c r="XCY271" s="1"/>
      <c r="XCZ271" s="1"/>
      <c r="XDA271" s="1"/>
      <c r="XDB271" s="1"/>
      <c r="XDC271" s="1"/>
      <c r="XDD271" s="1"/>
      <c r="XDE271" s="1"/>
      <c r="XDF271" s="1"/>
      <c r="XDG271" s="1"/>
      <c r="XDH271" s="1"/>
      <c r="XDI271" s="1"/>
      <c r="XDJ271" s="1"/>
      <c r="XDK271" s="1"/>
      <c r="XDL271" s="1"/>
      <c r="XDM271" s="1"/>
      <c r="XDN271" s="1"/>
      <c r="XDO271" s="1"/>
      <c r="XDP271" s="1"/>
      <c r="XDQ271" s="1"/>
      <c r="XDR271" s="1"/>
      <c r="XDS271" s="1"/>
      <c r="XDT271" s="1"/>
      <c r="XDU271" s="1"/>
      <c r="XDV271" s="1"/>
      <c r="XDW271" s="1"/>
      <c r="XDX271" s="1"/>
      <c r="XDY271" s="1"/>
      <c r="XDZ271" s="1"/>
      <c r="XEA271" s="1"/>
      <c r="XEB271" s="1"/>
      <c r="XEC271" s="1"/>
      <c r="XED271" s="1"/>
      <c r="XEE271" s="1"/>
      <c r="XEF271" s="1"/>
      <c r="XEG271" s="1"/>
      <c r="XEH271" s="1"/>
      <c r="XEI271" s="1"/>
      <c r="XEJ271" s="1"/>
      <c r="XEK271" s="1"/>
      <c r="XEL271" s="1"/>
      <c r="XEM271" s="1"/>
      <c r="XEN271" s="1"/>
      <c r="XEO271" s="1"/>
      <c r="XEP271" s="1"/>
      <c r="XEQ271" s="1"/>
      <c r="XER271" s="1"/>
      <c r="XES271" s="1"/>
      <c r="XET271" s="1"/>
      <c r="XEU271" s="1"/>
      <c r="XEV271" s="1"/>
      <c r="XEW271" s="1"/>
      <c r="XEX271" s="1"/>
      <c r="XEY271" s="1"/>
      <c r="XEZ271" s="1"/>
      <c r="XFA271" s="1"/>
      <c r="XFB271" s="1"/>
      <c r="XFC271" s="1"/>
    </row>
    <row r="272" spans="1:150 16226:16383" s="2" customFormat="1" ht="20.25" customHeight="1" x14ac:dyDescent="0.3">
      <c r="A272" s="110">
        <f t="shared" si="41"/>
        <v>5</v>
      </c>
      <c r="B272" s="111"/>
      <c r="C272" s="85"/>
      <c r="D272" s="86"/>
      <c r="E272" s="86"/>
      <c r="F272" s="86"/>
      <c r="G272" s="86"/>
      <c r="H272" s="87"/>
      <c r="I272" s="1"/>
      <c r="J272" s="1"/>
      <c r="K272" s="1"/>
      <c r="L272" s="1"/>
      <c r="M272" s="1"/>
      <c r="N272" s="1"/>
      <c r="O272" s="1"/>
      <c r="P272" s="1"/>
      <c r="Q272" s="1"/>
      <c r="R272" s="1"/>
      <c r="S272" s="1"/>
      <c r="T272" s="1"/>
      <c r="U272" s="1"/>
      <c r="V272" s="1"/>
      <c r="W272" s="1"/>
      <c r="X272" s="1"/>
      <c r="Y272" s="1"/>
      <c r="Z272" s="1"/>
      <c r="AA272" s="1"/>
      <c r="AB272" s="1"/>
      <c r="AC272" s="1"/>
      <c r="AD272" s="1"/>
      <c r="AE272" s="1"/>
      <c r="AF272" s="1"/>
      <c r="AG272" s="1"/>
      <c r="AH272" s="1"/>
      <c r="AI272" s="1"/>
      <c r="AJ272" s="1"/>
      <c r="AK272" s="1"/>
      <c r="AL272" s="1"/>
      <c r="AM272" s="1"/>
      <c r="AN272" s="1"/>
      <c r="AO272" s="1"/>
      <c r="AP272" s="1"/>
      <c r="AQ272" s="1"/>
      <c r="AR272" s="1"/>
      <c r="AS272" s="1"/>
      <c r="AT272" s="1"/>
      <c r="AU272" s="1"/>
      <c r="AV272" s="1"/>
      <c r="AW272" s="1"/>
      <c r="AX272" s="1"/>
      <c r="AY272" s="1"/>
      <c r="AZ272" s="1"/>
      <c r="BA272" s="1"/>
      <c r="BB272" s="1"/>
      <c r="BC272" s="1"/>
      <c r="BD272" s="1"/>
      <c r="BE272" s="1"/>
      <c r="BF272" s="1"/>
      <c r="BG272" s="1"/>
      <c r="BH272" s="1"/>
      <c r="BI272" s="1"/>
      <c r="BJ272" s="1"/>
      <c r="BK272" s="1"/>
      <c r="BL272" s="1"/>
      <c r="BM272" s="1"/>
      <c r="BN272" s="1"/>
      <c r="BO272" s="1"/>
      <c r="BP272" s="1"/>
      <c r="BQ272" s="1"/>
      <c r="BR272" s="1"/>
      <c r="BS272" s="1"/>
      <c r="BT272" s="1"/>
      <c r="BU272" s="1"/>
      <c r="BV272" s="1"/>
      <c r="BW272" s="1"/>
      <c r="BX272" s="1"/>
      <c r="BY272" s="1"/>
      <c r="BZ272" s="1"/>
      <c r="CA272" s="1"/>
      <c r="CB272" s="1"/>
      <c r="CC272" s="1"/>
      <c r="CD272" s="1"/>
      <c r="CE272" s="1"/>
      <c r="CF272" s="1"/>
      <c r="CG272" s="1"/>
      <c r="CH272" s="1"/>
      <c r="CI272" s="1"/>
      <c r="CJ272" s="1"/>
      <c r="CK272" s="1"/>
      <c r="CL272" s="1"/>
      <c r="CM272" s="1"/>
      <c r="CN272" s="1"/>
      <c r="CO272" s="1"/>
      <c r="CP272" s="1"/>
      <c r="CQ272" s="1"/>
      <c r="CR272" s="1"/>
      <c r="CS272" s="1"/>
      <c r="CT272" s="1"/>
      <c r="CU272" s="1"/>
      <c r="CV272" s="1"/>
      <c r="CW272" s="1"/>
      <c r="CX272" s="1"/>
      <c r="CY272" s="1"/>
      <c r="CZ272" s="1"/>
      <c r="DA272" s="1"/>
      <c r="DB272" s="1"/>
      <c r="DC272" s="1"/>
      <c r="DD272" s="1"/>
      <c r="DE272" s="1"/>
      <c r="DF272" s="1"/>
      <c r="DG272" s="1"/>
      <c r="DH272" s="1"/>
      <c r="DI272" s="1"/>
      <c r="DJ272" s="1"/>
      <c r="DK272" s="1"/>
      <c r="DL272" s="1"/>
      <c r="DM272" s="1"/>
      <c r="DN272" s="1"/>
      <c r="DO272" s="1"/>
      <c r="DP272" s="1"/>
      <c r="DQ272" s="1"/>
      <c r="DR272" s="1"/>
      <c r="DS272" s="1"/>
      <c r="DT272" s="1"/>
      <c r="DU272" s="1"/>
      <c r="DV272" s="1"/>
      <c r="DW272" s="1"/>
      <c r="DX272" s="1"/>
      <c r="DY272" s="1"/>
      <c r="DZ272" s="1"/>
      <c r="EA272" s="1"/>
      <c r="EB272" s="1"/>
      <c r="EC272" s="1"/>
      <c r="ED272" s="1"/>
      <c r="EE272" s="1"/>
      <c r="EF272" s="1"/>
      <c r="EG272" s="1"/>
      <c r="EH272" s="1"/>
      <c r="EI272" s="1"/>
      <c r="EJ272" s="1"/>
      <c r="EK272" s="1"/>
      <c r="EL272" s="1"/>
      <c r="EM272" s="1"/>
      <c r="EN272" s="1"/>
      <c r="EO272" s="1"/>
      <c r="EP272" s="1"/>
      <c r="EQ272" s="1"/>
      <c r="ER272" s="1"/>
      <c r="ES272" s="1"/>
      <c r="ET272" s="1"/>
      <c r="WZB272" s="1"/>
      <c r="WZC272" s="1"/>
      <c r="WZD272" s="1"/>
      <c r="WZE272" s="1"/>
      <c r="WZF272" s="1"/>
      <c r="WZG272" s="1"/>
      <c r="WZH272" s="1"/>
      <c r="WZI272" s="1"/>
      <c r="WZJ272" s="1"/>
      <c r="WZK272" s="1"/>
      <c r="WZL272" s="1"/>
      <c r="WZM272" s="1"/>
      <c r="WZN272" s="1"/>
      <c r="WZO272" s="1"/>
      <c r="WZP272" s="1"/>
      <c r="WZQ272" s="1"/>
      <c r="WZR272" s="1"/>
      <c r="WZS272" s="1"/>
      <c r="WZT272" s="1"/>
      <c r="WZU272" s="1"/>
      <c r="WZV272" s="1"/>
      <c r="WZW272" s="1"/>
      <c r="WZX272" s="1"/>
      <c r="WZY272" s="1"/>
      <c r="WZZ272" s="1"/>
      <c r="XAA272" s="1"/>
      <c r="XAB272" s="1"/>
      <c r="XAC272" s="1"/>
      <c r="XAD272" s="1"/>
      <c r="XAE272" s="1"/>
      <c r="XAF272" s="1"/>
      <c r="XAG272" s="1"/>
      <c r="XAH272" s="1"/>
      <c r="XAI272" s="1"/>
      <c r="XAJ272" s="1"/>
      <c r="XAK272" s="1"/>
      <c r="XAL272" s="1"/>
      <c r="XAM272" s="1"/>
      <c r="XAN272" s="1"/>
      <c r="XAO272" s="1"/>
      <c r="XAP272" s="1"/>
      <c r="XAQ272" s="1"/>
      <c r="XAR272" s="1"/>
      <c r="XAS272" s="1"/>
      <c r="XAT272" s="1"/>
      <c r="XAU272" s="1"/>
      <c r="XAV272" s="1"/>
      <c r="XAW272" s="1"/>
      <c r="XAX272" s="1"/>
      <c r="XAY272" s="1"/>
      <c r="XAZ272" s="1"/>
      <c r="XBA272" s="1"/>
      <c r="XBB272" s="1"/>
      <c r="XBC272" s="1"/>
      <c r="XBD272" s="1"/>
      <c r="XBE272" s="1"/>
      <c r="XBF272" s="1"/>
      <c r="XBG272" s="1"/>
      <c r="XBH272" s="1"/>
      <c r="XBI272" s="1"/>
      <c r="XBJ272" s="1"/>
      <c r="XBK272" s="1"/>
      <c r="XBL272" s="1"/>
      <c r="XBM272" s="1"/>
      <c r="XBN272" s="1"/>
      <c r="XBO272" s="1"/>
      <c r="XBP272" s="1"/>
      <c r="XBQ272" s="1"/>
      <c r="XBR272" s="1"/>
      <c r="XBS272" s="1"/>
      <c r="XBT272" s="1"/>
      <c r="XBU272" s="1"/>
      <c r="XBV272" s="1"/>
      <c r="XBW272" s="1"/>
      <c r="XBX272" s="1"/>
      <c r="XBY272" s="1"/>
      <c r="XBZ272" s="1"/>
      <c r="XCA272" s="1"/>
      <c r="XCB272" s="1"/>
      <c r="XCC272" s="1"/>
      <c r="XCD272" s="1"/>
      <c r="XCE272" s="1"/>
      <c r="XCF272" s="1"/>
      <c r="XCG272" s="1"/>
      <c r="XCH272" s="1"/>
      <c r="XCI272" s="1"/>
      <c r="XCJ272" s="1"/>
      <c r="XCK272" s="1"/>
      <c r="XCL272" s="1"/>
      <c r="XCM272" s="1"/>
      <c r="XCN272" s="1"/>
      <c r="XCO272" s="1"/>
      <c r="XCP272" s="1"/>
      <c r="XCQ272" s="1"/>
      <c r="XCR272" s="1"/>
      <c r="XCS272" s="1"/>
      <c r="XCT272" s="1"/>
      <c r="XCU272" s="1"/>
      <c r="XCV272" s="1"/>
      <c r="XCW272" s="1"/>
      <c r="XCX272" s="1"/>
      <c r="XCY272" s="1"/>
      <c r="XCZ272" s="1"/>
      <c r="XDA272" s="1"/>
      <c r="XDB272" s="1"/>
      <c r="XDC272" s="1"/>
      <c r="XDD272" s="1"/>
      <c r="XDE272" s="1"/>
      <c r="XDF272" s="1"/>
      <c r="XDG272" s="1"/>
      <c r="XDH272" s="1"/>
      <c r="XDI272" s="1"/>
      <c r="XDJ272" s="1"/>
      <c r="XDK272" s="1"/>
      <c r="XDL272" s="1"/>
      <c r="XDM272" s="1"/>
      <c r="XDN272" s="1"/>
      <c r="XDO272" s="1"/>
      <c r="XDP272" s="1"/>
      <c r="XDQ272" s="1"/>
      <c r="XDR272" s="1"/>
      <c r="XDS272" s="1"/>
      <c r="XDT272" s="1"/>
      <c r="XDU272" s="1"/>
      <c r="XDV272" s="1"/>
      <c r="XDW272" s="1"/>
      <c r="XDX272" s="1"/>
      <c r="XDY272" s="1"/>
      <c r="XDZ272" s="1"/>
      <c r="XEA272" s="1"/>
      <c r="XEB272" s="1"/>
      <c r="XEC272" s="1"/>
      <c r="XED272" s="1"/>
      <c r="XEE272" s="1"/>
      <c r="XEF272" s="1"/>
      <c r="XEG272" s="1"/>
      <c r="XEH272" s="1"/>
      <c r="XEI272" s="1"/>
      <c r="XEJ272" s="1"/>
      <c r="XEK272" s="1"/>
      <c r="XEL272" s="1"/>
      <c r="XEM272" s="1"/>
      <c r="XEN272" s="1"/>
      <c r="XEO272" s="1"/>
      <c r="XEP272" s="1"/>
      <c r="XEQ272" s="1"/>
      <c r="XER272" s="1"/>
      <c r="XES272" s="1"/>
      <c r="XET272" s="1"/>
      <c r="XEU272" s="1"/>
      <c r="XEV272" s="1"/>
      <c r="XEW272" s="1"/>
      <c r="XEX272" s="1"/>
      <c r="XEY272" s="1"/>
      <c r="XEZ272" s="1"/>
      <c r="XFA272" s="1"/>
      <c r="XFB272" s="1"/>
      <c r="XFC272" s="1"/>
    </row>
    <row r="273" spans="1:150 16226:16383" s="2" customFormat="1" ht="20.25" customHeight="1" x14ac:dyDescent="0.3">
      <c r="A273" s="110">
        <f t="shared" si="41"/>
        <v>6</v>
      </c>
      <c r="B273" s="111"/>
      <c r="C273" s="51" t="s">
        <v>365</v>
      </c>
      <c r="D273" s="51" t="s">
        <v>315</v>
      </c>
      <c r="E273" s="73">
        <f>(84.12)*(10.764)</f>
        <v>905.46767999999997</v>
      </c>
      <c r="F273" s="73">
        <f>(3.3)*(10.764)</f>
        <v>35.521199999999993</v>
      </c>
      <c r="G273" s="4">
        <v>0</v>
      </c>
      <c r="H273" s="4">
        <f t="shared" ref="H273:H275" si="42">E273+F273+(IF(G273&lt;101,G273,IF(G273&lt;201,G273/2,IF(G273&lt;=301,G273/3,G273/4))))</f>
        <v>940.98887999999999</v>
      </c>
      <c r="I273" s="70">
        <f>2.7*1.225</f>
        <v>3.3075000000000006</v>
      </c>
      <c r="J273" s="1"/>
      <c r="K273" s="1"/>
      <c r="L273" s="1"/>
      <c r="M273" s="1"/>
      <c r="N273" s="1"/>
      <c r="O273" s="1"/>
      <c r="P273" s="1"/>
      <c r="Q273" s="1"/>
      <c r="R273" s="1"/>
      <c r="S273" s="1"/>
      <c r="T273" s="1"/>
      <c r="U273" s="1"/>
      <c r="V273" s="1"/>
      <c r="W273" s="1"/>
      <c r="X273" s="1"/>
      <c r="Y273" s="1"/>
      <c r="Z273" s="1"/>
      <c r="AA273" s="1"/>
      <c r="AB273" s="1"/>
      <c r="AC273" s="1"/>
      <c r="AD273" s="1"/>
      <c r="AE273" s="1"/>
      <c r="AF273" s="1"/>
      <c r="AG273" s="1"/>
      <c r="AH273" s="1"/>
      <c r="AI273" s="1"/>
      <c r="AJ273" s="1"/>
      <c r="AK273" s="1"/>
      <c r="AL273" s="1"/>
      <c r="AM273" s="1"/>
      <c r="AN273" s="1"/>
      <c r="AO273" s="1"/>
      <c r="AP273" s="1"/>
      <c r="AQ273" s="1"/>
      <c r="AR273" s="1"/>
      <c r="AS273" s="1"/>
      <c r="AT273" s="1"/>
      <c r="AU273" s="1"/>
      <c r="AV273" s="1"/>
      <c r="AW273" s="1"/>
      <c r="AX273" s="1"/>
      <c r="AY273" s="1"/>
      <c r="AZ273" s="1"/>
      <c r="BA273" s="1"/>
      <c r="BB273" s="1"/>
      <c r="BC273" s="1"/>
      <c r="BD273" s="1"/>
      <c r="BE273" s="1"/>
      <c r="BF273" s="1"/>
      <c r="BG273" s="1"/>
      <c r="BH273" s="1"/>
      <c r="BI273" s="1"/>
      <c r="BJ273" s="1"/>
      <c r="BK273" s="1"/>
      <c r="BL273" s="1"/>
      <c r="BM273" s="1"/>
      <c r="BN273" s="1"/>
      <c r="BO273" s="1"/>
      <c r="BP273" s="1"/>
      <c r="BQ273" s="1"/>
      <c r="BR273" s="1"/>
      <c r="BS273" s="1"/>
      <c r="BT273" s="1"/>
      <c r="BU273" s="1"/>
      <c r="BV273" s="1"/>
      <c r="BW273" s="1"/>
      <c r="BX273" s="1"/>
      <c r="BY273" s="1"/>
      <c r="BZ273" s="1"/>
      <c r="CA273" s="1"/>
      <c r="CB273" s="1"/>
      <c r="CC273" s="1"/>
      <c r="CD273" s="1"/>
      <c r="CE273" s="1"/>
      <c r="CF273" s="1"/>
      <c r="CG273" s="1"/>
      <c r="CH273" s="1"/>
      <c r="CI273" s="1"/>
      <c r="CJ273" s="1"/>
      <c r="CK273" s="1"/>
      <c r="CL273" s="1"/>
      <c r="CM273" s="1"/>
      <c r="CN273" s="1"/>
      <c r="CO273" s="1"/>
      <c r="CP273" s="1"/>
      <c r="CQ273" s="1"/>
      <c r="CR273" s="1"/>
      <c r="CS273" s="1"/>
      <c r="CT273" s="1"/>
      <c r="CU273" s="1"/>
      <c r="CV273" s="1"/>
      <c r="CW273" s="1"/>
      <c r="CX273" s="1"/>
      <c r="CY273" s="1"/>
      <c r="CZ273" s="1"/>
      <c r="DA273" s="1"/>
      <c r="DB273" s="1"/>
      <c r="DC273" s="1"/>
      <c r="DD273" s="1"/>
      <c r="DE273" s="1"/>
      <c r="DF273" s="1"/>
      <c r="DG273" s="1"/>
      <c r="DH273" s="1"/>
      <c r="DI273" s="1"/>
      <c r="DJ273" s="1"/>
      <c r="DK273" s="1"/>
      <c r="DL273" s="1"/>
      <c r="DM273" s="1"/>
      <c r="DN273" s="1"/>
      <c r="DO273" s="1"/>
      <c r="DP273" s="1"/>
      <c r="DQ273" s="1"/>
      <c r="DR273" s="1"/>
      <c r="DS273" s="1"/>
      <c r="DT273" s="1"/>
      <c r="DU273" s="1"/>
      <c r="DV273" s="1"/>
      <c r="DW273" s="1"/>
      <c r="DX273" s="1"/>
      <c r="DY273" s="1"/>
      <c r="DZ273" s="1"/>
      <c r="EA273" s="1"/>
      <c r="EB273" s="1"/>
      <c r="EC273" s="1"/>
      <c r="ED273" s="1"/>
      <c r="EE273" s="1"/>
      <c r="EF273" s="1"/>
      <c r="EG273" s="1"/>
      <c r="EH273" s="1"/>
      <c r="EI273" s="1"/>
      <c r="EJ273" s="1"/>
      <c r="EK273" s="1"/>
      <c r="EL273" s="1"/>
      <c r="EM273" s="1"/>
      <c r="EN273" s="1"/>
      <c r="EO273" s="1"/>
      <c r="EP273" s="1"/>
      <c r="EQ273" s="1"/>
      <c r="ER273" s="1"/>
      <c r="ES273" s="1"/>
      <c r="ET273" s="1"/>
      <c r="WZB273" s="1"/>
      <c r="WZC273" s="1"/>
      <c r="WZD273" s="1"/>
      <c r="WZE273" s="1"/>
      <c r="WZF273" s="1"/>
      <c r="WZG273" s="1"/>
      <c r="WZH273" s="1"/>
      <c r="WZI273" s="1"/>
      <c r="WZJ273" s="1"/>
      <c r="WZK273" s="1"/>
      <c r="WZL273" s="1"/>
      <c r="WZM273" s="1"/>
      <c r="WZN273" s="1"/>
      <c r="WZO273" s="1"/>
      <c r="WZP273" s="1"/>
      <c r="WZQ273" s="1"/>
      <c r="WZR273" s="1"/>
      <c r="WZS273" s="1"/>
      <c r="WZT273" s="1"/>
      <c r="WZU273" s="1"/>
      <c r="WZV273" s="1"/>
      <c r="WZW273" s="1"/>
      <c r="WZX273" s="1"/>
      <c r="WZY273" s="1"/>
      <c r="WZZ273" s="1"/>
      <c r="XAA273" s="1"/>
      <c r="XAB273" s="1"/>
      <c r="XAC273" s="1"/>
      <c r="XAD273" s="1"/>
      <c r="XAE273" s="1"/>
      <c r="XAF273" s="1"/>
      <c r="XAG273" s="1"/>
      <c r="XAH273" s="1"/>
      <c r="XAI273" s="1"/>
      <c r="XAJ273" s="1"/>
      <c r="XAK273" s="1"/>
      <c r="XAL273" s="1"/>
      <c r="XAM273" s="1"/>
      <c r="XAN273" s="1"/>
      <c r="XAO273" s="1"/>
      <c r="XAP273" s="1"/>
      <c r="XAQ273" s="1"/>
      <c r="XAR273" s="1"/>
      <c r="XAS273" s="1"/>
      <c r="XAT273" s="1"/>
      <c r="XAU273" s="1"/>
      <c r="XAV273" s="1"/>
      <c r="XAW273" s="1"/>
      <c r="XAX273" s="1"/>
      <c r="XAY273" s="1"/>
      <c r="XAZ273" s="1"/>
      <c r="XBA273" s="1"/>
      <c r="XBB273" s="1"/>
      <c r="XBC273" s="1"/>
      <c r="XBD273" s="1"/>
      <c r="XBE273" s="1"/>
      <c r="XBF273" s="1"/>
      <c r="XBG273" s="1"/>
      <c r="XBH273" s="1"/>
      <c r="XBI273" s="1"/>
      <c r="XBJ273" s="1"/>
      <c r="XBK273" s="1"/>
      <c r="XBL273" s="1"/>
      <c r="XBM273" s="1"/>
      <c r="XBN273" s="1"/>
      <c r="XBO273" s="1"/>
      <c r="XBP273" s="1"/>
      <c r="XBQ273" s="1"/>
      <c r="XBR273" s="1"/>
      <c r="XBS273" s="1"/>
      <c r="XBT273" s="1"/>
      <c r="XBU273" s="1"/>
      <c r="XBV273" s="1"/>
      <c r="XBW273" s="1"/>
      <c r="XBX273" s="1"/>
      <c r="XBY273" s="1"/>
      <c r="XBZ273" s="1"/>
      <c r="XCA273" s="1"/>
      <c r="XCB273" s="1"/>
      <c r="XCC273" s="1"/>
      <c r="XCD273" s="1"/>
      <c r="XCE273" s="1"/>
      <c r="XCF273" s="1"/>
      <c r="XCG273" s="1"/>
      <c r="XCH273" s="1"/>
      <c r="XCI273" s="1"/>
      <c r="XCJ273" s="1"/>
      <c r="XCK273" s="1"/>
      <c r="XCL273" s="1"/>
      <c r="XCM273" s="1"/>
      <c r="XCN273" s="1"/>
      <c r="XCO273" s="1"/>
      <c r="XCP273" s="1"/>
      <c r="XCQ273" s="1"/>
      <c r="XCR273" s="1"/>
      <c r="XCS273" s="1"/>
      <c r="XCT273" s="1"/>
      <c r="XCU273" s="1"/>
      <c r="XCV273" s="1"/>
      <c r="XCW273" s="1"/>
      <c r="XCX273" s="1"/>
      <c r="XCY273" s="1"/>
      <c r="XCZ273" s="1"/>
      <c r="XDA273" s="1"/>
      <c r="XDB273" s="1"/>
      <c r="XDC273" s="1"/>
      <c r="XDD273" s="1"/>
      <c r="XDE273" s="1"/>
      <c r="XDF273" s="1"/>
      <c r="XDG273" s="1"/>
      <c r="XDH273" s="1"/>
      <c r="XDI273" s="1"/>
      <c r="XDJ273" s="1"/>
      <c r="XDK273" s="1"/>
      <c r="XDL273" s="1"/>
      <c r="XDM273" s="1"/>
      <c r="XDN273" s="1"/>
      <c r="XDO273" s="1"/>
      <c r="XDP273" s="1"/>
      <c r="XDQ273" s="1"/>
      <c r="XDR273" s="1"/>
      <c r="XDS273" s="1"/>
      <c r="XDT273" s="1"/>
      <c r="XDU273" s="1"/>
      <c r="XDV273" s="1"/>
      <c r="XDW273" s="1"/>
      <c r="XDX273" s="1"/>
      <c r="XDY273" s="1"/>
      <c r="XDZ273" s="1"/>
      <c r="XEA273" s="1"/>
      <c r="XEB273" s="1"/>
      <c r="XEC273" s="1"/>
      <c r="XED273" s="1"/>
      <c r="XEE273" s="1"/>
      <c r="XEF273" s="1"/>
      <c r="XEG273" s="1"/>
      <c r="XEH273" s="1"/>
      <c r="XEI273" s="1"/>
      <c r="XEJ273" s="1"/>
      <c r="XEK273" s="1"/>
      <c r="XEL273" s="1"/>
      <c r="XEM273" s="1"/>
      <c r="XEN273" s="1"/>
      <c r="XEO273" s="1"/>
      <c r="XEP273" s="1"/>
      <c r="XEQ273" s="1"/>
      <c r="XER273" s="1"/>
      <c r="XES273" s="1"/>
      <c r="XET273" s="1"/>
      <c r="XEU273" s="1"/>
      <c r="XEV273" s="1"/>
      <c r="XEW273" s="1"/>
      <c r="XEX273" s="1"/>
      <c r="XEY273" s="1"/>
      <c r="XEZ273" s="1"/>
      <c r="XFA273" s="1"/>
      <c r="XFB273" s="1"/>
      <c r="XFC273" s="1"/>
    </row>
    <row r="274" spans="1:150 16226:16383" s="2" customFormat="1" ht="20.25" customHeight="1" x14ac:dyDescent="0.3">
      <c r="A274" s="110">
        <f t="shared" si="41"/>
        <v>7</v>
      </c>
      <c r="B274" s="111"/>
      <c r="C274" s="51" t="s">
        <v>365</v>
      </c>
      <c r="D274" s="51" t="s">
        <v>314</v>
      </c>
      <c r="E274" s="73">
        <f>(61.64)*(10.764)</f>
        <v>663.49295999999993</v>
      </c>
      <c r="F274" s="73">
        <f>(2.75)*(10.764)</f>
        <v>29.600999999999999</v>
      </c>
      <c r="G274" s="4">
        <v>0</v>
      </c>
      <c r="H274" s="4">
        <f t="shared" si="42"/>
        <v>693.09395999999992</v>
      </c>
      <c r="I274" s="70"/>
      <c r="J274" s="1"/>
      <c r="K274" s="1"/>
      <c r="L274" s="1"/>
      <c r="M274" s="1"/>
      <c r="N274" s="1"/>
      <c r="O274" s="1"/>
      <c r="P274" s="1"/>
      <c r="Q274" s="1"/>
      <c r="R274" s="1"/>
      <c r="S274" s="1"/>
      <c r="T274" s="1"/>
      <c r="U274" s="1"/>
      <c r="V274" s="1"/>
      <c r="W274" s="1"/>
      <c r="X274" s="1"/>
      <c r="Y274" s="1"/>
      <c r="Z274" s="1"/>
      <c r="AA274" s="1"/>
      <c r="AB274" s="1"/>
      <c r="AC274" s="1"/>
      <c r="AD274" s="1"/>
      <c r="AE274" s="1"/>
      <c r="AF274" s="1"/>
      <c r="AG274" s="1"/>
      <c r="AH274" s="1"/>
      <c r="AI274" s="1"/>
      <c r="AJ274" s="1"/>
      <c r="AK274" s="1"/>
      <c r="AL274" s="1"/>
      <c r="AM274" s="1"/>
      <c r="AN274" s="1"/>
      <c r="AO274" s="1"/>
      <c r="AP274" s="1"/>
      <c r="AQ274" s="1"/>
      <c r="AR274" s="1"/>
      <c r="AS274" s="1"/>
      <c r="AT274" s="1"/>
      <c r="AU274" s="1"/>
      <c r="AV274" s="1"/>
      <c r="AW274" s="1"/>
      <c r="AX274" s="1"/>
      <c r="AY274" s="1"/>
      <c r="AZ274" s="1"/>
      <c r="BA274" s="1"/>
      <c r="BB274" s="1"/>
      <c r="BC274" s="1"/>
      <c r="BD274" s="1"/>
      <c r="BE274" s="1"/>
      <c r="BF274" s="1"/>
      <c r="BG274" s="1"/>
      <c r="BH274" s="1"/>
      <c r="BI274" s="1"/>
      <c r="BJ274" s="1"/>
      <c r="BK274" s="1"/>
      <c r="BL274" s="1"/>
      <c r="BM274" s="1"/>
      <c r="BN274" s="1"/>
      <c r="BO274" s="1"/>
      <c r="BP274" s="1"/>
      <c r="BQ274" s="1"/>
      <c r="BR274" s="1"/>
      <c r="BS274" s="1"/>
      <c r="BT274" s="1"/>
      <c r="BU274" s="1"/>
      <c r="BV274" s="1"/>
      <c r="BW274" s="1"/>
      <c r="BX274" s="1"/>
      <c r="BY274" s="1"/>
      <c r="BZ274" s="1"/>
      <c r="CA274" s="1"/>
      <c r="CB274" s="1"/>
      <c r="CC274" s="1"/>
      <c r="CD274" s="1"/>
      <c r="CE274" s="1"/>
      <c r="CF274" s="1"/>
      <c r="CG274" s="1"/>
      <c r="CH274" s="1"/>
      <c r="CI274" s="1"/>
      <c r="CJ274" s="1"/>
      <c r="CK274" s="1"/>
      <c r="CL274" s="1"/>
      <c r="CM274" s="1"/>
      <c r="CN274" s="1"/>
      <c r="CO274" s="1"/>
      <c r="CP274" s="1"/>
      <c r="CQ274" s="1"/>
      <c r="CR274" s="1"/>
      <c r="CS274" s="1"/>
      <c r="CT274" s="1"/>
      <c r="CU274" s="1"/>
      <c r="CV274" s="1"/>
      <c r="CW274" s="1"/>
      <c r="CX274" s="1"/>
      <c r="CY274" s="1"/>
      <c r="CZ274" s="1"/>
      <c r="DA274" s="1"/>
      <c r="DB274" s="1"/>
      <c r="DC274" s="1"/>
      <c r="DD274" s="1"/>
      <c r="DE274" s="1"/>
      <c r="DF274" s="1"/>
      <c r="DG274" s="1"/>
      <c r="DH274" s="1"/>
      <c r="DI274" s="1"/>
      <c r="DJ274" s="1"/>
      <c r="DK274" s="1"/>
      <c r="DL274" s="1"/>
      <c r="DM274" s="1"/>
      <c r="DN274" s="1"/>
      <c r="DO274" s="1"/>
      <c r="DP274" s="1"/>
      <c r="DQ274" s="1"/>
      <c r="DR274" s="1"/>
      <c r="DS274" s="1"/>
      <c r="DT274" s="1"/>
      <c r="DU274" s="1"/>
      <c r="DV274" s="1"/>
      <c r="DW274" s="1"/>
      <c r="DX274" s="1"/>
      <c r="DY274" s="1"/>
      <c r="DZ274" s="1"/>
      <c r="EA274" s="1"/>
      <c r="EB274" s="1"/>
      <c r="EC274" s="1"/>
      <c r="ED274" s="1"/>
      <c r="EE274" s="1"/>
      <c r="EF274" s="1"/>
      <c r="EG274" s="1"/>
      <c r="EH274" s="1"/>
      <c r="EI274" s="1"/>
      <c r="EJ274" s="1"/>
      <c r="EK274" s="1"/>
      <c r="EL274" s="1"/>
      <c r="EM274" s="1"/>
      <c r="EN274" s="1"/>
      <c r="EO274" s="1"/>
      <c r="EP274" s="1"/>
      <c r="EQ274" s="1"/>
      <c r="ER274" s="1"/>
      <c r="ES274" s="1"/>
      <c r="ET274" s="1"/>
      <c r="WZB274" s="1"/>
      <c r="WZC274" s="1"/>
      <c r="WZD274" s="1"/>
      <c r="WZE274" s="1"/>
      <c r="WZF274" s="1"/>
      <c r="WZG274" s="1"/>
      <c r="WZH274" s="1"/>
      <c r="WZI274" s="1"/>
      <c r="WZJ274" s="1"/>
      <c r="WZK274" s="1"/>
      <c r="WZL274" s="1"/>
      <c r="WZM274" s="1"/>
      <c r="WZN274" s="1"/>
      <c r="WZO274" s="1"/>
      <c r="WZP274" s="1"/>
      <c r="WZQ274" s="1"/>
      <c r="WZR274" s="1"/>
      <c r="WZS274" s="1"/>
      <c r="WZT274" s="1"/>
      <c r="WZU274" s="1"/>
      <c r="WZV274" s="1"/>
      <c r="WZW274" s="1"/>
      <c r="WZX274" s="1"/>
      <c r="WZY274" s="1"/>
      <c r="WZZ274" s="1"/>
      <c r="XAA274" s="1"/>
      <c r="XAB274" s="1"/>
      <c r="XAC274" s="1"/>
      <c r="XAD274" s="1"/>
      <c r="XAE274" s="1"/>
      <c r="XAF274" s="1"/>
      <c r="XAG274" s="1"/>
      <c r="XAH274" s="1"/>
      <c r="XAI274" s="1"/>
      <c r="XAJ274" s="1"/>
      <c r="XAK274" s="1"/>
      <c r="XAL274" s="1"/>
      <c r="XAM274" s="1"/>
      <c r="XAN274" s="1"/>
      <c r="XAO274" s="1"/>
      <c r="XAP274" s="1"/>
      <c r="XAQ274" s="1"/>
      <c r="XAR274" s="1"/>
      <c r="XAS274" s="1"/>
      <c r="XAT274" s="1"/>
      <c r="XAU274" s="1"/>
      <c r="XAV274" s="1"/>
      <c r="XAW274" s="1"/>
      <c r="XAX274" s="1"/>
      <c r="XAY274" s="1"/>
      <c r="XAZ274" s="1"/>
      <c r="XBA274" s="1"/>
      <c r="XBB274" s="1"/>
      <c r="XBC274" s="1"/>
      <c r="XBD274" s="1"/>
      <c r="XBE274" s="1"/>
      <c r="XBF274" s="1"/>
      <c r="XBG274" s="1"/>
      <c r="XBH274" s="1"/>
      <c r="XBI274" s="1"/>
      <c r="XBJ274" s="1"/>
      <c r="XBK274" s="1"/>
      <c r="XBL274" s="1"/>
      <c r="XBM274" s="1"/>
      <c r="XBN274" s="1"/>
      <c r="XBO274" s="1"/>
      <c r="XBP274" s="1"/>
      <c r="XBQ274" s="1"/>
      <c r="XBR274" s="1"/>
      <c r="XBS274" s="1"/>
      <c r="XBT274" s="1"/>
      <c r="XBU274" s="1"/>
      <c r="XBV274" s="1"/>
      <c r="XBW274" s="1"/>
      <c r="XBX274" s="1"/>
      <c r="XBY274" s="1"/>
      <c r="XBZ274" s="1"/>
      <c r="XCA274" s="1"/>
      <c r="XCB274" s="1"/>
      <c r="XCC274" s="1"/>
      <c r="XCD274" s="1"/>
      <c r="XCE274" s="1"/>
      <c r="XCF274" s="1"/>
      <c r="XCG274" s="1"/>
      <c r="XCH274" s="1"/>
      <c r="XCI274" s="1"/>
      <c r="XCJ274" s="1"/>
      <c r="XCK274" s="1"/>
      <c r="XCL274" s="1"/>
      <c r="XCM274" s="1"/>
      <c r="XCN274" s="1"/>
      <c r="XCO274" s="1"/>
      <c r="XCP274" s="1"/>
      <c r="XCQ274" s="1"/>
      <c r="XCR274" s="1"/>
      <c r="XCS274" s="1"/>
      <c r="XCT274" s="1"/>
      <c r="XCU274" s="1"/>
      <c r="XCV274" s="1"/>
      <c r="XCW274" s="1"/>
      <c r="XCX274" s="1"/>
      <c r="XCY274" s="1"/>
      <c r="XCZ274" s="1"/>
      <c r="XDA274" s="1"/>
      <c r="XDB274" s="1"/>
      <c r="XDC274" s="1"/>
      <c r="XDD274" s="1"/>
      <c r="XDE274" s="1"/>
      <c r="XDF274" s="1"/>
      <c r="XDG274" s="1"/>
      <c r="XDH274" s="1"/>
      <c r="XDI274" s="1"/>
      <c r="XDJ274" s="1"/>
      <c r="XDK274" s="1"/>
      <c r="XDL274" s="1"/>
      <c r="XDM274" s="1"/>
      <c r="XDN274" s="1"/>
      <c r="XDO274" s="1"/>
      <c r="XDP274" s="1"/>
      <c r="XDQ274" s="1"/>
      <c r="XDR274" s="1"/>
      <c r="XDS274" s="1"/>
      <c r="XDT274" s="1"/>
      <c r="XDU274" s="1"/>
      <c r="XDV274" s="1"/>
      <c r="XDW274" s="1"/>
      <c r="XDX274" s="1"/>
      <c r="XDY274" s="1"/>
      <c r="XDZ274" s="1"/>
      <c r="XEA274" s="1"/>
      <c r="XEB274" s="1"/>
      <c r="XEC274" s="1"/>
      <c r="XED274" s="1"/>
      <c r="XEE274" s="1"/>
      <c r="XEF274" s="1"/>
      <c r="XEG274" s="1"/>
      <c r="XEH274" s="1"/>
      <c r="XEI274" s="1"/>
      <c r="XEJ274" s="1"/>
      <c r="XEK274" s="1"/>
      <c r="XEL274" s="1"/>
      <c r="XEM274" s="1"/>
      <c r="XEN274" s="1"/>
      <c r="XEO274" s="1"/>
      <c r="XEP274" s="1"/>
      <c r="XEQ274" s="1"/>
      <c r="XER274" s="1"/>
      <c r="XES274" s="1"/>
      <c r="XET274" s="1"/>
      <c r="XEU274" s="1"/>
      <c r="XEV274" s="1"/>
      <c r="XEW274" s="1"/>
      <c r="XEX274" s="1"/>
      <c r="XEY274" s="1"/>
      <c r="XEZ274" s="1"/>
      <c r="XFA274" s="1"/>
      <c r="XFB274" s="1"/>
      <c r="XFC274" s="1"/>
    </row>
    <row r="275" spans="1:150 16226:16383" ht="21" x14ac:dyDescent="0.3">
      <c r="A275" s="110">
        <f t="shared" si="41"/>
        <v>8</v>
      </c>
      <c r="B275" s="111"/>
      <c r="C275" s="51" t="s">
        <v>365</v>
      </c>
      <c r="D275" s="51" t="s">
        <v>314</v>
      </c>
      <c r="E275" s="73">
        <f>(61.64)*(10.764)</f>
        <v>663.49295999999993</v>
      </c>
      <c r="F275" s="73">
        <f>(2.75)*(10.764)</f>
        <v>29.600999999999999</v>
      </c>
      <c r="G275" s="4">
        <v>0</v>
      </c>
      <c r="H275" s="4">
        <f t="shared" si="42"/>
        <v>693.09395999999992</v>
      </c>
    </row>
    <row r="276" spans="1:150 16226:16383" ht="21" x14ac:dyDescent="0.3">
      <c r="A276" s="106" t="s">
        <v>68</v>
      </c>
      <c r="B276" s="106"/>
      <c r="C276" s="106"/>
      <c r="D276" s="106"/>
      <c r="E276" s="151"/>
      <c r="F276" s="151"/>
      <c r="G276" s="106"/>
      <c r="H276" s="106"/>
    </row>
    <row r="277" spans="1:150 16226:16383" ht="21" x14ac:dyDescent="0.3">
      <c r="A277" s="34" t="s">
        <v>232</v>
      </c>
      <c r="B277" s="119" t="s">
        <v>370</v>
      </c>
      <c r="C277" s="120"/>
      <c r="D277" s="120"/>
      <c r="E277" s="120"/>
      <c r="F277" s="120"/>
      <c r="G277" s="120"/>
      <c r="H277" s="121"/>
    </row>
    <row r="278" spans="1:150 16226:16383" ht="21" x14ac:dyDescent="0.3">
      <c r="A278" s="34" t="s">
        <v>232</v>
      </c>
      <c r="B278" s="119" t="s">
        <v>233</v>
      </c>
      <c r="C278" s="120"/>
      <c r="D278" s="120"/>
      <c r="E278" s="120"/>
      <c r="F278" s="120"/>
      <c r="G278" s="120"/>
      <c r="H278" s="121"/>
    </row>
    <row r="279" spans="1:150 16226:16383" ht="21" x14ac:dyDescent="0.3">
      <c r="A279" s="34" t="s">
        <v>232</v>
      </c>
      <c r="B279" s="119" t="s">
        <v>369</v>
      </c>
      <c r="C279" s="120"/>
      <c r="D279" s="120"/>
      <c r="E279" s="120"/>
      <c r="F279" s="120"/>
      <c r="G279" s="120"/>
      <c r="H279" s="121"/>
    </row>
    <row r="280" spans="1:150 16226:16383" ht="21" x14ac:dyDescent="0.3">
      <c r="A280" s="34" t="s">
        <v>232</v>
      </c>
      <c r="B280" s="119" t="s">
        <v>234</v>
      </c>
      <c r="C280" s="120"/>
      <c r="D280" s="120"/>
      <c r="E280" s="120"/>
      <c r="F280" s="120"/>
      <c r="G280" s="120"/>
      <c r="H280" s="121"/>
    </row>
    <row r="281" spans="1:150 16226:16383" ht="24.75" customHeight="1" x14ac:dyDescent="0.3">
      <c r="A281" s="34" t="s">
        <v>232</v>
      </c>
      <c r="B281" s="119" t="s">
        <v>235</v>
      </c>
      <c r="C281" s="120"/>
      <c r="D281" s="120"/>
      <c r="E281" s="120"/>
      <c r="F281" s="120"/>
      <c r="G281" s="120"/>
      <c r="H281" s="121"/>
    </row>
    <row r="282" spans="1:150 16226:16383" ht="21" x14ac:dyDescent="0.3">
      <c r="A282" s="34" t="s">
        <v>232</v>
      </c>
      <c r="B282" s="119" t="s">
        <v>372</v>
      </c>
      <c r="C282" s="120"/>
      <c r="D282" s="120"/>
      <c r="E282" s="120"/>
      <c r="F282" s="120"/>
      <c r="G282" s="120"/>
      <c r="H282" s="121"/>
    </row>
    <row r="283" spans="1:150 16226:16383" ht="21" x14ac:dyDescent="0.3">
      <c r="A283" s="118" t="s">
        <v>74</v>
      </c>
      <c r="B283" s="118"/>
      <c r="C283" s="118"/>
      <c r="D283" s="118"/>
      <c r="E283" s="118"/>
      <c r="F283" s="118"/>
      <c r="G283" s="118"/>
      <c r="H283" s="118"/>
    </row>
    <row r="284" spans="1:150 16226:16383" ht="21" x14ac:dyDescent="0.3">
      <c r="A284" s="100" t="s">
        <v>69</v>
      </c>
      <c r="B284" s="100"/>
      <c r="C284" s="100"/>
      <c r="D284" s="119" t="str">
        <f>C3</f>
        <v>Ashar Merac Phase 3</v>
      </c>
      <c r="E284" s="120"/>
      <c r="F284" s="120"/>
      <c r="G284" s="120"/>
      <c r="H284" s="121"/>
    </row>
    <row r="285" spans="1:150 16226:16383" ht="45.75" customHeight="1" x14ac:dyDescent="0.3">
      <c r="A285" s="100" t="s">
        <v>104</v>
      </c>
      <c r="B285" s="100"/>
      <c r="C285" s="100"/>
      <c r="D285" s="119" t="str">
        <f>C9</f>
        <v>Ashar Merac Phase 3- Besides, Finland International School, Wagle Estate, Shree Nagar, Thane West, Thane, Maharashtra 400604</v>
      </c>
      <c r="E285" s="120"/>
      <c r="F285" s="120"/>
      <c r="G285" s="120"/>
      <c r="H285" s="121"/>
    </row>
    <row r="286" spans="1:150 16226:16383" ht="21" x14ac:dyDescent="0.3">
      <c r="A286" s="131" t="s">
        <v>110</v>
      </c>
      <c r="B286" s="131"/>
      <c r="C286" s="131"/>
      <c r="D286" s="119" t="str">
        <f>G3</f>
        <v>23/08/2025 @ 10:40 AM</v>
      </c>
      <c r="E286" s="120"/>
      <c r="F286" s="120"/>
      <c r="G286" s="120"/>
      <c r="H286" s="121"/>
    </row>
    <row r="287" spans="1:150 16226:16383" ht="21" x14ac:dyDescent="0.3">
      <c r="A287" s="8"/>
      <c r="B287" s="9"/>
      <c r="C287" s="9"/>
      <c r="D287" s="9"/>
      <c r="E287" s="9"/>
      <c r="F287" s="9"/>
      <c r="G287" s="9"/>
      <c r="H287" s="5"/>
    </row>
    <row r="288" spans="1:150 16226:16383" ht="21" x14ac:dyDescent="0.3">
      <c r="A288" s="10"/>
      <c r="B288" s="11"/>
      <c r="C288" s="11"/>
      <c r="D288" s="11"/>
      <c r="E288" s="11"/>
      <c r="F288" s="11"/>
      <c r="G288" s="11"/>
      <c r="H288" s="6"/>
    </row>
    <row r="289" spans="1:8" ht="21" x14ac:dyDescent="0.3">
      <c r="A289" s="10"/>
      <c r="B289" s="11"/>
      <c r="C289" s="11"/>
      <c r="D289" s="11"/>
      <c r="E289" s="11"/>
      <c r="F289" s="11"/>
      <c r="G289" s="11"/>
      <c r="H289" s="6"/>
    </row>
    <row r="290" spans="1:8" ht="21" x14ac:dyDescent="0.3">
      <c r="A290" s="10"/>
      <c r="B290" s="11"/>
      <c r="C290" s="11"/>
      <c r="D290" s="11"/>
      <c r="E290" s="11"/>
      <c r="F290" s="11"/>
      <c r="G290" s="11"/>
      <c r="H290" s="6"/>
    </row>
    <row r="291" spans="1:8" ht="21" x14ac:dyDescent="0.3">
      <c r="A291" s="10"/>
      <c r="B291" s="11"/>
      <c r="C291" s="11"/>
      <c r="D291" s="11"/>
      <c r="E291" s="11"/>
      <c r="F291" s="11"/>
      <c r="G291" s="11"/>
      <c r="H291" s="6"/>
    </row>
    <row r="292" spans="1:8" ht="21" x14ac:dyDescent="0.3">
      <c r="A292" s="10"/>
      <c r="B292" s="11"/>
      <c r="C292" s="11"/>
      <c r="D292" s="11"/>
      <c r="E292" s="11"/>
      <c r="F292" s="11"/>
      <c r="G292" s="11"/>
      <c r="H292" s="6"/>
    </row>
    <row r="293" spans="1:8" ht="21" x14ac:dyDescent="0.3">
      <c r="A293" s="10"/>
      <c r="B293" s="11"/>
      <c r="C293" s="11"/>
      <c r="D293" s="11"/>
      <c r="E293" s="11"/>
      <c r="F293" s="11"/>
      <c r="G293" s="11"/>
      <c r="H293" s="6"/>
    </row>
    <row r="294" spans="1:8" ht="21" x14ac:dyDescent="0.3">
      <c r="A294" s="10"/>
      <c r="B294" s="11"/>
      <c r="C294" s="11"/>
      <c r="D294" s="11"/>
      <c r="E294" s="11"/>
      <c r="F294" s="11"/>
      <c r="G294" s="11"/>
      <c r="H294" s="6"/>
    </row>
    <row r="295" spans="1:8" ht="21" x14ac:dyDescent="0.3">
      <c r="A295" s="10"/>
      <c r="B295" s="11"/>
      <c r="C295" s="11"/>
      <c r="D295" s="11"/>
      <c r="E295" s="11"/>
      <c r="F295" s="11"/>
      <c r="G295" s="11"/>
      <c r="H295" s="6"/>
    </row>
    <row r="296" spans="1:8" ht="21" x14ac:dyDescent="0.3">
      <c r="A296" s="10"/>
      <c r="B296" s="11"/>
      <c r="C296" s="11"/>
      <c r="D296" s="11"/>
      <c r="E296" s="11"/>
      <c r="F296" s="11"/>
      <c r="G296" s="11"/>
      <c r="H296" s="6"/>
    </row>
    <row r="297" spans="1:8" ht="21" x14ac:dyDescent="0.3">
      <c r="A297" s="10"/>
      <c r="B297" s="11"/>
      <c r="C297" s="11"/>
      <c r="D297" s="11"/>
      <c r="E297" s="11"/>
      <c r="F297" s="11"/>
      <c r="G297" s="11"/>
      <c r="H297" s="6"/>
    </row>
    <row r="298" spans="1:8" ht="21" x14ac:dyDescent="0.3">
      <c r="A298" s="10"/>
      <c r="B298" s="11"/>
      <c r="C298" s="11"/>
      <c r="D298" s="11"/>
      <c r="E298" s="11"/>
      <c r="F298" s="11"/>
      <c r="G298" s="11"/>
      <c r="H298" s="6"/>
    </row>
    <row r="299" spans="1:8" ht="21" x14ac:dyDescent="0.3">
      <c r="A299" s="10"/>
      <c r="B299" s="11"/>
      <c r="C299" s="11"/>
      <c r="D299" s="11"/>
      <c r="E299" s="11"/>
      <c r="F299" s="11"/>
      <c r="G299" s="11"/>
      <c r="H299" s="6"/>
    </row>
    <row r="300" spans="1:8" ht="21" x14ac:dyDescent="0.3">
      <c r="A300" s="10"/>
      <c r="B300" s="11"/>
      <c r="C300" s="11"/>
      <c r="D300" s="11"/>
      <c r="E300" s="11"/>
      <c r="F300" s="11"/>
      <c r="G300" s="11"/>
      <c r="H300" s="6"/>
    </row>
    <row r="301" spans="1:8" ht="21" x14ac:dyDescent="0.3">
      <c r="A301" s="10"/>
      <c r="B301" s="11"/>
      <c r="C301" s="11"/>
      <c r="D301" s="11"/>
      <c r="E301" s="11"/>
      <c r="F301" s="11"/>
      <c r="G301" s="11"/>
      <c r="H301" s="6"/>
    </row>
    <row r="302" spans="1:8" ht="21" x14ac:dyDescent="0.3">
      <c r="A302" s="10"/>
      <c r="B302" s="11"/>
      <c r="C302" s="11"/>
      <c r="D302" s="11"/>
      <c r="E302" s="11"/>
      <c r="F302" s="11"/>
      <c r="G302" s="11"/>
      <c r="H302" s="6"/>
    </row>
    <row r="303" spans="1:8" ht="21" x14ac:dyDescent="0.3">
      <c r="A303" s="10"/>
      <c r="B303" s="11"/>
      <c r="C303" s="11"/>
      <c r="D303" s="11"/>
      <c r="E303" s="11"/>
      <c r="F303" s="11"/>
      <c r="G303" s="11"/>
      <c r="H303" s="6"/>
    </row>
    <row r="304" spans="1:8" ht="21" x14ac:dyDescent="0.3">
      <c r="A304" s="10"/>
      <c r="B304" s="11"/>
      <c r="C304" s="11"/>
      <c r="D304" s="11"/>
      <c r="E304" s="11"/>
      <c r="F304" s="11"/>
      <c r="G304" s="11"/>
      <c r="H304" s="6"/>
    </row>
    <row r="305" spans="1:8" ht="21" x14ac:dyDescent="0.3">
      <c r="A305" s="10"/>
      <c r="B305" s="11"/>
      <c r="C305" s="11"/>
      <c r="D305" s="11"/>
      <c r="E305" s="11"/>
      <c r="F305" s="11"/>
      <c r="G305" s="11"/>
      <c r="H305" s="6"/>
    </row>
    <row r="306" spans="1:8" ht="21" x14ac:dyDescent="0.3">
      <c r="A306" s="10"/>
      <c r="B306" s="11"/>
      <c r="C306" s="11"/>
      <c r="D306" s="11"/>
      <c r="E306" s="11"/>
      <c r="F306" s="11"/>
      <c r="G306" s="11"/>
      <c r="H306" s="6"/>
    </row>
    <row r="307" spans="1:8" ht="21" x14ac:dyDescent="0.3">
      <c r="A307" s="10"/>
      <c r="B307" s="11"/>
      <c r="C307" s="11"/>
      <c r="D307" s="11"/>
      <c r="E307" s="11"/>
      <c r="F307" s="11"/>
      <c r="G307" s="11"/>
      <c r="H307" s="6"/>
    </row>
    <row r="308" spans="1:8" ht="21" x14ac:dyDescent="0.3">
      <c r="A308" s="10"/>
      <c r="B308" s="11"/>
      <c r="C308" s="11"/>
      <c r="D308" s="11"/>
      <c r="E308" s="11"/>
      <c r="F308" s="11"/>
      <c r="G308" s="11"/>
      <c r="H308" s="6"/>
    </row>
    <row r="309" spans="1:8" ht="21" x14ac:dyDescent="0.3">
      <c r="A309" s="10"/>
      <c r="B309" s="11"/>
      <c r="C309" s="11"/>
      <c r="D309" s="11"/>
      <c r="E309" s="11"/>
      <c r="F309" s="11"/>
      <c r="G309" s="11"/>
      <c r="H309" s="6"/>
    </row>
    <row r="310" spans="1:8" ht="21" x14ac:dyDescent="0.3">
      <c r="A310" s="10"/>
      <c r="B310" s="11"/>
      <c r="C310" s="11"/>
      <c r="D310" s="11"/>
      <c r="E310" s="11"/>
      <c r="F310" s="11"/>
      <c r="G310" s="11"/>
      <c r="H310" s="6"/>
    </row>
    <row r="311" spans="1:8" ht="21" x14ac:dyDescent="0.3">
      <c r="A311" s="10"/>
      <c r="B311" s="11"/>
      <c r="C311" s="11"/>
      <c r="D311" s="11"/>
      <c r="E311" s="11"/>
      <c r="F311" s="11"/>
      <c r="G311" s="11"/>
      <c r="H311" s="6"/>
    </row>
    <row r="312" spans="1:8" ht="21" x14ac:dyDescent="0.3">
      <c r="A312" s="10"/>
      <c r="B312" s="11"/>
      <c r="C312" s="11"/>
      <c r="D312" s="11"/>
      <c r="E312" s="11"/>
      <c r="F312" s="11"/>
      <c r="G312" s="11"/>
      <c r="H312" s="6"/>
    </row>
    <row r="313" spans="1:8" ht="21" x14ac:dyDescent="0.3">
      <c r="A313" s="10"/>
      <c r="B313" s="11"/>
      <c r="C313" s="11"/>
      <c r="D313" s="11"/>
      <c r="E313" s="11"/>
      <c r="F313" s="11"/>
      <c r="G313" s="11"/>
      <c r="H313" s="6"/>
    </row>
    <row r="314" spans="1:8" ht="21" x14ac:dyDescent="0.3">
      <c r="A314" s="10"/>
      <c r="B314" s="11"/>
      <c r="C314" s="11"/>
      <c r="D314" s="11"/>
      <c r="E314" s="11"/>
      <c r="F314" s="11"/>
      <c r="G314" s="11"/>
      <c r="H314" s="6"/>
    </row>
    <row r="315" spans="1:8" ht="21" x14ac:dyDescent="0.3">
      <c r="A315" s="10"/>
      <c r="B315" s="11"/>
      <c r="C315" s="11"/>
      <c r="D315" s="11"/>
      <c r="E315" s="11"/>
      <c r="F315" s="11"/>
      <c r="G315" s="11"/>
      <c r="H315" s="6"/>
    </row>
    <row r="316" spans="1:8" ht="21" x14ac:dyDescent="0.3">
      <c r="A316" s="10"/>
      <c r="B316" s="11"/>
      <c r="C316" s="11"/>
      <c r="D316" s="11"/>
      <c r="E316" s="11"/>
      <c r="F316" s="11"/>
      <c r="G316" s="11"/>
      <c r="H316" s="6"/>
    </row>
    <row r="317" spans="1:8" ht="21" x14ac:dyDescent="0.3">
      <c r="A317" s="10"/>
      <c r="B317" s="11"/>
      <c r="C317" s="11"/>
      <c r="D317" s="11"/>
      <c r="E317" s="11"/>
      <c r="F317" s="11"/>
      <c r="G317" s="11"/>
      <c r="H317" s="6"/>
    </row>
    <row r="318" spans="1:8" ht="21" x14ac:dyDescent="0.3">
      <c r="A318" s="10"/>
      <c r="B318" s="11"/>
      <c r="C318" s="11"/>
      <c r="D318" s="11"/>
      <c r="E318" s="11"/>
      <c r="F318" s="11"/>
      <c r="G318" s="11"/>
      <c r="H318" s="6"/>
    </row>
    <row r="319" spans="1:8" ht="21" x14ac:dyDescent="0.3">
      <c r="A319" s="10"/>
      <c r="B319" s="11"/>
      <c r="C319" s="11"/>
      <c r="D319" s="11"/>
      <c r="E319" s="11"/>
      <c r="F319" s="11"/>
      <c r="G319" s="11"/>
      <c r="H319" s="6"/>
    </row>
    <row r="320" spans="1:8" ht="21" x14ac:dyDescent="0.3">
      <c r="A320" s="10"/>
      <c r="B320" s="11"/>
      <c r="C320" s="11"/>
      <c r="D320" s="11"/>
      <c r="E320" s="11"/>
      <c r="F320" s="11"/>
      <c r="G320" s="11"/>
      <c r="H320" s="6"/>
    </row>
    <row r="321" spans="1:8" ht="21" x14ac:dyDescent="0.3">
      <c r="A321" s="10"/>
      <c r="B321" s="11"/>
      <c r="C321" s="11"/>
      <c r="D321" s="11"/>
      <c r="E321" s="11"/>
      <c r="F321" s="11"/>
      <c r="G321" s="11"/>
      <c r="H321" s="6"/>
    </row>
    <row r="322" spans="1:8" ht="21" x14ac:dyDescent="0.3">
      <c r="A322" s="10"/>
      <c r="B322" s="11"/>
      <c r="C322" s="11"/>
      <c r="D322" s="11"/>
      <c r="E322" s="11"/>
      <c r="F322" s="11"/>
      <c r="G322" s="11"/>
      <c r="H322" s="6"/>
    </row>
    <row r="323" spans="1:8" ht="21" x14ac:dyDescent="0.3">
      <c r="A323" s="10"/>
      <c r="B323" s="11"/>
      <c r="C323" s="11"/>
      <c r="D323" s="11"/>
      <c r="E323" s="11"/>
      <c r="F323" s="11"/>
      <c r="G323" s="11"/>
      <c r="H323" s="6"/>
    </row>
    <row r="324" spans="1:8" ht="21" x14ac:dyDescent="0.3">
      <c r="A324" s="10"/>
      <c r="B324" s="11"/>
      <c r="C324" s="11"/>
      <c r="D324" s="11"/>
      <c r="E324" s="11"/>
      <c r="F324" s="11"/>
      <c r="G324" s="11"/>
      <c r="H324" s="6"/>
    </row>
    <row r="325" spans="1:8" ht="21" x14ac:dyDescent="0.3">
      <c r="A325" s="12"/>
      <c r="B325" s="13"/>
      <c r="C325" s="13"/>
      <c r="D325" s="13"/>
      <c r="E325" s="13"/>
      <c r="F325" s="13"/>
      <c r="G325" s="13"/>
      <c r="H325" s="7"/>
    </row>
    <row r="326" spans="1:8" ht="21" x14ac:dyDescent="0.3">
      <c r="A326" s="106" t="s">
        <v>157</v>
      </c>
      <c r="B326" s="106"/>
      <c r="C326" s="106"/>
      <c r="D326" s="106"/>
      <c r="E326" s="106"/>
      <c r="F326" s="106"/>
      <c r="G326" s="106"/>
      <c r="H326" s="106"/>
    </row>
    <row r="327" spans="1:8" ht="21" x14ac:dyDescent="0.3">
      <c r="A327" s="8"/>
      <c r="B327" s="9"/>
      <c r="C327" s="9"/>
      <c r="D327" s="9"/>
      <c r="E327" s="9"/>
      <c r="F327" s="9"/>
      <c r="G327" s="9"/>
      <c r="H327" s="5"/>
    </row>
    <row r="328" spans="1:8" ht="21" x14ac:dyDescent="0.3">
      <c r="A328" s="10"/>
      <c r="B328" s="11"/>
      <c r="C328" s="11"/>
      <c r="D328" s="11"/>
      <c r="E328" s="11"/>
      <c r="F328" s="11"/>
      <c r="G328" s="11"/>
      <c r="H328" s="6"/>
    </row>
    <row r="329" spans="1:8" ht="21" x14ac:dyDescent="0.3">
      <c r="A329" s="10"/>
      <c r="B329" s="11"/>
      <c r="C329" s="11"/>
      <c r="D329" s="11"/>
      <c r="E329" s="11"/>
      <c r="F329" s="11"/>
      <c r="G329" s="11"/>
      <c r="H329" s="6"/>
    </row>
    <row r="330" spans="1:8" ht="21" x14ac:dyDescent="0.3">
      <c r="A330" s="10"/>
      <c r="B330" s="11"/>
      <c r="C330" s="11"/>
      <c r="D330" s="11"/>
      <c r="E330" s="11"/>
      <c r="F330" s="11"/>
      <c r="G330" s="11"/>
      <c r="H330" s="6"/>
    </row>
    <row r="331" spans="1:8" ht="21" x14ac:dyDescent="0.3">
      <c r="A331" s="10"/>
      <c r="B331" s="11"/>
      <c r="C331" s="11"/>
      <c r="D331" s="11"/>
      <c r="E331" s="11"/>
      <c r="F331" s="11"/>
      <c r="G331" s="11"/>
      <c r="H331" s="6"/>
    </row>
    <row r="332" spans="1:8" ht="21" x14ac:dyDescent="0.3">
      <c r="A332" s="10"/>
      <c r="B332" s="11"/>
      <c r="C332" s="11"/>
      <c r="D332" s="11"/>
      <c r="E332" s="11"/>
      <c r="F332" s="11"/>
      <c r="G332" s="11"/>
      <c r="H332" s="6"/>
    </row>
    <row r="333" spans="1:8" ht="21" x14ac:dyDescent="0.3">
      <c r="A333" s="10"/>
      <c r="B333" s="11"/>
      <c r="C333" s="11"/>
      <c r="D333" s="11"/>
      <c r="E333" s="11"/>
      <c r="F333" s="11"/>
      <c r="G333" s="11"/>
      <c r="H333" s="6"/>
    </row>
    <row r="334" spans="1:8" ht="21" x14ac:dyDescent="0.3">
      <c r="A334" s="10"/>
      <c r="B334" s="11"/>
      <c r="C334" s="11"/>
      <c r="D334" s="11"/>
      <c r="E334" s="11"/>
      <c r="F334" s="11"/>
      <c r="G334" s="11"/>
      <c r="H334" s="6"/>
    </row>
    <row r="335" spans="1:8" ht="21" x14ac:dyDescent="0.3">
      <c r="A335" s="10"/>
      <c r="B335" s="11"/>
      <c r="C335" s="11"/>
      <c r="D335" s="11"/>
      <c r="E335" s="11"/>
      <c r="F335" s="11"/>
      <c r="G335" s="11"/>
      <c r="H335" s="6"/>
    </row>
    <row r="336" spans="1:8" ht="21" x14ac:dyDescent="0.3">
      <c r="A336" s="10"/>
      <c r="B336" s="11"/>
      <c r="C336" s="11"/>
      <c r="D336" s="11"/>
      <c r="E336" s="11"/>
      <c r="F336" s="11"/>
      <c r="G336" s="11"/>
      <c r="H336" s="6"/>
    </row>
    <row r="337" spans="1:8" ht="21" x14ac:dyDescent="0.3">
      <c r="A337" s="10"/>
      <c r="B337" s="11"/>
      <c r="C337" s="11"/>
      <c r="D337" s="11"/>
      <c r="E337" s="11"/>
      <c r="F337" s="11"/>
      <c r="G337" s="11"/>
      <c r="H337" s="6"/>
    </row>
    <row r="338" spans="1:8" ht="21" x14ac:dyDescent="0.3">
      <c r="A338" s="10"/>
      <c r="B338" s="11"/>
      <c r="C338" s="11"/>
      <c r="D338" s="11"/>
      <c r="E338" s="11"/>
      <c r="F338" s="11"/>
      <c r="G338" s="11"/>
      <c r="H338" s="6"/>
    </row>
    <row r="339" spans="1:8" ht="21" x14ac:dyDescent="0.3">
      <c r="A339" s="10"/>
      <c r="B339" s="11"/>
      <c r="C339" s="11"/>
      <c r="D339" s="11"/>
      <c r="E339" s="11"/>
      <c r="F339" s="11"/>
      <c r="G339" s="11"/>
      <c r="H339" s="6"/>
    </row>
    <row r="340" spans="1:8" ht="21" x14ac:dyDescent="0.3">
      <c r="A340" s="10"/>
      <c r="B340" s="11"/>
      <c r="C340" s="11"/>
      <c r="D340" s="11"/>
      <c r="E340" s="11"/>
      <c r="F340" s="11"/>
      <c r="G340" s="11"/>
      <c r="H340" s="6"/>
    </row>
    <row r="341" spans="1:8" ht="21" x14ac:dyDescent="0.3">
      <c r="A341" s="10"/>
      <c r="B341" s="11"/>
      <c r="C341" s="11"/>
      <c r="D341" s="11"/>
      <c r="E341" s="11"/>
      <c r="F341" s="11"/>
      <c r="G341" s="11"/>
      <c r="H341" s="6"/>
    </row>
    <row r="342" spans="1:8" ht="21" x14ac:dyDescent="0.3">
      <c r="A342" s="10"/>
      <c r="B342" s="11"/>
      <c r="C342" s="11"/>
      <c r="D342" s="11"/>
      <c r="E342" s="11"/>
      <c r="F342" s="11"/>
      <c r="G342" s="11"/>
      <c r="H342" s="6"/>
    </row>
    <row r="343" spans="1:8" ht="21" x14ac:dyDescent="0.3">
      <c r="A343" s="10"/>
      <c r="B343" s="11"/>
      <c r="C343" s="11"/>
      <c r="D343" s="11"/>
      <c r="E343" s="11"/>
      <c r="F343" s="11"/>
      <c r="G343" s="11"/>
      <c r="H343" s="6"/>
    </row>
    <row r="344" spans="1:8" ht="21" x14ac:dyDescent="0.3">
      <c r="A344" s="10"/>
      <c r="B344" s="11"/>
      <c r="C344" s="11"/>
      <c r="D344" s="11"/>
      <c r="E344" s="11"/>
      <c r="F344" s="11"/>
      <c r="G344" s="11"/>
      <c r="H344" s="6"/>
    </row>
    <row r="345" spans="1:8" ht="21" x14ac:dyDescent="0.3">
      <c r="A345" s="10"/>
      <c r="B345" s="11"/>
      <c r="C345" s="11"/>
      <c r="D345" s="11"/>
      <c r="E345" s="11"/>
      <c r="F345" s="11"/>
      <c r="G345" s="11"/>
      <c r="H345" s="6"/>
    </row>
    <row r="346" spans="1:8" ht="21" x14ac:dyDescent="0.3">
      <c r="A346" s="10"/>
      <c r="B346" s="11"/>
      <c r="C346" s="11"/>
      <c r="D346" s="11"/>
      <c r="E346" s="11"/>
      <c r="F346" s="11"/>
      <c r="G346" s="11"/>
      <c r="H346" s="6"/>
    </row>
    <row r="347" spans="1:8" ht="21" x14ac:dyDescent="0.3">
      <c r="A347" s="10"/>
      <c r="B347" s="11"/>
      <c r="C347" s="11"/>
      <c r="D347" s="11"/>
      <c r="E347" s="11"/>
      <c r="F347" s="11"/>
      <c r="G347" s="11"/>
      <c r="H347" s="6"/>
    </row>
    <row r="348" spans="1:8" ht="21" x14ac:dyDescent="0.3">
      <c r="A348" s="10"/>
      <c r="B348" s="11"/>
      <c r="C348" s="11"/>
      <c r="D348" s="11"/>
      <c r="E348" s="11"/>
      <c r="F348" s="11"/>
      <c r="G348" s="11"/>
      <c r="H348" s="6"/>
    </row>
    <row r="349" spans="1:8" ht="21" x14ac:dyDescent="0.3">
      <c r="A349" s="10"/>
      <c r="B349" s="11"/>
      <c r="C349" s="11"/>
      <c r="D349" s="11"/>
      <c r="E349" s="11"/>
      <c r="F349" s="11"/>
      <c r="G349" s="11"/>
      <c r="H349" s="6"/>
    </row>
    <row r="350" spans="1:8" ht="21" x14ac:dyDescent="0.3">
      <c r="A350" s="10"/>
      <c r="B350" s="11"/>
      <c r="C350" s="11"/>
      <c r="D350" s="11"/>
      <c r="E350" s="11"/>
      <c r="F350" s="11"/>
      <c r="G350" s="11"/>
      <c r="H350" s="6"/>
    </row>
    <row r="351" spans="1:8" ht="21" x14ac:dyDescent="0.3">
      <c r="A351" s="10"/>
      <c r="B351" s="11"/>
      <c r="C351" s="11"/>
      <c r="D351" s="11"/>
      <c r="E351" s="11"/>
      <c r="F351" s="11"/>
      <c r="G351" s="11"/>
      <c r="H351" s="6"/>
    </row>
    <row r="352" spans="1:8" ht="21" x14ac:dyDescent="0.3">
      <c r="A352" s="10"/>
      <c r="B352" s="11"/>
      <c r="C352" s="11"/>
      <c r="D352" s="11"/>
      <c r="E352" s="11"/>
      <c r="F352" s="11"/>
      <c r="G352" s="11"/>
      <c r="H352" s="6"/>
    </row>
    <row r="353" spans="1:8" ht="21" x14ac:dyDescent="0.3">
      <c r="A353" s="10"/>
      <c r="B353" s="11"/>
      <c r="C353" s="11"/>
      <c r="D353" s="11"/>
      <c r="E353" s="11"/>
      <c r="F353" s="11"/>
      <c r="G353" s="11"/>
      <c r="H353" s="6"/>
    </row>
    <row r="354" spans="1:8" ht="21" x14ac:dyDescent="0.3">
      <c r="A354" s="10"/>
      <c r="B354" s="11"/>
      <c r="C354" s="11"/>
      <c r="D354" s="11"/>
      <c r="E354" s="11"/>
      <c r="F354" s="11"/>
      <c r="G354" s="11"/>
      <c r="H354" s="6"/>
    </row>
    <row r="355" spans="1:8" ht="21" x14ac:dyDescent="0.3">
      <c r="A355" s="10"/>
      <c r="B355" s="11"/>
      <c r="C355" s="11"/>
      <c r="D355" s="11"/>
      <c r="E355" s="11"/>
      <c r="F355" s="11"/>
      <c r="G355" s="11"/>
      <c r="H355" s="6"/>
    </row>
    <row r="356" spans="1:8" ht="21" x14ac:dyDescent="0.3">
      <c r="A356" s="10"/>
      <c r="B356" s="11"/>
      <c r="C356" s="11"/>
      <c r="D356" s="11"/>
      <c r="E356" s="11"/>
      <c r="F356" s="11"/>
      <c r="G356" s="11"/>
      <c r="H356" s="6"/>
    </row>
    <row r="357" spans="1:8" ht="21" x14ac:dyDescent="0.3">
      <c r="A357" s="10"/>
      <c r="B357" s="11"/>
      <c r="C357" s="11"/>
      <c r="D357" s="11"/>
      <c r="E357" s="11"/>
      <c r="F357" s="11"/>
      <c r="G357" s="11"/>
      <c r="H357" s="6"/>
    </row>
    <row r="358" spans="1:8" ht="21" x14ac:dyDescent="0.3">
      <c r="A358" s="10"/>
      <c r="B358" s="11"/>
      <c r="C358" s="11"/>
      <c r="D358" s="11"/>
      <c r="E358" s="11"/>
      <c r="F358" s="11"/>
      <c r="G358" s="11"/>
      <c r="H358" s="6"/>
    </row>
    <row r="359" spans="1:8" ht="21" x14ac:dyDescent="0.3">
      <c r="A359" s="10"/>
      <c r="B359" s="11"/>
      <c r="C359" s="11"/>
      <c r="D359" s="11"/>
      <c r="E359" s="11"/>
      <c r="F359" s="11"/>
      <c r="G359" s="11"/>
      <c r="H359" s="6"/>
    </row>
    <row r="360" spans="1:8" ht="21" x14ac:dyDescent="0.3">
      <c r="A360" s="10"/>
      <c r="B360" s="11"/>
      <c r="C360" s="11"/>
      <c r="D360" s="11"/>
      <c r="E360" s="11"/>
      <c r="F360" s="11"/>
      <c r="G360" s="11"/>
      <c r="H360" s="6"/>
    </row>
    <row r="361" spans="1:8" ht="21" x14ac:dyDescent="0.3">
      <c r="A361" s="10"/>
      <c r="B361" s="11"/>
      <c r="C361" s="11"/>
      <c r="D361" s="11"/>
      <c r="E361" s="11"/>
      <c r="F361" s="11"/>
      <c r="G361" s="11"/>
      <c r="H361" s="6"/>
    </row>
    <row r="362" spans="1:8" ht="21" x14ac:dyDescent="0.3">
      <c r="A362" s="10"/>
      <c r="B362" s="11"/>
      <c r="C362" s="11"/>
      <c r="D362" s="11"/>
      <c r="E362" s="11"/>
      <c r="F362" s="11"/>
      <c r="G362" s="11"/>
      <c r="H362" s="6"/>
    </row>
    <row r="363" spans="1:8" ht="21" x14ac:dyDescent="0.3">
      <c r="A363" s="10"/>
      <c r="B363" s="11"/>
      <c r="C363" s="11"/>
      <c r="D363" s="11"/>
      <c r="E363" s="11"/>
      <c r="F363" s="11"/>
      <c r="G363" s="11"/>
      <c r="H363" s="6"/>
    </row>
    <row r="364" spans="1:8" ht="21" x14ac:dyDescent="0.3">
      <c r="A364" s="10"/>
      <c r="B364" s="11"/>
      <c r="C364" s="11"/>
      <c r="D364" s="11"/>
      <c r="E364" s="11"/>
      <c r="F364" s="11"/>
      <c r="G364" s="11"/>
      <c r="H364" s="6"/>
    </row>
    <row r="365" spans="1:8" ht="21" x14ac:dyDescent="0.3">
      <c r="A365" s="10"/>
      <c r="B365" s="11"/>
      <c r="C365" s="11"/>
      <c r="D365" s="11"/>
      <c r="E365" s="11"/>
      <c r="F365" s="11"/>
      <c r="G365" s="11"/>
      <c r="H365" s="6"/>
    </row>
    <row r="366" spans="1:8" ht="21" x14ac:dyDescent="0.3">
      <c r="A366" s="10"/>
      <c r="B366" s="11"/>
      <c r="C366" s="11"/>
      <c r="D366" s="11"/>
      <c r="E366" s="11"/>
      <c r="F366" s="11"/>
      <c r="G366" s="11"/>
      <c r="H366" s="6"/>
    </row>
    <row r="367" spans="1:8" ht="21" x14ac:dyDescent="0.3">
      <c r="A367" s="10"/>
      <c r="B367" s="11"/>
      <c r="C367" s="11"/>
      <c r="D367" s="11"/>
      <c r="E367" s="11"/>
      <c r="F367" s="11"/>
      <c r="G367" s="11"/>
      <c r="H367" s="6"/>
    </row>
    <row r="368" spans="1:8" ht="21" x14ac:dyDescent="0.3">
      <c r="A368" s="10"/>
      <c r="B368" s="11"/>
      <c r="C368" s="11"/>
      <c r="D368" s="11"/>
      <c r="E368" s="11"/>
      <c r="F368" s="11"/>
      <c r="G368" s="11"/>
      <c r="H368" s="6"/>
    </row>
    <row r="369" spans="1:8" ht="21" x14ac:dyDescent="0.3">
      <c r="A369" s="12"/>
      <c r="B369" s="13"/>
      <c r="C369" s="13"/>
      <c r="D369" s="13"/>
      <c r="E369" s="13"/>
      <c r="F369" s="13"/>
      <c r="G369" s="13"/>
      <c r="H369" s="7"/>
    </row>
    <row r="370" spans="1:8" ht="21" x14ac:dyDescent="0.3">
      <c r="A370" s="103" t="s">
        <v>75</v>
      </c>
      <c r="B370" s="104"/>
      <c r="C370" s="104"/>
      <c r="D370" s="104"/>
      <c r="E370" s="104"/>
      <c r="F370" s="104"/>
      <c r="G370" s="104"/>
      <c r="H370" s="105"/>
    </row>
    <row r="371" spans="1:8" ht="21" x14ac:dyDescent="0.3">
      <c r="A371" s="8"/>
      <c r="B371" s="9"/>
      <c r="C371" s="9"/>
      <c r="D371" s="9"/>
      <c r="E371" s="9"/>
      <c r="F371" s="9"/>
      <c r="G371" s="9"/>
      <c r="H371" s="5"/>
    </row>
    <row r="372" spans="1:8" ht="21" x14ac:dyDescent="0.3">
      <c r="A372" s="10"/>
      <c r="B372" s="11"/>
      <c r="C372" s="11"/>
      <c r="D372" s="11"/>
      <c r="E372" s="11"/>
      <c r="F372" s="11"/>
      <c r="G372" s="11"/>
      <c r="H372" s="6"/>
    </row>
    <row r="373" spans="1:8" ht="21" x14ac:dyDescent="0.3">
      <c r="A373" s="10"/>
      <c r="B373" s="11"/>
      <c r="C373" s="11"/>
      <c r="D373" s="11"/>
      <c r="E373" s="11"/>
      <c r="F373" s="11"/>
      <c r="G373" s="11"/>
      <c r="H373" s="6"/>
    </row>
    <row r="374" spans="1:8" ht="21" x14ac:dyDescent="0.3">
      <c r="A374" s="10"/>
      <c r="B374" s="11"/>
      <c r="C374" s="11"/>
      <c r="D374" s="11"/>
      <c r="E374" s="11"/>
      <c r="F374" s="11"/>
      <c r="G374" s="11"/>
      <c r="H374" s="6"/>
    </row>
    <row r="375" spans="1:8" ht="21" x14ac:dyDescent="0.3">
      <c r="A375" s="10"/>
      <c r="B375" s="11"/>
      <c r="C375" s="11"/>
      <c r="D375" s="11"/>
      <c r="E375" s="11"/>
      <c r="F375" s="11"/>
      <c r="G375" s="11"/>
      <c r="H375" s="6"/>
    </row>
    <row r="376" spans="1:8" ht="21" x14ac:dyDescent="0.3">
      <c r="A376" s="10"/>
      <c r="B376" s="11"/>
      <c r="C376" s="11"/>
      <c r="D376" s="11"/>
      <c r="E376" s="11"/>
      <c r="F376" s="11"/>
      <c r="G376" s="11"/>
      <c r="H376" s="6"/>
    </row>
    <row r="377" spans="1:8" ht="21" x14ac:dyDescent="0.3">
      <c r="A377" s="10"/>
      <c r="B377" s="11"/>
      <c r="C377" s="11"/>
      <c r="D377" s="11"/>
      <c r="E377" s="11"/>
      <c r="F377" s="11"/>
      <c r="G377" s="11"/>
      <c r="H377" s="6"/>
    </row>
    <row r="378" spans="1:8" ht="21" x14ac:dyDescent="0.3">
      <c r="A378" s="10"/>
      <c r="B378" s="11"/>
      <c r="C378" s="11"/>
      <c r="D378" s="11"/>
      <c r="E378" s="11"/>
      <c r="F378" s="11"/>
      <c r="G378" s="11"/>
      <c r="H378" s="6"/>
    </row>
    <row r="379" spans="1:8" ht="21" x14ac:dyDescent="0.3">
      <c r="A379" s="10"/>
      <c r="B379" s="11"/>
      <c r="C379" s="11"/>
      <c r="D379" s="11"/>
      <c r="E379" s="11"/>
      <c r="F379" s="11"/>
      <c r="G379" s="11"/>
      <c r="H379" s="6"/>
    </row>
    <row r="380" spans="1:8" ht="21" x14ac:dyDescent="0.3">
      <c r="A380" s="10"/>
      <c r="B380" s="11"/>
      <c r="C380" s="11"/>
      <c r="D380" s="11"/>
      <c r="E380" s="11"/>
      <c r="F380" s="11"/>
      <c r="G380" s="11"/>
      <c r="H380" s="6"/>
    </row>
    <row r="381" spans="1:8" ht="21" x14ac:dyDescent="0.3">
      <c r="A381" s="10"/>
      <c r="B381" s="11"/>
      <c r="C381" s="11"/>
      <c r="D381" s="11"/>
      <c r="E381" s="11"/>
      <c r="F381" s="11"/>
      <c r="G381" s="11"/>
      <c r="H381" s="6"/>
    </row>
    <row r="382" spans="1:8" ht="21" x14ac:dyDescent="0.3">
      <c r="A382" s="10"/>
      <c r="B382" s="11"/>
      <c r="C382" s="11"/>
      <c r="D382" s="11"/>
      <c r="E382" s="11"/>
      <c r="F382" s="11"/>
      <c r="G382" s="11"/>
      <c r="H382" s="6"/>
    </row>
    <row r="383" spans="1:8" ht="21" x14ac:dyDescent="0.3">
      <c r="A383" s="10"/>
      <c r="B383" s="11"/>
      <c r="C383" s="11"/>
      <c r="D383" s="11"/>
      <c r="E383" s="11"/>
      <c r="F383" s="11"/>
      <c r="G383" s="11"/>
      <c r="H383" s="6"/>
    </row>
    <row r="384" spans="1:8" ht="21" x14ac:dyDescent="0.3">
      <c r="A384" s="10"/>
      <c r="B384" s="11"/>
      <c r="C384" s="11"/>
      <c r="D384" s="11"/>
      <c r="E384" s="11"/>
      <c r="F384" s="11"/>
      <c r="G384" s="11"/>
      <c r="H384" s="6"/>
    </row>
    <row r="385" spans="1:8" ht="21" x14ac:dyDescent="0.3">
      <c r="A385" s="10"/>
      <c r="B385" s="11"/>
      <c r="C385" s="11"/>
      <c r="D385" s="11"/>
      <c r="E385" s="11"/>
      <c r="F385" s="11"/>
      <c r="G385" s="11"/>
      <c r="H385" s="6"/>
    </row>
    <row r="386" spans="1:8" ht="21" x14ac:dyDescent="0.3">
      <c r="A386" s="10"/>
      <c r="B386" s="11"/>
      <c r="C386" s="11"/>
      <c r="D386" s="11"/>
      <c r="E386" s="11"/>
      <c r="F386" s="11"/>
      <c r="G386" s="11"/>
      <c r="H386" s="6"/>
    </row>
    <row r="387" spans="1:8" ht="21" x14ac:dyDescent="0.3">
      <c r="A387" s="10"/>
      <c r="B387" s="11"/>
      <c r="C387" s="11"/>
      <c r="D387" s="11"/>
      <c r="E387" s="11"/>
      <c r="F387" s="11"/>
      <c r="G387" s="11"/>
      <c r="H387" s="6"/>
    </row>
    <row r="388" spans="1:8" ht="21" x14ac:dyDescent="0.3">
      <c r="A388" s="10"/>
      <c r="B388" s="11"/>
      <c r="C388" s="11"/>
      <c r="D388" s="11"/>
      <c r="E388" s="11"/>
      <c r="F388" s="11"/>
      <c r="G388" s="11"/>
      <c r="H388" s="6"/>
    </row>
    <row r="389" spans="1:8" ht="21" x14ac:dyDescent="0.3">
      <c r="A389" s="10"/>
      <c r="B389" s="11"/>
      <c r="C389" s="11"/>
      <c r="D389" s="11"/>
      <c r="E389" s="11"/>
      <c r="F389" s="11"/>
      <c r="G389" s="11"/>
      <c r="H389" s="6"/>
    </row>
    <row r="390" spans="1:8" ht="21" x14ac:dyDescent="0.3">
      <c r="A390" s="10"/>
      <c r="B390" s="11"/>
      <c r="C390" s="11"/>
      <c r="D390" s="11"/>
      <c r="E390" s="11"/>
      <c r="F390" s="11"/>
      <c r="G390" s="11"/>
      <c r="H390" s="6"/>
    </row>
    <row r="391" spans="1:8" ht="21" x14ac:dyDescent="0.3">
      <c r="A391" s="10"/>
      <c r="B391" s="11"/>
      <c r="C391" s="11"/>
      <c r="D391" s="11"/>
      <c r="E391" s="11"/>
      <c r="F391" s="11"/>
      <c r="G391" s="11"/>
      <c r="H391" s="6"/>
    </row>
    <row r="392" spans="1:8" ht="21" x14ac:dyDescent="0.3">
      <c r="A392" s="10"/>
      <c r="B392" s="11"/>
      <c r="C392" s="11"/>
      <c r="D392" s="11"/>
      <c r="E392" s="11"/>
      <c r="F392" s="11"/>
      <c r="G392" s="11"/>
      <c r="H392" s="6"/>
    </row>
    <row r="393" spans="1:8" ht="21" x14ac:dyDescent="0.3">
      <c r="A393" s="10"/>
      <c r="B393" s="11"/>
      <c r="C393" s="11"/>
      <c r="D393" s="11"/>
      <c r="E393" s="11"/>
      <c r="F393" s="11"/>
      <c r="G393" s="11"/>
      <c r="H393" s="6"/>
    </row>
    <row r="394" spans="1:8" ht="21" x14ac:dyDescent="0.3">
      <c r="A394" s="10"/>
      <c r="B394" s="11"/>
      <c r="C394" s="11"/>
      <c r="D394" s="11"/>
      <c r="E394" s="11"/>
      <c r="F394" s="11"/>
      <c r="G394" s="11"/>
      <c r="H394" s="6"/>
    </row>
    <row r="395" spans="1:8" ht="21" x14ac:dyDescent="0.3">
      <c r="A395" s="10"/>
      <c r="B395" s="11"/>
      <c r="C395" s="11"/>
      <c r="D395" s="11"/>
      <c r="E395" s="11"/>
      <c r="F395" s="11"/>
      <c r="G395" s="11"/>
      <c r="H395" s="6"/>
    </row>
    <row r="396" spans="1:8" ht="21" x14ac:dyDescent="0.3">
      <c r="A396" s="10"/>
      <c r="B396" s="11"/>
      <c r="C396" s="11"/>
      <c r="D396" s="11"/>
      <c r="E396" s="11"/>
      <c r="F396" s="11"/>
      <c r="G396" s="11"/>
      <c r="H396" s="6"/>
    </row>
    <row r="397" spans="1:8" ht="21" x14ac:dyDescent="0.3">
      <c r="A397" s="106" t="s">
        <v>24</v>
      </c>
      <c r="B397" s="106"/>
      <c r="C397" s="106"/>
      <c r="D397" s="106"/>
      <c r="E397" s="106"/>
      <c r="F397" s="106"/>
      <c r="G397" s="106"/>
      <c r="H397" s="106"/>
    </row>
    <row r="398" spans="1:8" ht="21" x14ac:dyDescent="0.3">
      <c r="A398" s="122" t="s">
        <v>76</v>
      </c>
      <c r="B398" s="123"/>
      <c r="C398" s="123"/>
      <c r="D398" s="123"/>
      <c r="E398" s="123"/>
      <c r="F398" s="123"/>
      <c r="G398" s="123"/>
      <c r="H398" s="124"/>
    </row>
    <row r="399" spans="1:8" ht="21" x14ac:dyDescent="0.3">
      <c r="A399" s="125" t="s">
        <v>77</v>
      </c>
      <c r="B399" s="126"/>
      <c r="C399" s="126"/>
      <c r="D399" s="126"/>
      <c r="E399" s="126"/>
      <c r="F399" s="126"/>
      <c r="G399" s="126"/>
      <c r="H399" s="127"/>
    </row>
    <row r="400" spans="1:8" ht="42.75" customHeight="1" x14ac:dyDescent="0.3">
      <c r="A400" s="125" t="s">
        <v>78</v>
      </c>
      <c r="B400" s="126"/>
      <c r="C400" s="126"/>
      <c r="D400" s="126"/>
      <c r="E400" s="126"/>
      <c r="F400" s="126"/>
      <c r="G400" s="126"/>
      <c r="H400" s="127"/>
    </row>
    <row r="401" spans="1:8" ht="21" x14ac:dyDescent="0.3">
      <c r="A401" s="125" t="s">
        <v>79</v>
      </c>
      <c r="B401" s="126"/>
      <c r="C401" s="126"/>
      <c r="D401" s="126"/>
      <c r="E401" s="126"/>
      <c r="F401" s="126"/>
      <c r="G401" s="126"/>
      <c r="H401" s="127"/>
    </row>
    <row r="402" spans="1:8" ht="21" x14ac:dyDescent="0.3">
      <c r="A402" s="125" t="s">
        <v>80</v>
      </c>
      <c r="B402" s="126"/>
      <c r="C402" s="126"/>
      <c r="D402" s="126"/>
      <c r="E402" s="126"/>
      <c r="F402" s="126"/>
      <c r="G402" s="126"/>
      <c r="H402" s="127"/>
    </row>
    <row r="403" spans="1:8" ht="21" x14ac:dyDescent="0.3">
      <c r="A403" s="125" t="s">
        <v>81</v>
      </c>
      <c r="B403" s="126"/>
      <c r="C403" s="126"/>
      <c r="D403" s="126"/>
      <c r="E403" s="126"/>
      <c r="F403" s="126"/>
      <c r="G403" s="126"/>
      <c r="H403" s="127"/>
    </row>
    <row r="404" spans="1:8" ht="45" customHeight="1" x14ac:dyDescent="0.3">
      <c r="A404" s="125" t="s">
        <v>82</v>
      </c>
      <c r="B404" s="126"/>
      <c r="C404" s="126"/>
      <c r="D404" s="126"/>
      <c r="E404" s="126"/>
      <c r="F404" s="126"/>
      <c r="G404" s="126"/>
      <c r="H404" s="127"/>
    </row>
    <row r="405" spans="1:8" ht="42.75" customHeight="1" x14ac:dyDescent="0.3">
      <c r="A405" s="125" t="s">
        <v>83</v>
      </c>
      <c r="B405" s="126"/>
      <c r="C405" s="126"/>
      <c r="D405" s="126"/>
      <c r="E405" s="126"/>
      <c r="F405" s="126"/>
      <c r="G405" s="126"/>
      <c r="H405" s="127"/>
    </row>
    <row r="406" spans="1:8" ht="21" x14ac:dyDescent="0.3">
      <c r="A406" s="128" t="s">
        <v>84</v>
      </c>
      <c r="B406" s="129"/>
      <c r="C406" s="129"/>
      <c r="D406" s="129"/>
      <c r="E406" s="129"/>
      <c r="F406" s="129"/>
      <c r="G406" s="129"/>
      <c r="H406" s="130"/>
    </row>
    <row r="407" spans="1:8" ht="72" customHeight="1" x14ac:dyDescent="0.3">
      <c r="A407" s="132" t="s">
        <v>30</v>
      </c>
      <c r="B407" s="133"/>
      <c r="C407" s="134" t="s">
        <v>378</v>
      </c>
      <c r="D407" s="135"/>
      <c r="E407" s="132" t="s">
        <v>9</v>
      </c>
      <c r="F407" s="133"/>
      <c r="G407" s="117"/>
      <c r="H407" s="117"/>
    </row>
  </sheetData>
  <mergeCells count="489">
    <mergeCell ref="A119:B119"/>
    <mergeCell ref="C119:D119"/>
    <mergeCell ref="E119:F119"/>
    <mergeCell ref="G119:H119"/>
    <mergeCell ref="A120:B120"/>
    <mergeCell ref="C120:D120"/>
    <mergeCell ref="E120:F120"/>
    <mergeCell ref="G120:H120"/>
    <mergeCell ref="A116:H116"/>
    <mergeCell ref="A117:B117"/>
    <mergeCell ref="C117:D117"/>
    <mergeCell ref="E117:F117"/>
    <mergeCell ref="G117:H117"/>
    <mergeCell ref="A275:B275"/>
    <mergeCell ref="A172:H172"/>
    <mergeCell ref="A173:B173"/>
    <mergeCell ref="A174:B174"/>
    <mergeCell ref="A175:B175"/>
    <mergeCell ref="A176:B176"/>
    <mergeCell ref="A177:B177"/>
    <mergeCell ref="A178:B178"/>
    <mergeCell ref="A179:B179"/>
    <mergeCell ref="A188:H188"/>
    <mergeCell ref="A189:B189"/>
    <mergeCell ref="A190:B190"/>
    <mergeCell ref="A191:B191"/>
    <mergeCell ref="A192:B192"/>
    <mergeCell ref="A193:B193"/>
    <mergeCell ref="A118:B118"/>
    <mergeCell ref="C118:D118"/>
    <mergeCell ref="E118:F118"/>
    <mergeCell ref="G118:H118"/>
    <mergeCell ref="A194:B194"/>
    <mergeCell ref="A195:B195"/>
    <mergeCell ref="A216:B216"/>
    <mergeCell ref="A183:B183"/>
    <mergeCell ref="A196:H196"/>
    <mergeCell ref="A267:H267"/>
    <mergeCell ref="A268:B268"/>
    <mergeCell ref="A269:B269"/>
    <mergeCell ref="A270:B270"/>
    <mergeCell ref="A205:B205"/>
    <mergeCell ref="A206:B206"/>
    <mergeCell ref="A254:B254"/>
    <mergeCell ref="A255:B255"/>
    <mergeCell ref="A256:B256"/>
    <mergeCell ref="A257:B257"/>
    <mergeCell ref="A258:H258"/>
    <mergeCell ref="A259:B259"/>
    <mergeCell ref="A260:B260"/>
    <mergeCell ref="A261:B261"/>
    <mergeCell ref="A262:B262"/>
    <mergeCell ref="A248:B248"/>
    <mergeCell ref="A245:B245"/>
    <mergeCell ref="A246:B246"/>
    <mergeCell ref="A219:B219"/>
    <mergeCell ref="A225:B225"/>
    <mergeCell ref="A226:B226"/>
    <mergeCell ref="A197:B197"/>
    <mergeCell ref="A198:B198"/>
    <mergeCell ref="A199:B199"/>
    <mergeCell ref="A200:B200"/>
    <mergeCell ref="A201:B201"/>
    <mergeCell ref="A202:B202"/>
    <mergeCell ref="A203:B203"/>
    <mergeCell ref="A204:H204"/>
    <mergeCell ref="A130:B130"/>
    <mergeCell ref="A131:B131"/>
    <mergeCell ref="A132:B132"/>
    <mergeCell ref="A247:B247"/>
    <mergeCell ref="A237:B237"/>
    <mergeCell ref="A238:B238"/>
    <mergeCell ref="A184:B184"/>
    <mergeCell ref="A185:B185"/>
    <mergeCell ref="A186:B186"/>
    <mergeCell ref="A187:B187"/>
    <mergeCell ref="A148:H148"/>
    <mergeCell ref="A150:B150"/>
    <mergeCell ref="A151:B151"/>
    <mergeCell ref="A152:B152"/>
    <mergeCell ref="A153:B153"/>
    <mergeCell ref="A154:B154"/>
    <mergeCell ref="A155:B155"/>
    <mergeCell ref="A157:B157"/>
    <mergeCell ref="A158:B158"/>
    <mergeCell ref="A228:H228"/>
    <mergeCell ref="A229:B229"/>
    <mergeCell ref="A156:H156"/>
    <mergeCell ref="A217:B217"/>
    <mergeCell ref="A207:B207"/>
    <mergeCell ref="A98:F98"/>
    <mergeCell ref="A99:F99"/>
    <mergeCell ref="A100:F100"/>
    <mergeCell ref="C104:D104"/>
    <mergeCell ref="A95:B95"/>
    <mergeCell ref="A235:B235"/>
    <mergeCell ref="A236:B236"/>
    <mergeCell ref="A123:H123"/>
    <mergeCell ref="A133:B133"/>
    <mergeCell ref="A134:B134"/>
    <mergeCell ref="A135:B135"/>
    <mergeCell ref="A136:B136"/>
    <mergeCell ref="A213:H213"/>
    <mergeCell ref="A221:B221"/>
    <mergeCell ref="A137:H137"/>
    <mergeCell ref="A138:B138"/>
    <mergeCell ref="A139:B139"/>
    <mergeCell ref="A140:B140"/>
    <mergeCell ref="A141:B141"/>
    <mergeCell ref="A142:B142"/>
    <mergeCell ref="A143:B143"/>
    <mergeCell ref="A144:B144"/>
    <mergeCell ref="A145:B145"/>
    <mergeCell ref="A146:B146"/>
    <mergeCell ref="E94:F94"/>
    <mergeCell ref="A96:B96"/>
    <mergeCell ref="E95:F95"/>
    <mergeCell ref="G95:H95"/>
    <mergeCell ref="E63:F63"/>
    <mergeCell ref="E61:F61"/>
    <mergeCell ref="A94:B94"/>
    <mergeCell ref="C94:D94"/>
    <mergeCell ref="C95:D95"/>
    <mergeCell ref="C96:D96"/>
    <mergeCell ref="E96:F96"/>
    <mergeCell ref="G80:H91"/>
    <mergeCell ref="A81:B81"/>
    <mergeCell ref="A82:B82"/>
    <mergeCell ref="A83:B83"/>
    <mergeCell ref="A84:B84"/>
    <mergeCell ref="A85:B85"/>
    <mergeCell ref="A93:H93"/>
    <mergeCell ref="G94:H94"/>
    <mergeCell ref="A92:F92"/>
    <mergeCell ref="A86:B86"/>
    <mergeCell ref="J38:K38"/>
    <mergeCell ref="M38:N38"/>
    <mergeCell ref="C38:E38"/>
    <mergeCell ref="F38:H38"/>
    <mergeCell ref="C39:E39"/>
    <mergeCell ref="F39:H39"/>
    <mergeCell ref="F40:H40"/>
    <mergeCell ref="C40:E40"/>
    <mergeCell ref="A41:B41"/>
    <mergeCell ref="C41:E41"/>
    <mergeCell ref="F41:H41"/>
    <mergeCell ref="A39:B39"/>
    <mergeCell ref="A40:B40"/>
    <mergeCell ref="A21:B21"/>
    <mergeCell ref="E34:F34"/>
    <mergeCell ref="E35:F35"/>
    <mergeCell ref="E36:F36"/>
    <mergeCell ref="A34:B34"/>
    <mergeCell ref="A35:B35"/>
    <mergeCell ref="A36:B36"/>
    <mergeCell ref="C34:D34"/>
    <mergeCell ref="C35:D35"/>
    <mergeCell ref="C36:D36"/>
    <mergeCell ref="E30:F30"/>
    <mergeCell ref="C30:D30"/>
    <mergeCell ref="A33:H33"/>
    <mergeCell ref="G30:H30"/>
    <mergeCell ref="C21:D21"/>
    <mergeCell ref="C22:D22"/>
    <mergeCell ref="C24:H24"/>
    <mergeCell ref="C23:H23"/>
    <mergeCell ref="E26:F26"/>
    <mergeCell ref="E27:F27"/>
    <mergeCell ref="E28:F28"/>
    <mergeCell ref="E29:F29"/>
    <mergeCell ref="C28:D28"/>
    <mergeCell ref="C29:D29"/>
    <mergeCell ref="C16:D16"/>
    <mergeCell ref="C17:D17"/>
    <mergeCell ref="A14:B14"/>
    <mergeCell ref="A15:B15"/>
    <mergeCell ref="A16:B16"/>
    <mergeCell ref="A17:B17"/>
    <mergeCell ref="A18:B18"/>
    <mergeCell ref="A19:B19"/>
    <mergeCell ref="A20:B20"/>
    <mergeCell ref="C18:D18"/>
    <mergeCell ref="C19:D19"/>
    <mergeCell ref="C20:D20"/>
    <mergeCell ref="J2:K2"/>
    <mergeCell ref="A6:B6"/>
    <mergeCell ref="A7:B7"/>
    <mergeCell ref="A8:B8"/>
    <mergeCell ref="C6:D6"/>
    <mergeCell ref="A12:B12"/>
    <mergeCell ref="C7:D7"/>
    <mergeCell ref="E6:F6"/>
    <mergeCell ref="E7:F7"/>
    <mergeCell ref="C8:H8"/>
    <mergeCell ref="C9:H9"/>
    <mergeCell ref="C10:H10"/>
    <mergeCell ref="C11:H11"/>
    <mergeCell ref="C12:H12"/>
    <mergeCell ref="A2:B2"/>
    <mergeCell ref="A3:B3"/>
    <mergeCell ref="A4:B4"/>
    <mergeCell ref="C2:D2"/>
    <mergeCell ref="G6:H6"/>
    <mergeCell ref="A5:H5"/>
    <mergeCell ref="C3:D3"/>
    <mergeCell ref="E2:F2"/>
    <mergeCell ref="A126:B126"/>
    <mergeCell ref="A127:B127"/>
    <mergeCell ref="A128:B128"/>
    <mergeCell ref="A129:B129"/>
    <mergeCell ref="G92:H92"/>
    <mergeCell ref="A113:B113"/>
    <mergeCell ref="A121:H121"/>
    <mergeCell ref="E102:F102"/>
    <mergeCell ref="G2:H2"/>
    <mergeCell ref="G3:H3"/>
    <mergeCell ref="G4:H4"/>
    <mergeCell ref="E14:F14"/>
    <mergeCell ref="E15:F15"/>
    <mergeCell ref="E16:F16"/>
    <mergeCell ref="E17:F17"/>
    <mergeCell ref="E18:F18"/>
    <mergeCell ref="E19:F19"/>
    <mergeCell ref="A13:H13"/>
    <mergeCell ref="A23:B23"/>
    <mergeCell ref="E20:F20"/>
    <mergeCell ref="E21:F21"/>
    <mergeCell ref="E22:F22"/>
    <mergeCell ref="C14:D14"/>
    <mergeCell ref="C15:D15"/>
    <mergeCell ref="A162:B162"/>
    <mergeCell ref="A163:B163"/>
    <mergeCell ref="A181:B181"/>
    <mergeCell ref="A212:H212"/>
    <mergeCell ref="A147:B147"/>
    <mergeCell ref="A182:B182"/>
    <mergeCell ref="A180:H180"/>
    <mergeCell ref="A149:B149"/>
    <mergeCell ref="A159:B159"/>
    <mergeCell ref="A160:B160"/>
    <mergeCell ref="A161:B161"/>
    <mergeCell ref="A164:H164"/>
    <mergeCell ref="A165:B165"/>
    <mergeCell ref="A166:B166"/>
    <mergeCell ref="A167:B167"/>
    <mergeCell ref="A168:B168"/>
    <mergeCell ref="A169:B169"/>
    <mergeCell ref="A170:B170"/>
    <mergeCell ref="A171:B171"/>
    <mergeCell ref="C149:H152"/>
    <mergeCell ref="C165:H168"/>
    <mergeCell ref="C157:H160"/>
    <mergeCell ref="A208:B208"/>
    <mergeCell ref="A209:B209"/>
    <mergeCell ref="A227:B227"/>
    <mergeCell ref="A222:B222"/>
    <mergeCell ref="A223:B223"/>
    <mergeCell ref="E3:F3"/>
    <mergeCell ref="E4:F4"/>
    <mergeCell ref="E80:F91"/>
    <mergeCell ref="A65:B65"/>
    <mergeCell ref="C27:D27"/>
    <mergeCell ref="A72:B72"/>
    <mergeCell ref="A73:B73"/>
    <mergeCell ref="A74:B74"/>
    <mergeCell ref="A75:B75"/>
    <mergeCell ref="C4:D4"/>
    <mergeCell ref="A24:B24"/>
    <mergeCell ref="A22:B22"/>
    <mergeCell ref="A42:B42"/>
    <mergeCell ref="C42:E42"/>
    <mergeCell ref="F42:H42"/>
    <mergeCell ref="C43:H43"/>
    <mergeCell ref="E115:F115"/>
    <mergeCell ref="E113:F113"/>
    <mergeCell ref="C112:D112"/>
    <mergeCell ref="G96:H96"/>
    <mergeCell ref="G100:H100"/>
    <mergeCell ref="A97:H97"/>
    <mergeCell ref="B282:H282"/>
    <mergeCell ref="A276:H276"/>
    <mergeCell ref="A230:B230"/>
    <mergeCell ref="A231:B231"/>
    <mergeCell ref="A232:B232"/>
    <mergeCell ref="A233:B233"/>
    <mergeCell ref="A234:B234"/>
    <mergeCell ref="A273:B273"/>
    <mergeCell ref="A274:B274"/>
    <mergeCell ref="B278:H278"/>
    <mergeCell ref="B277:H277"/>
    <mergeCell ref="B281:H281"/>
    <mergeCell ref="B280:H280"/>
    <mergeCell ref="B279:H279"/>
    <mergeCell ref="A265:B265"/>
    <mergeCell ref="A266:B266"/>
    <mergeCell ref="A271:B271"/>
    <mergeCell ref="A272:B272"/>
    <mergeCell ref="A263:B263"/>
    <mergeCell ref="A264:B264"/>
    <mergeCell ref="A239:B239"/>
    <mergeCell ref="A125:B125"/>
    <mergeCell ref="C113:D113"/>
    <mergeCell ref="A61:C62"/>
    <mergeCell ref="A70:B70"/>
    <mergeCell ref="A49:B49"/>
    <mergeCell ref="A51:B51"/>
    <mergeCell ref="A55:B55"/>
    <mergeCell ref="A50:B50"/>
    <mergeCell ref="C49:H49"/>
    <mergeCell ref="C50:F50"/>
    <mergeCell ref="C51:F51"/>
    <mergeCell ref="C52:F52"/>
    <mergeCell ref="E64:F75"/>
    <mergeCell ref="A54:B54"/>
    <mergeCell ref="A71:B71"/>
    <mergeCell ref="C57:F57"/>
    <mergeCell ref="A68:B68"/>
    <mergeCell ref="A66:B66"/>
    <mergeCell ref="A67:B67"/>
    <mergeCell ref="A69:B69"/>
    <mergeCell ref="A89:B89"/>
    <mergeCell ref="A90:B90"/>
    <mergeCell ref="A91:B91"/>
    <mergeCell ref="A52:B53"/>
    <mergeCell ref="C53:H53"/>
    <mergeCell ref="A56:B57"/>
    <mergeCell ref="A31:B31"/>
    <mergeCell ref="A32:B32"/>
    <mergeCell ref="E31:F31"/>
    <mergeCell ref="C31:D31"/>
    <mergeCell ref="C32:H32"/>
    <mergeCell ref="E78:F78"/>
    <mergeCell ref="A79:B79"/>
    <mergeCell ref="E79:F79"/>
    <mergeCell ref="C58:F58"/>
    <mergeCell ref="A76:H76"/>
    <mergeCell ref="A77:C78"/>
    <mergeCell ref="E77:F77"/>
    <mergeCell ref="G64:H75"/>
    <mergeCell ref="A60:H60"/>
    <mergeCell ref="A63:B63"/>
    <mergeCell ref="A64:B64"/>
    <mergeCell ref="A58:B59"/>
    <mergeCell ref="E62:F62"/>
    <mergeCell ref="G14:H14"/>
    <mergeCell ref="G16:H16"/>
    <mergeCell ref="G17:H17"/>
    <mergeCell ref="G15:H15"/>
    <mergeCell ref="G18:H18"/>
    <mergeCell ref="G19:H19"/>
    <mergeCell ref="G46:H46"/>
    <mergeCell ref="G31:H31"/>
    <mergeCell ref="G22:H22"/>
    <mergeCell ref="G36:H36"/>
    <mergeCell ref="G35:H35"/>
    <mergeCell ref="G29:H29"/>
    <mergeCell ref="G34:H34"/>
    <mergeCell ref="G407:H407"/>
    <mergeCell ref="A283:H283"/>
    <mergeCell ref="D285:H285"/>
    <mergeCell ref="A398:H398"/>
    <mergeCell ref="A404:H404"/>
    <mergeCell ref="A405:H405"/>
    <mergeCell ref="A406:H406"/>
    <mergeCell ref="A399:H399"/>
    <mergeCell ref="A400:H400"/>
    <mergeCell ref="A401:H401"/>
    <mergeCell ref="A402:H402"/>
    <mergeCell ref="A285:C285"/>
    <mergeCell ref="A397:H397"/>
    <mergeCell ref="A403:H403"/>
    <mergeCell ref="A370:H370"/>
    <mergeCell ref="D284:H284"/>
    <mergeCell ref="A286:C286"/>
    <mergeCell ref="D286:H286"/>
    <mergeCell ref="A326:H326"/>
    <mergeCell ref="E407:F407"/>
    <mergeCell ref="A407:B407"/>
    <mergeCell ref="C407:D407"/>
    <mergeCell ref="A1:H1"/>
    <mergeCell ref="A284:C284"/>
    <mergeCell ref="G27:H27"/>
    <mergeCell ref="G28:H28"/>
    <mergeCell ref="A37:H37"/>
    <mergeCell ref="A44:H44"/>
    <mergeCell ref="A48:H48"/>
    <mergeCell ref="A101:H101"/>
    <mergeCell ref="G99:H99"/>
    <mergeCell ref="G7:H7"/>
    <mergeCell ref="G47:H47"/>
    <mergeCell ref="G45:H45"/>
    <mergeCell ref="A25:H25"/>
    <mergeCell ref="G26:H26"/>
    <mergeCell ref="G20:H20"/>
    <mergeCell ref="G21:H21"/>
    <mergeCell ref="A9:A11"/>
    <mergeCell ref="A214:B214"/>
    <mergeCell ref="A215:B215"/>
    <mergeCell ref="G98:H98"/>
    <mergeCell ref="A124:H124"/>
    <mergeCell ref="A220:B220"/>
    <mergeCell ref="A111:H111"/>
    <mergeCell ref="A112:B112"/>
    <mergeCell ref="A28:B28"/>
    <mergeCell ref="A29:B29"/>
    <mergeCell ref="A30:B30"/>
    <mergeCell ref="A26:B26"/>
    <mergeCell ref="A27:B27"/>
    <mergeCell ref="C26:D26"/>
    <mergeCell ref="A43:B43"/>
    <mergeCell ref="A38:B38"/>
    <mergeCell ref="G102:H102"/>
    <mergeCell ref="A102:B102"/>
    <mergeCell ref="C102:D102"/>
    <mergeCell ref="A80:B80"/>
    <mergeCell ref="A45:B45"/>
    <mergeCell ref="A46:B46"/>
    <mergeCell ref="A47:B47"/>
    <mergeCell ref="D46:F46"/>
    <mergeCell ref="D45:F45"/>
    <mergeCell ref="D47:F47"/>
    <mergeCell ref="C59:H59"/>
    <mergeCell ref="C54:F54"/>
    <mergeCell ref="C55:F55"/>
    <mergeCell ref="C56:F56"/>
    <mergeCell ref="A87:B87"/>
    <mergeCell ref="A88:B88"/>
    <mergeCell ref="G103:H103"/>
    <mergeCell ref="G104:H104"/>
    <mergeCell ref="G105:H105"/>
    <mergeCell ref="C105:D105"/>
    <mergeCell ref="G112:H112"/>
    <mergeCell ref="G113:H113"/>
    <mergeCell ref="A114:B114"/>
    <mergeCell ref="G114:H114"/>
    <mergeCell ref="E103:F103"/>
    <mergeCell ref="E104:F104"/>
    <mergeCell ref="E105:F105"/>
    <mergeCell ref="A103:B103"/>
    <mergeCell ref="A104:B104"/>
    <mergeCell ref="A105:B105"/>
    <mergeCell ref="C103:D103"/>
    <mergeCell ref="E114:F114"/>
    <mergeCell ref="C114:D114"/>
    <mergeCell ref="A107:B107"/>
    <mergeCell ref="A115:B115"/>
    <mergeCell ref="G115:H115"/>
    <mergeCell ref="E112:F112"/>
    <mergeCell ref="A106:H106"/>
    <mergeCell ref="A110:B110"/>
    <mergeCell ref="C110:D110"/>
    <mergeCell ref="E110:F110"/>
    <mergeCell ref="G110:H110"/>
    <mergeCell ref="C107:D107"/>
    <mergeCell ref="E107:F107"/>
    <mergeCell ref="G107:H107"/>
    <mergeCell ref="A108:B108"/>
    <mergeCell ref="C108:D108"/>
    <mergeCell ref="E108:F108"/>
    <mergeCell ref="G108:H108"/>
    <mergeCell ref="A109:B109"/>
    <mergeCell ref="C109:D109"/>
    <mergeCell ref="E109:F109"/>
    <mergeCell ref="G109:H109"/>
    <mergeCell ref="C115:D115"/>
    <mergeCell ref="C268:H272"/>
    <mergeCell ref="C173:H176"/>
    <mergeCell ref="C181:H184"/>
    <mergeCell ref="C185:H185"/>
    <mergeCell ref="C201:H201"/>
    <mergeCell ref="C205:H210"/>
    <mergeCell ref="C211:H211"/>
    <mergeCell ref="C241:H244"/>
    <mergeCell ref="C250:H253"/>
    <mergeCell ref="C259:H262"/>
    <mergeCell ref="A249:H249"/>
    <mergeCell ref="A250:B250"/>
    <mergeCell ref="A251:B251"/>
    <mergeCell ref="A252:B252"/>
    <mergeCell ref="A253:B253"/>
    <mergeCell ref="A210:B210"/>
    <mergeCell ref="A211:B211"/>
    <mergeCell ref="A240:H240"/>
    <mergeCell ref="A241:B241"/>
    <mergeCell ref="A242:B242"/>
    <mergeCell ref="A243:B243"/>
    <mergeCell ref="A244:B244"/>
    <mergeCell ref="A224:B224"/>
    <mergeCell ref="A218:B218"/>
  </mergeCells>
  <dataValidations count="7">
    <dataValidation type="list" allowBlank="1" showInputMessage="1" showErrorMessage="1" sqref="G6:H6" xr:uid="{00000000-0002-0000-0000-000000000000}">
      <formula1>"Mr.Vinayak,Mr. Gaurav Pawar, Mr.Manish,Mr.Vaibhav Gite,Miss Ankita Mohite, Mr Suraj Khare"</formula1>
    </dataValidation>
    <dataValidation type="list" allowBlank="1" showInputMessage="1" showErrorMessage="1" sqref="G26:H26" xr:uid="{00000000-0002-0000-0000-000001000000}">
      <formula1>"Middle,Upper"</formula1>
    </dataValidation>
    <dataValidation type="list" allowBlank="1" showInputMessage="1" showErrorMessage="1" sqref="C96" xr:uid="{00000000-0002-0000-0000-000002000000}">
      <formula1>"300000,350000,400000,500000,600000,700000,800000,900000,1000000,1200000,1400000,1500000,1600000"</formula1>
    </dataValidation>
    <dataValidation type="list" allowBlank="1" showInputMessage="1" showErrorMessage="1" sqref="F122" xr:uid="{00000000-0002-0000-0000-000003000000}">
      <formula1>"Fungible area,Balcony Area,Chajja Area,Cornice Area,AP Area,WS Area"</formula1>
    </dataValidation>
    <dataValidation type="list" allowBlank="1" showInputMessage="1" showErrorMessage="1" sqref="C27:D27" xr:uid="{00000000-0002-0000-0000-000004000000}">
      <formula1>"Bitumen,Concrete"</formula1>
    </dataValidation>
    <dataValidation type="list" allowBlank="1" showInputMessage="1" showErrorMessage="1" sqref="C49:H49 G35:H35" xr:uid="{00000000-0002-0000-0000-000005000000}">
      <formula1>"Yes,No"</formula1>
    </dataValidation>
    <dataValidation type="list" allowBlank="1" showInputMessage="1" showErrorMessage="1" sqref="C122" xr:uid="{00000000-0002-0000-0000-000006000000}">
      <formula1>"Sale /         Rehab /           PAP,Sale / Mhada,Sale / Landowner"</formula1>
    </dataValidation>
  </dataValidations>
  <hyperlinks>
    <hyperlink ref="C23" r:id="rId1" xr:uid="{00000000-0004-0000-0000-000000000000}"/>
  </hyperlinks>
  <printOptions horizontalCentered="1"/>
  <pageMargins left="0.27559055118110237" right="0.27559055118110237" top="0.70866141732283472" bottom="0.47244094488188981" header="0.15748031496062992" footer="0.15748031496062992"/>
  <pageSetup paperSize="9" scale="69" fitToHeight="0" orientation="portrait" r:id="rId2"/>
  <headerFooter>
    <oddHeader>&amp;C&amp;25&amp;G</oddHeader>
    <oddFooter>&amp;L&amp;"Times New Roman,Bold"&amp;16Ref No: &amp;F&amp;R&amp;"Times New Roman,Bold"&amp;16&amp;P</oddFooter>
  </headerFooter>
  <rowBreaks count="3" manualBreakCount="3">
    <brk id="282" max="7" man="1"/>
    <brk id="325" max="7" man="1"/>
    <brk id="369" max="7" man="1"/>
  </rowBreaks>
  <drawing r:id="rId3"/>
  <legacyDrawing r:id="rId4"/>
  <legacyDrawingHF r:id="rId5"/>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3:K56"/>
  <sheetViews>
    <sheetView zoomScale="70" zoomScaleNormal="70" workbookViewId="0">
      <selection activeCell="E14" sqref="E14"/>
    </sheetView>
  </sheetViews>
  <sheetFormatPr defaultRowHeight="14.4" x14ac:dyDescent="0.3"/>
  <cols>
    <col min="1" max="1" width="23" customWidth="1"/>
    <col min="2" max="2" width="25.6640625" customWidth="1"/>
    <col min="3" max="3" width="17.6640625" customWidth="1"/>
    <col min="4" max="4" width="16" bestFit="1" customWidth="1"/>
    <col min="5" max="9" width="25.6640625" customWidth="1"/>
  </cols>
  <sheetData>
    <row r="3" spans="1:11" s="1" customFormat="1" ht="21.6" thickBot="1" x14ac:dyDescent="0.35">
      <c r="A3" s="106" t="s">
        <v>67</v>
      </c>
      <c r="B3" s="106"/>
      <c r="C3" s="106"/>
      <c r="D3" s="106"/>
      <c r="E3" s="106"/>
      <c r="F3" s="106"/>
      <c r="G3" s="106"/>
      <c r="H3" s="106"/>
      <c r="I3" s="106"/>
    </row>
    <row r="4" spans="1:11" s="1" customFormat="1" ht="20.25" customHeight="1" x14ac:dyDescent="0.4">
      <c r="A4" s="184">
        <v>1</v>
      </c>
      <c r="B4" s="184"/>
      <c r="C4" s="184"/>
      <c r="D4" s="185" t="s">
        <v>4</v>
      </c>
      <c r="E4" s="28" t="s">
        <v>115</v>
      </c>
      <c r="F4" s="140" t="s">
        <v>102</v>
      </c>
      <c r="G4" s="140"/>
      <c r="H4" s="28" t="s">
        <v>116</v>
      </c>
      <c r="I4" s="28" t="s">
        <v>117</v>
      </c>
      <c r="J4" s="14" t="str">
        <f ca="1">(IF(F7&gt;99%,"All work completed. Please provide OC.",IF(F7&gt;89.8%,"Plinth, RCC, Brick, Plaster, Flooring, Wooden, Plumbing, Electrification, etc., work Completed. Finishing work is in process.",IF(F7&lt;94%,(IF(C7=0,"Work not yet Started.",IF(E7=25%,"Piling work in process",IF(E7=50%,"Excavation work in process",IF(E7=100%,"Excavation work Completed. ","0")))&amp;(IF(C8=0%,"",IF(C8=K9,"Footing work is process",IF(C8=K10,"Footing work Completed",IF(C8=K11,"1st Basement Completed",IF(C8=K12,"1st &amp; 2nd Basement Completed",IF(C8=K13,"1st to 3rd Basement Completed",IF(C8=K14,"1st to 4th Basement Completed",IF(C8=K15,"Plinth work is process",IF(C8=K16,"Plinth work completed","0")))))))))))&amp;(IF(C9=(F5+H5+I5),", RCC Slab",IF(C9&gt;0,", RCC upto "&amp;C9&amp;" Slab",""))&amp;(IF(C10=I5,", Brickwork",IF(C10&gt;0,", Brickwork upto "&amp;C10&amp;" Floor",""))&amp;(IF(C11=I5,", Internal Plaster",IF(C11&gt;0,", Internal Plaster upto "&amp;C11&amp;" Floor",""))&amp;(IF(C12=I5,", External Plaster",IF(C12&gt;0,", External Plaster upto "&amp;C12&amp;" Floor",""))&amp;(IF(C13=I5,", External Plumbing, Elevation and Waterproofing",IF(C13&gt;0,", External Plumbing, Elevation and Waterproofing upto "&amp;C13&amp;" Floor",""))&amp;(IF(C14=I5,", Flooring &amp; Fitting",IF(C14&gt;0,", Flooring &amp; Fitting upto "&amp;C14&amp;" Floor",""))&amp;(IF(C15=I5,", Wooden Work",IF(C15&gt;0,", Wooden Work upto "&amp;C15&amp;" Floor",""))&amp;(IF(C16=I5,", Electrical &amp; Sanitary fittings",IF(C16&gt;0,", Electrical &amp; Sanitary fittings upto "&amp;C16&amp;" Floor",""))&amp;(IF(C17&gt;0,", Finishing upto "&amp;C17&amp;" Floor","")&amp;(IF(C9&gt;0.5," Completed",""))))))))))))))))</f>
        <v>Excavation work Completed. Plinth work completed</v>
      </c>
      <c r="K4" s="16"/>
    </row>
    <row r="5" spans="1:11" s="1" customFormat="1" ht="21" x14ac:dyDescent="0.4">
      <c r="A5" s="184"/>
      <c r="B5" s="184"/>
      <c r="C5" s="184"/>
      <c r="D5" s="185"/>
      <c r="E5" s="28">
        <v>3</v>
      </c>
      <c r="F5" s="140">
        <v>1</v>
      </c>
      <c r="G5" s="140"/>
      <c r="H5" s="28">
        <v>0</v>
      </c>
      <c r="I5" s="28">
        <f ca="1">--TRIM(RIGHT(SUBSTITUTE(LEFT(A4,_xlfn.AGGREGATE(16,6,FIND({0,1,2,3,4,5,6,7,8,9},A4,ROW(INDIRECT("1:"&amp;LEN(A4)))),1))," ",REPT(" ",LEN(A4))),LEN(A4)))</f>
        <v>1</v>
      </c>
      <c r="J5" s="15" t="s">
        <v>121</v>
      </c>
      <c r="K5" s="16"/>
    </row>
    <row r="6" spans="1:11" s="1" customFormat="1" ht="20.25" customHeight="1" x14ac:dyDescent="0.4">
      <c r="A6" s="141" t="s">
        <v>119</v>
      </c>
      <c r="B6" s="141"/>
      <c r="C6" s="141" t="s">
        <v>129</v>
      </c>
      <c r="D6" s="141"/>
      <c r="E6" s="29" t="s">
        <v>130</v>
      </c>
      <c r="F6" s="141" t="s">
        <v>120</v>
      </c>
      <c r="G6" s="141"/>
      <c r="H6" s="25" t="s">
        <v>118</v>
      </c>
      <c r="I6" s="25"/>
      <c r="J6" s="18" t="s">
        <v>131</v>
      </c>
      <c r="K6" s="17">
        <f ca="1">I5*25%</f>
        <v>0.25</v>
      </c>
    </row>
    <row r="7" spans="1:11" s="1" customFormat="1" ht="20.25" customHeight="1" x14ac:dyDescent="0.4">
      <c r="A7" s="136" t="s">
        <v>132</v>
      </c>
      <c r="B7" s="136"/>
      <c r="C7" s="140">
        <f ca="1">K8</f>
        <v>1</v>
      </c>
      <c r="D7" s="140"/>
      <c r="E7" s="27">
        <f ca="1">((100/I5)*C7)/100</f>
        <v>1</v>
      </c>
      <c r="F7" s="136">
        <f ca="1">(((C7/I5*5)+(C8/I5*20)+(25/(F5+H5+I5)*C9)+(5/(I5)*C10)+(2.5/(I5)*C11)+(2.5/(I5)*C12)+(5/I5*C13)+(10/I5*C14)+(2.5/I5*C15)+(2.5/I5*C16)+(10/I5*C17)+(10/I5*C18))/100)</f>
        <v>0.25</v>
      </c>
      <c r="G7" s="136"/>
      <c r="H7" s="136" t="str">
        <f ca="1">J4</f>
        <v>Excavation work Completed. Plinth work completed</v>
      </c>
      <c r="I7" s="136"/>
      <c r="J7" s="18" t="s">
        <v>122</v>
      </c>
      <c r="K7" s="21">
        <f ca="1">I5*50%</f>
        <v>0.5</v>
      </c>
    </row>
    <row r="8" spans="1:11" s="1" customFormat="1" ht="21" x14ac:dyDescent="0.4">
      <c r="A8" s="136" t="s">
        <v>103</v>
      </c>
      <c r="B8" s="136"/>
      <c r="C8" s="183">
        <f ca="1">K16</f>
        <v>1</v>
      </c>
      <c r="D8" s="140"/>
      <c r="E8" s="27">
        <f ca="1">((100/I5)*C8)/100</f>
        <v>1</v>
      </c>
      <c r="F8" s="136"/>
      <c r="G8" s="136"/>
      <c r="H8" s="136"/>
      <c r="I8" s="136"/>
      <c r="J8" s="18" t="s">
        <v>123</v>
      </c>
      <c r="K8" s="21">
        <f ca="1">I5</f>
        <v>1</v>
      </c>
    </row>
    <row r="9" spans="1:11" s="1" customFormat="1" ht="21" customHeight="1" x14ac:dyDescent="0.4">
      <c r="A9" s="136" t="s">
        <v>133</v>
      </c>
      <c r="B9" s="136"/>
      <c r="C9" s="140">
        <v>0</v>
      </c>
      <c r="D9" s="140"/>
      <c r="E9" s="27">
        <f ca="1">((100/(F5+H5+I5))*C9)/100</f>
        <v>0</v>
      </c>
      <c r="F9" s="136"/>
      <c r="G9" s="136"/>
      <c r="H9" s="136"/>
      <c r="I9" s="136"/>
      <c r="J9" s="18" t="s">
        <v>124</v>
      </c>
      <c r="K9" s="22">
        <f ca="1">(IF(E5&gt;1,(I5/(E5+2)),I5*0.2))</f>
        <v>0.2</v>
      </c>
    </row>
    <row r="10" spans="1:11" s="1" customFormat="1" ht="21" customHeight="1" x14ac:dyDescent="0.4">
      <c r="A10" s="136" t="s">
        <v>134</v>
      </c>
      <c r="B10" s="136"/>
      <c r="C10" s="140">
        <v>0</v>
      </c>
      <c r="D10" s="140"/>
      <c r="E10" s="27">
        <f ca="1">((100/I5)*C10)/100</f>
        <v>0</v>
      </c>
      <c r="F10" s="136"/>
      <c r="G10" s="136"/>
      <c r="H10" s="136"/>
      <c r="I10" s="136"/>
      <c r="J10" s="18" t="s">
        <v>125</v>
      </c>
      <c r="K10" s="22">
        <f ca="1">(IF(E5&gt;1,(I5/(E5+2)+K9),I5*0.2+K9))</f>
        <v>0.4</v>
      </c>
    </row>
    <row r="11" spans="1:11" s="1" customFormat="1" ht="21" customHeight="1" x14ac:dyDescent="0.4">
      <c r="A11" s="143" t="s">
        <v>135</v>
      </c>
      <c r="B11" s="144"/>
      <c r="C11" s="140">
        <v>0</v>
      </c>
      <c r="D11" s="140"/>
      <c r="E11" s="27">
        <f ca="1">((100/I5)*C11)/100</f>
        <v>0</v>
      </c>
      <c r="F11" s="136"/>
      <c r="G11" s="136"/>
      <c r="H11" s="136"/>
      <c r="I11" s="136"/>
      <c r="J11" s="18" t="s">
        <v>136</v>
      </c>
      <c r="K11" s="22">
        <f ca="1">(IF(E5&gt;1,(I5/(E5+2)+K10),0))</f>
        <v>0.60000000000000009</v>
      </c>
    </row>
    <row r="12" spans="1:11" s="1" customFormat="1" ht="21" customHeight="1" x14ac:dyDescent="0.4">
      <c r="A12" s="143" t="s">
        <v>166</v>
      </c>
      <c r="B12" s="144"/>
      <c r="C12" s="140">
        <v>0</v>
      </c>
      <c r="D12" s="140"/>
      <c r="E12" s="27">
        <f ca="1">((100/I5)*C12)/100</f>
        <v>0</v>
      </c>
      <c r="F12" s="136"/>
      <c r="G12" s="136"/>
      <c r="H12" s="136"/>
      <c r="I12" s="136"/>
      <c r="J12" s="18" t="s">
        <v>137</v>
      </c>
      <c r="K12" s="22">
        <f ca="1">(IF(E5&gt;2,(I5/(E5+2)+K11),0))</f>
        <v>0.8</v>
      </c>
    </row>
    <row r="13" spans="1:11" s="1" customFormat="1" ht="57.75" customHeight="1" x14ac:dyDescent="0.4">
      <c r="A13" s="143" t="s">
        <v>163</v>
      </c>
      <c r="B13" s="144"/>
      <c r="C13" s="140">
        <v>0</v>
      </c>
      <c r="D13" s="140"/>
      <c r="E13" s="27">
        <f ca="1">((100/(I5))*C13)/100</f>
        <v>0</v>
      </c>
      <c r="F13" s="136"/>
      <c r="G13" s="136"/>
      <c r="H13" s="136"/>
      <c r="I13" s="136"/>
      <c r="J13" s="18" t="s">
        <v>139</v>
      </c>
      <c r="K13" s="23">
        <f>(IF(E5&gt;3,(I5/(E5+2)+K12),0))</f>
        <v>0</v>
      </c>
    </row>
    <row r="14" spans="1:11" s="1" customFormat="1" ht="21" x14ac:dyDescent="0.4">
      <c r="A14" s="136" t="s">
        <v>138</v>
      </c>
      <c r="B14" s="136"/>
      <c r="C14" s="140">
        <v>0</v>
      </c>
      <c r="D14" s="140"/>
      <c r="E14" s="27">
        <f ca="1">((100/(I5))*C14)/100</f>
        <v>0</v>
      </c>
      <c r="F14" s="136"/>
      <c r="G14" s="136"/>
      <c r="H14" s="136"/>
      <c r="I14" s="136"/>
      <c r="J14" s="18" t="s">
        <v>140</v>
      </c>
      <c r="K14" s="22">
        <f>(IF(E5&gt;4,(I5/(E5+2)+K13),0))</f>
        <v>0</v>
      </c>
    </row>
    <row r="15" spans="1:11" s="1" customFormat="1" ht="21" customHeight="1" x14ac:dyDescent="0.4">
      <c r="A15" s="136" t="s">
        <v>165</v>
      </c>
      <c r="B15" s="136"/>
      <c r="C15" s="140">
        <v>0</v>
      </c>
      <c r="D15" s="140"/>
      <c r="E15" s="27">
        <f ca="1">((100/I5)*C15)/100</f>
        <v>0</v>
      </c>
      <c r="F15" s="136"/>
      <c r="G15" s="136"/>
      <c r="H15" s="136"/>
      <c r="I15" s="136"/>
      <c r="J15" s="18" t="s">
        <v>126</v>
      </c>
      <c r="K15" s="22">
        <f>(IF(E5=1,(I5/(E5+3)+K10),IF(E5=0,(I5*0.3+K10),IF(E5&gt;1,0))))</f>
        <v>0</v>
      </c>
    </row>
    <row r="16" spans="1:11" s="1" customFormat="1" ht="21.6" thickBot="1" x14ac:dyDescent="0.45">
      <c r="A16" s="136" t="s">
        <v>164</v>
      </c>
      <c r="B16" s="136"/>
      <c r="C16" s="140">
        <v>0</v>
      </c>
      <c r="D16" s="140"/>
      <c r="E16" s="27">
        <f ca="1">((100/I5)*C16)/100</f>
        <v>0</v>
      </c>
      <c r="F16" s="136"/>
      <c r="G16" s="136"/>
      <c r="H16" s="136"/>
      <c r="I16" s="136"/>
      <c r="J16" s="20" t="s">
        <v>127</v>
      </c>
      <c r="K16" s="24">
        <f ca="1">(IF(E5&gt;1.5,(I5/(E5+2)+K10+MAX(0,K11-K10)+MAX(0,K12-K11)+MAX(0,K13-K12)+MAX(0,K14-K13)+MAX(0,K15-K14)),IF(E5=1,(I5/(E5+3)+K15),IF(E5=0,I5*0.3+K15))))</f>
        <v>1</v>
      </c>
    </row>
    <row r="17" spans="1:9" s="1" customFormat="1" ht="21" x14ac:dyDescent="0.3">
      <c r="A17" s="136" t="s">
        <v>141</v>
      </c>
      <c r="B17" s="136"/>
      <c r="C17" s="140">
        <v>0</v>
      </c>
      <c r="D17" s="140"/>
      <c r="E17" s="27">
        <f ca="1">((100/(I5))*C17)/100</f>
        <v>0</v>
      </c>
      <c r="F17" s="136"/>
      <c r="G17" s="136"/>
      <c r="H17" s="136"/>
      <c r="I17" s="136"/>
    </row>
    <row r="18" spans="1:9" s="1" customFormat="1" ht="21" x14ac:dyDescent="0.3">
      <c r="A18" s="136" t="s">
        <v>142</v>
      </c>
      <c r="B18" s="136"/>
      <c r="C18" s="140">
        <v>0</v>
      </c>
      <c r="D18" s="140"/>
      <c r="E18" s="27">
        <f ca="1">((100/(I5))*C18)/100</f>
        <v>0</v>
      </c>
      <c r="F18" s="136"/>
      <c r="G18" s="136"/>
      <c r="H18" s="136"/>
      <c r="I18" s="136"/>
    </row>
    <row r="23" spans="1:9" x14ac:dyDescent="0.3">
      <c r="B23" s="182" t="s">
        <v>167</v>
      </c>
      <c r="C23" s="182"/>
      <c r="D23" s="182"/>
      <c r="E23" s="182"/>
      <c r="F23" s="182"/>
      <c r="G23" s="182"/>
    </row>
    <row r="24" spans="1:9" ht="14.4" customHeight="1" x14ac:dyDescent="0.3">
      <c r="B24" s="177" t="s">
        <v>168</v>
      </c>
      <c r="C24" s="177" t="s">
        <v>169</v>
      </c>
      <c r="D24" s="180" t="s">
        <v>170</v>
      </c>
      <c r="E24" s="181" t="s">
        <v>171</v>
      </c>
      <c r="F24" s="178" t="s">
        <v>172</v>
      </c>
      <c r="G24" s="177" t="s">
        <v>173</v>
      </c>
    </row>
    <row r="25" spans="1:9" x14ac:dyDescent="0.3">
      <c r="B25" s="177"/>
      <c r="C25" s="177"/>
      <c r="D25" s="180"/>
      <c r="E25" s="181"/>
      <c r="F25" s="178"/>
      <c r="G25" s="177"/>
    </row>
    <row r="26" spans="1:9" x14ac:dyDescent="0.3">
      <c r="B26" s="35" t="s">
        <v>174</v>
      </c>
      <c r="C26" s="36">
        <v>10</v>
      </c>
      <c r="D26" s="36">
        <v>1</v>
      </c>
      <c r="E26" s="37"/>
      <c r="F26" s="38">
        <f>((E26/D26)*0.05)*100</f>
        <v>0</v>
      </c>
      <c r="G26" s="38">
        <f t="shared" ref="G26:G37" si="0">((E26/D26)*(C26/100))*100</f>
        <v>0</v>
      </c>
    </row>
    <row r="27" spans="1:9" x14ac:dyDescent="0.3">
      <c r="B27" s="35" t="s">
        <v>175</v>
      </c>
      <c r="C27" s="37">
        <v>10</v>
      </c>
      <c r="D27" s="37">
        <v>1</v>
      </c>
      <c r="E27" s="37"/>
      <c r="F27" s="38">
        <f>((E27/D27)*0.05)*100</f>
        <v>0</v>
      </c>
      <c r="G27" s="38">
        <f t="shared" si="0"/>
        <v>0</v>
      </c>
    </row>
    <row r="28" spans="1:9" x14ac:dyDescent="0.3">
      <c r="B28" s="35" t="s">
        <v>176</v>
      </c>
      <c r="C28" s="37">
        <v>15</v>
      </c>
      <c r="D28" s="37">
        <v>1</v>
      </c>
      <c r="E28" s="37"/>
      <c r="F28" s="38">
        <f>((E28/D28)*0.15)*100</f>
        <v>0</v>
      </c>
      <c r="G28" s="38">
        <f t="shared" si="0"/>
        <v>0</v>
      </c>
    </row>
    <row r="29" spans="1:9" x14ac:dyDescent="0.3">
      <c r="B29" s="39" t="s">
        <v>177</v>
      </c>
      <c r="C29" s="37">
        <v>25</v>
      </c>
      <c r="D29" s="37">
        <v>40</v>
      </c>
      <c r="E29" s="37"/>
      <c r="F29" s="38">
        <f>((E29/D29)*0.25)*100</f>
        <v>0</v>
      </c>
      <c r="G29" s="38">
        <f t="shared" si="0"/>
        <v>0</v>
      </c>
    </row>
    <row r="30" spans="1:9" x14ac:dyDescent="0.3">
      <c r="B30" s="39" t="s">
        <v>178</v>
      </c>
      <c r="C30" s="37">
        <v>5</v>
      </c>
      <c r="D30" s="37">
        <v>39</v>
      </c>
      <c r="E30" s="37"/>
      <c r="F30" s="38">
        <f>((E30/D30)*0.05)*100</f>
        <v>0</v>
      </c>
      <c r="G30" s="38">
        <f t="shared" si="0"/>
        <v>0</v>
      </c>
    </row>
    <row r="31" spans="1:9" ht="28.8" x14ac:dyDescent="0.3">
      <c r="B31" s="39" t="s">
        <v>179</v>
      </c>
      <c r="C31" s="37">
        <v>2.5</v>
      </c>
      <c r="D31" s="37">
        <v>39</v>
      </c>
      <c r="E31" s="37"/>
      <c r="F31" s="38">
        <f>((E31/D31)*0.025)*100</f>
        <v>0</v>
      </c>
      <c r="G31" s="38">
        <f t="shared" si="0"/>
        <v>0</v>
      </c>
    </row>
    <row r="32" spans="1:9" ht="28.8" x14ac:dyDescent="0.3">
      <c r="B32" s="39" t="s">
        <v>180</v>
      </c>
      <c r="C32" s="37">
        <v>2.5</v>
      </c>
      <c r="D32" s="37">
        <v>39</v>
      </c>
      <c r="E32" s="37"/>
      <c r="F32" s="38">
        <f>((E32/D32)*0.025)*100</f>
        <v>0</v>
      </c>
      <c r="G32" s="38">
        <f t="shared" si="0"/>
        <v>0</v>
      </c>
    </row>
    <row r="33" spans="1:7" ht="43.2" x14ac:dyDescent="0.3">
      <c r="B33" s="40" t="s">
        <v>181</v>
      </c>
      <c r="C33" s="37">
        <v>5</v>
      </c>
      <c r="D33" s="37">
        <v>39</v>
      </c>
      <c r="E33" s="37"/>
      <c r="F33" s="38">
        <f>((E33/D33)*0.05)*100</f>
        <v>0</v>
      </c>
      <c r="G33" s="38">
        <f t="shared" si="0"/>
        <v>0</v>
      </c>
    </row>
    <row r="34" spans="1:7" ht="28.8" x14ac:dyDescent="0.3">
      <c r="B34" s="40" t="s">
        <v>182</v>
      </c>
      <c r="C34" s="37">
        <v>5</v>
      </c>
      <c r="D34" s="37">
        <v>39</v>
      </c>
      <c r="E34" s="37"/>
      <c r="F34" s="38">
        <f>((E34/D34)*0.1)*100</f>
        <v>0</v>
      </c>
      <c r="G34" s="38">
        <f t="shared" si="0"/>
        <v>0</v>
      </c>
    </row>
    <row r="35" spans="1:7" ht="28.8" x14ac:dyDescent="0.3">
      <c r="B35" s="40" t="s">
        <v>183</v>
      </c>
      <c r="C35" s="37">
        <v>5</v>
      </c>
      <c r="D35" s="37">
        <v>39</v>
      </c>
      <c r="E35" s="37"/>
      <c r="F35" s="38">
        <f>((E35/D35)*0.05)*100</f>
        <v>0</v>
      </c>
      <c r="G35" s="38">
        <f t="shared" si="0"/>
        <v>0</v>
      </c>
    </row>
    <row r="36" spans="1:7" ht="43.2" x14ac:dyDescent="0.3">
      <c r="B36" s="40" t="s">
        <v>184</v>
      </c>
      <c r="C36" s="37">
        <v>10</v>
      </c>
      <c r="D36" s="37">
        <v>39</v>
      </c>
      <c r="E36" s="37"/>
      <c r="F36" s="38">
        <f>((E36/D36)*0.1)*100</f>
        <v>0</v>
      </c>
      <c r="G36" s="38">
        <f t="shared" si="0"/>
        <v>0</v>
      </c>
    </row>
    <row r="37" spans="1:7" ht="43.2" x14ac:dyDescent="0.3">
      <c r="B37" s="40" t="s">
        <v>185</v>
      </c>
      <c r="C37" s="37">
        <v>5</v>
      </c>
      <c r="D37" s="37">
        <v>39</v>
      </c>
      <c r="E37" s="37"/>
      <c r="F37" s="38">
        <f>((E37/D37)*0.1)*100</f>
        <v>0</v>
      </c>
      <c r="G37" s="38">
        <f t="shared" si="0"/>
        <v>0</v>
      </c>
    </row>
    <row r="38" spans="1:7" ht="15.6" x14ac:dyDescent="0.3">
      <c r="B38" s="41" t="s">
        <v>186</v>
      </c>
      <c r="C38" s="42">
        <f>SUM(C26:C37)</f>
        <v>100</v>
      </c>
      <c r="D38" s="41"/>
      <c r="E38" s="41"/>
      <c r="F38" s="42">
        <f>SUM(F26:F37)</f>
        <v>0</v>
      </c>
      <c r="G38" s="42">
        <f>SUM(G26:G37)</f>
        <v>0</v>
      </c>
    </row>
    <row r="39" spans="1:7" x14ac:dyDescent="0.3">
      <c r="B39" s="178" t="s">
        <v>187</v>
      </c>
      <c r="C39" s="178"/>
      <c r="D39" s="178"/>
      <c r="E39" s="178"/>
      <c r="F39" s="178"/>
      <c r="G39" s="178"/>
    </row>
    <row r="40" spans="1:7" x14ac:dyDescent="0.3">
      <c r="B40" s="179" t="s">
        <v>188</v>
      </c>
      <c r="C40" s="179"/>
      <c r="D40" s="179"/>
      <c r="E40" s="179" t="s">
        <v>189</v>
      </c>
      <c r="F40" s="179"/>
      <c r="G40" s="179"/>
    </row>
    <row r="41" spans="1:7" x14ac:dyDescent="0.3">
      <c r="B41" s="175" t="s">
        <v>190</v>
      </c>
      <c r="C41" s="175"/>
      <c r="D41" s="175"/>
      <c r="E41" s="175" t="s">
        <v>191</v>
      </c>
      <c r="F41" s="175"/>
      <c r="G41" s="175"/>
    </row>
    <row r="42" spans="1:7" x14ac:dyDescent="0.3">
      <c r="B42" s="175" t="s">
        <v>192</v>
      </c>
      <c r="C42" s="175"/>
      <c r="D42" s="175"/>
      <c r="E42" s="175" t="s">
        <v>193</v>
      </c>
      <c r="F42" s="175"/>
      <c r="G42" s="175"/>
    </row>
    <row r="43" spans="1:7" x14ac:dyDescent="0.3">
      <c r="B43" s="176" t="s">
        <v>194</v>
      </c>
      <c r="C43" s="176"/>
      <c r="D43" s="176"/>
      <c r="E43" s="176" t="s">
        <v>195</v>
      </c>
      <c r="F43" s="176"/>
      <c r="G43" s="176"/>
    </row>
    <row r="45" spans="1:7" ht="15" thickBot="1" x14ac:dyDescent="0.35"/>
    <row r="46" spans="1:7" ht="16.8" thickTop="1" thickBot="1" x14ac:dyDescent="0.35">
      <c r="A46" s="43" t="s">
        <v>196</v>
      </c>
      <c r="B46" s="43" t="s">
        <v>168</v>
      </c>
      <c r="C46" s="44" t="s">
        <v>197</v>
      </c>
      <c r="D46" s="44" t="s">
        <v>198</v>
      </c>
      <c r="E46" s="44" t="s">
        <v>199</v>
      </c>
    </row>
    <row r="47" spans="1:7" ht="30" thickTop="1" thickBot="1" x14ac:dyDescent="0.35">
      <c r="A47" s="45">
        <v>1</v>
      </c>
      <c r="B47" s="46" t="s">
        <v>200</v>
      </c>
      <c r="C47" s="47">
        <v>0</v>
      </c>
      <c r="D47" s="48">
        <v>0.1</v>
      </c>
      <c r="E47" s="47">
        <v>0.1</v>
      </c>
    </row>
    <row r="48" spans="1:7" ht="15.6" thickTop="1" thickBot="1" x14ac:dyDescent="0.35">
      <c r="A48" s="45">
        <v>2</v>
      </c>
      <c r="B48" s="46" t="s">
        <v>201</v>
      </c>
      <c r="C48" s="47" t="s">
        <v>202</v>
      </c>
      <c r="D48" s="48" t="s">
        <v>203</v>
      </c>
      <c r="E48" s="47">
        <v>0.3</v>
      </c>
    </row>
    <row r="49" spans="1:5" ht="58.8" thickTop="1" thickBot="1" x14ac:dyDescent="0.35">
      <c r="A49" s="45">
        <v>3</v>
      </c>
      <c r="B49" s="46" t="s">
        <v>204</v>
      </c>
      <c r="C49" s="47" t="s">
        <v>205</v>
      </c>
      <c r="D49" s="48" t="s">
        <v>206</v>
      </c>
      <c r="E49" s="47">
        <v>0.45</v>
      </c>
    </row>
    <row r="50" spans="1:5" ht="73.2" thickTop="1" thickBot="1" x14ac:dyDescent="0.35">
      <c r="A50" s="45">
        <v>4</v>
      </c>
      <c r="B50" s="46" t="s">
        <v>207</v>
      </c>
      <c r="C50" s="47" t="s">
        <v>208</v>
      </c>
      <c r="D50" s="48" t="s">
        <v>209</v>
      </c>
      <c r="E50" s="47">
        <v>0.7</v>
      </c>
    </row>
    <row r="51" spans="1:5" ht="58.8" thickTop="1" thickBot="1" x14ac:dyDescent="0.35">
      <c r="A51" s="45">
        <v>5</v>
      </c>
      <c r="B51" s="46" t="s">
        <v>210</v>
      </c>
      <c r="C51" s="47" t="s">
        <v>211</v>
      </c>
      <c r="D51" s="48" t="s">
        <v>212</v>
      </c>
      <c r="E51" s="47">
        <v>0.75</v>
      </c>
    </row>
    <row r="52" spans="1:5" ht="73.2" thickTop="1" thickBot="1" x14ac:dyDescent="0.35">
      <c r="A52" s="45">
        <v>6</v>
      </c>
      <c r="B52" s="46" t="s">
        <v>213</v>
      </c>
      <c r="C52" s="47" t="s">
        <v>214</v>
      </c>
      <c r="D52" s="48" t="s">
        <v>215</v>
      </c>
      <c r="E52" s="47">
        <v>0.8</v>
      </c>
    </row>
    <row r="53" spans="1:5" ht="102" thickTop="1" thickBot="1" x14ac:dyDescent="0.35">
      <c r="A53" s="45">
        <v>7</v>
      </c>
      <c r="B53" s="46" t="s">
        <v>216</v>
      </c>
      <c r="C53" s="47" t="s">
        <v>217</v>
      </c>
      <c r="D53" s="48" t="s">
        <v>218</v>
      </c>
      <c r="E53" s="47">
        <v>0.85</v>
      </c>
    </row>
    <row r="54" spans="1:5" ht="174" thickTop="1" thickBot="1" x14ac:dyDescent="0.35">
      <c r="A54" s="45">
        <v>8</v>
      </c>
      <c r="B54" s="46" t="s">
        <v>219</v>
      </c>
      <c r="C54" s="47" t="s">
        <v>220</v>
      </c>
      <c r="D54" s="48" t="s">
        <v>221</v>
      </c>
      <c r="E54" s="47">
        <v>0.95</v>
      </c>
    </row>
    <row r="55" spans="1:5" ht="87.6" thickTop="1" thickBot="1" x14ac:dyDescent="0.35">
      <c r="A55" s="45">
        <v>9</v>
      </c>
      <c r="B55" s="46" t="s">
        <v>222</v>
      </c>
      <c r="C55" s="47" t="s">
        <v>223</v>
      </c>
      <c r="D55" s="48" t="s">
        <v>224</v>
      </c>
      <c r="E55" s="47">
        <v>1</v>
      </c>
    </row>
    <row r="56" spans="1:5" ht="15" thickTop="1" x14ac:dyDescent="0.3"/>
  </sheetData>
  <mergeCells count="50">
    <mergeCell ref="A6:B6"/>
    <mergeCell ref="C6:D6"/>
    <mergeCell ref="F6:G6"/>
    <mergeCell ref="A3:I3"/>
    <mergeCell ref="A4:C5"/>
    <mergeCell ref="D4:D5"/>
    <mergeCell ref="F4:G4"/>
    <mergeCell ref="F5:G5"/>
    <mergeCell ref="A7:B7"/>
    <mergeCell ref="C7:D7"/>
    <mergeCell ref="F7:G18"/>
    <mergeCell ref="H7:I18"/>
    <mergeCell ref="A8:B8"/>
    <mergeCell ref="C8:D8"/>
    <mergeCell ref="A9:B9"/>
    <mergeCell ref="C9:D9"/>
    <mergeCell ref="A10:B10"/>
    <mergeCell ref="C10:D10"/>
    <mergeCell ref="A11:B11"/>
    <mergeCell ref="C11:D11"/>
    <mergeCell ref="A12:B12"/>
    <mergeCell ref="C12:D12"/>
    <mergeCell ref="A13:B13"/>
    <mergeCell ref="C13:D13"/>
    <mergeCell ref="A14:B14"/>
    <mergeCell ref="C14:D14"/>
    <mergeCell ref="A15:B15"/>
    <mergeCell ref="C15:D15"/>
    <mergeCell ref="A16:B16"/>
    <mergeCell ref="C16:D16"/>
    <mergeCell ref="A17:B17"/>
    <mergeCell ref="C17:D17"/>
    <mergeCell ref="A18:B18"/>
    <mergeCell ref="C18:D18"/>
    <mergeCell ref="B23:G23"/>
    <mergeCell ref="B42:D42"/>
    <mergeCell ref="E42:G42"/>
    <mergeCell ref="B43:D43"/>
    <mergeCell ref="E43:G43"/>
    <mergeCell ref="G24:G25"/>
    <mergeCell ref="B39:G39"/>
    <mergeCell ref="B40:D40"/>
    <mergeCell ref="E40:G40"/>
    <mergeCell ref="B41:D41"/>
    <mergeCell ref="E41:G41"/>
    <mergeCell ref="B24:B25"/>
    <mergeCell ref="C24:C25"/>
    <mergeCell ref="D24:D25"/>
    <mergeCell ref="E24:E25"/>
    <mergeCell ref="F24:F25"/>
  </mergeCells>
  <pageMargins left="0.7" right="0.7" top="0.75" bottom="0.75" header="0.3" footer="0.3"/>
  <drawing r:id="rId1"/>
</worksheet>
</file>

<file path=xl/worksheets/sheet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B2:C35"/>
  <sheetViews>
    <sheetView topLeftCell="A25" workbookViewId="0">
      <selection activeCell="C37" sqref="C37"/>
    </sheetView>
  </sheetViews>
  <sheetFormatPr defaultRowHeight="14.4" x14ac:dyDescent="0.3"/>
  <cols>
    <col min="2" max="2" width="3" bestFit="1" customWidth="1"/>
    <col min="3" max="3" width="155.33203125" customWidth="1"/>
  </cols>
  <sheetData>
    <row r="2" spans="2:3" ht="28.8" x14ac:dyDescent="0.3">
      <c r="B2" s="37">
        <v>1</v>
      </c>
      <c r="C2" s="54" t="s">
        <v>240</v>
      </c>
    </row>
    <row r="3" spans="2:3" x14ac:dyDescent="0.3">
      <c r="B3" s="37">
        <v>2</v>
      </c>
      <c r="C3" s="55" t="s">
        <v>241</v>
      </c>
    </row>
    <row r="4" spans="2:3" x14ac:dyDescent="0.3">
      <c r="B4" s="37">
        <v>3</v>
      </c>
      <c r="C4" s="37" t="s">
        <v>242</v>
      </c>
    </row>
    <row r="5" spans="2:3" x14ac:dyDescent="0.3">
      <c r="B5" s="37">
        <v>4</v>
      </c>
      <c r="C5" s="55" t="s">
        <v>243</v>
      </c>
    </row>
    <row r="6" spans="2:3" x14ac:dyDescent="0.3">
      <c r="B6" s="37">
        <v>5</v>
      </c>
      <c r="C6" s="37" t="s">
        <v>244</v>
      </c>
    </row>
    <row r="7" spans="2:3" x14ac:dyDescent="0.3">
      <c r="B7" s="37">
        <v>6</v>
      </c>
      <c r="C7" s="55" t="s">
        <v>245</v>
      </c>
    </row>
    <row r="8" spans="2:3" ht="72" x14ac:dyDescent="0.3">
      <c r="B8" s="37">
        <v>7</v>
      </c>
      <c r="C8" s="55" t="s">
        <v>246</v>
      </c>
    </row>
    <row r="9" spans="2:3" x14ac:dyDescent="0.3">
      <c r="B9" s="37">
        <v>8</v>
      </c>
      <c r="C9" s="37" t="s">
        <v>247</v>
      </c>
    </row>
    <row r="10" spans="2:3" x14ac:dyDescent="0.3">
      <c r="B10" s="37">
        <v>9</v>
      </c>
      <c r="C10" s="37" t="s">
        <v>248</v>
      </c>
    </row>
    <row r="11" spans="2:3" x14ac:dyDescent="0.3">
      <c r="B11" s="37">
        <v>10</v>
      </c>
      <c r="C11" s="37" t="s">
        <v>249</v>
      </c>
    </row>
    <row r="12" spans="2:3" x14ac:dyDescent="0.3">
      <c r="B12" s="37">
        <v>11</v>
      </c>
      <c r="C12" s="37" t="s">
        <v>250</v>
      </c>
    </row>
    <row r="13" spans="2:3" x14ac:dyDescent="0.3">
      <c r="B13" s="37">
        <v>12</v>
      </c>
      <c r="C13" s="37" t="s">
        <v>251</v>
      </c>
    </row>
    <row r="14" spans="2:3" x14ac:dyDescent="0.3">
      <c r="B14" s="37">
        <v>13</v>
      </c>
      <c r="C14" s="37" t="s">
        <v>252</v>
      </c>
    </row>
    <row r="15" spans="2:3" x14ac:dyDescent="0.3">
      <c r="B15" s="37">
        <v>14</v>
      </c>
      <c r="C15" s="37" t="s">
        <v>242</v>
      </c>
    </row>
    <row r="16" spans="2:3" x14ac:dyDescent="0.3">
      <c r="B16" s="37">
        <v>15</v>
      </c>
      <c r="C16" s="37" t="s">
        <v>236</v>
      </c>
    </row>
    <row r="17" spans="2:3" x14ac:dyDescent="0.3">
      <c r="B17" s="56">
        <v>16</v>
      </c>
      <c r="C17" s="57" t="s">
        <v>253</v>
      </c>
    </row>
    <row r="18" spans="2:3" x14ac:dyDescent="0.3">
      <c r="B18" s="58">
        <v>17</v>
      </c>
      <c r="C18" s="57" t="s">
        <v>254</v>
      </c>
    </row>
    <row r="19" spans="2:3" x14ac:dyDescent="0.3">
      <c r="B19" s="59">
        <v>18</v>
      </c>
      <c r="C19" s="37" t="s">
        <v>255</v>
      </c>
    </row>
    <row r="20" spans="2:3" x14ac:dyDescent="0.3">
      <c r="B20" s="58">
        <v>19</v>
      </c>
      <c r="C20" s="37" t="s">
        <v>256</v>
      </c>
    </row>
    <row r="21" spans="2:3" x14ac:dyDescent="0.3">
      <c r="B21" s="37">
        <v>20</v>
      </c>
      <c r="C21" s="37" t="s">
        <v>257</v>
      </c>
    </row>
    <row r="22" spans="2:3" x14ac:dyDescent="0.3">
      <c r="B22" s="58">
        <v>21</v>
      </c>
      <c r="C22" s="37" t="s">
        <v>255</v>
      </c>
    </row>
    <row r="23" spans="2:3" s="61" customFormat="1" ht="28.8" x14ac:dyDescent="0.3">
      <c r="B23" s="60">
        <v>22</v>
      </c>
      <c r="C23" s="54" t="s">
        <v>258</v>
      </c>
    </row>
    <row r="24" spans="2:3" s="61" customFormat="1" ht="28.8" x14ac:dyDescent="0.3">
      <c r="B24" s="62">
        <v>23</v>
      </c>
      <c r="C24" s="54" t="s">
        <v>259</v>
      </c>
    </row>
    <row r="25" spans="2:3" x14ac:dyDescent="0.3">
      <c r="B25" s="37">
        <v>24</v>
      </c>
      <c r="C25" s="37" t="s">
        <v>260</v>
      </c>
    </row>
    <row r="26" spans="2:3" x14ac:dyDescent="0.3">
      <c r="B26" s="58">
        <v>25</v>
      </c>
      <c r="C26" s="37" t="s">
        <v>261</v>
      </c>
    </row>
    <row r="27" spans="2:3" x14ac:dyDescent="0.3">
      <c r="B27" s="62">
        <v>26</v>
      </c>
      <c r="C27" s="37" t="s">
        <v>262</v>
      </c>
    </row>
    <row r="28" spans="2:3" x14ac:dyDescent="0.3">
      <c r="B28" s="58">
        <v>27</v>
      </c>
      <c r="C28" s="37" t="s">
        <v>263</v>
      </c>
    </row>
    <row r="29" spans="2:3" ht="43.2" x14ac:dyDescent="0.3">
      <c r="B29" s="63">
        <v>28</v>
      </c>
      <c r="C29" s="55" t="s">
        <v>264</v>
      </c>
    </row>
    <row r="30" spans="2:3" x14ac:dyDescent="0.3">
      <c r="B30" s="62">
        <v>29</v>
      </c>
      <c r="C30" s="37" t="s">
        <v>265</v>
      </c>
    </row>
    <row r="31" spans="2:3" ht="28.8" x14ac:dyDescent="0.3">
      <c r="B31" s="62">
        <v>30</v>
      </c>
      <c r="C31" s="55" t="s">
        <v>293</v>
      </c>
    </row>
    <row r="32" spans="2:3" x14ac:dyDescent="0.3">
      <c r="B32" s="62">
        <v>31</v>
      </c>
      <c r="C32" s="37" t="s">
        <v>294</v>
      </c>
    </row>
    <row r="33" spans="2:3" x14ac:dyDescent="0.3">
      <c r="B33" s="62">
        <v>32</v>
      </c>
      <c r="C33" s="37" t="s">
        <v>295</v>
      </c>
    </row>
    <row r="34" spans="2:3" ht="28.8" x14ac:dyDescent="0.3">
      <c r="B34" s="62">
        <v>33</v>
      </c>
      <c r="C34" s="57" t="s">
        <v>296</v>
      </c>
    </row>
    <row r="35" spans="2:3" x14ac:dyDescent="0.3">
      <c r="B35" s="62">
        <v>34</v>
      </c>
      <c r="C35" s="37"/>
    </row>
  </sheetData>
  <pageMargins left="0.7" right="0.7" top="0.75" bottom="0.75" header="0.3" footer="0.3"/>
  <legacy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2:L44"/>
  <sheetViews>
    <sheetView workbookViewId="0">
      <selection sqref="A1:XFD1048576"/>
    </sheetView>
  </sheetViews>
  <sheetFormatPr defaultColWidth="9.109375" defaultRowHeight="14.4" x14ac:dyDescent="0.3"/>
  <cols>
    <col min="1" max="1" width="9.109375" style="64"/>
    <col min="2" max="2" width="12.33203125" style="64" customWidth="1"/>
    <col min="3" max="16384" width="9.109375" style="64"/>
  </cols>
  <sheetData>
    <row r="2" spans="1:12" x14ac:dyDescent="0.3">
      <c r="B2" s="65" t="s">
        <v>266</v>
      </c>
      <c r="C2" s="186"/>
      <c r="D2" s="186"/>
    </row>
    <row r="3" spans="1:12" x14ac:dyDescent="0.3">
      <c r="D3" s="66"/>
      <c r="E3" s="66"/>
      <c r="F3" s="66"/>
      <c r="G3" s="66"/>
      <c r="H3" s="66"/>
      <c r="I3" s="66"/>
    </row>
    <row r="4" spans="1:12" x14ac:dyDescent="0.3">
      <c r="A4" s="65" t="s">
        <v>267</v>
      </c>
      <c r="B4" s="53" t="s">
        <v>268</v>
      </c>
      <c r="C4" s="187" t="s">
        <v>269</v>
      </c>
      <c r="D4" s="187"/>
      <c r="E4" s="187"/>
      <c r="F4" s="53"/>
      <c r="G4" s="188" t="s">
        <v>270</v>
      </c>
      <c r="H4" s="188"/>
      <c r="I4" s="188"/>
      <c r="J4" s="189" t="s">
        <v>271</v>
      </c>
      <c r="K4" s="189"/>
      <c r="L4" s="189"/>
    </row>
    <row r="5" spans="1:12" x14ac:dyDescent="0.3">
      <c r="A5" s="65"/>
      <c r="B5" s="53"/>
      <c r="C5" s="53" t="s">
        <v>272</v>
      </c>
      <c r="D5" s="53" t="s">
        <v>273</v>
      </c>
      <c r="E5" s="53" t="s">
        <v>274</v>
      </c>
      <c r="F5" s="53"/>
      <c r="G5" s="53" t="s">
        <v>272</v>
      </c>
      <c r="H5" s="53" t="s">
        <v>273</v>
      </c>
      <c r="I5" s="53" t="s">
        <v>274</v>
      </c>
      <c r="J5" s="53" t="s">
        <v>272</v>
      </c>
      <c r="K5" s="53" t="s">
        <v>273</v>
      </c>
      <c r="L5" s="53" t="s">
        <v>274</v>
      </c>
    </row>
    <row r="6" spans="1:12" x14ac:dyDescent="0.3">
      <c r="B6" s="52" t="s">
        <v>275</v>
      </c>
      <c r="C6" s="52"/>
      <c r="D6" s="52"/>
      <c r="E6" s="52">
        <f>C6*D6</f>
        <v>0</v>
      </c>
      <c r="F6" s="52" t="s">
        <v>276</v>
      </c>
      <c r="G6" s="52"/>
      <c r="H6" s="52"/>
      <c r="I6" s="52">
        <f>G6*H6</f>
        <v>0</v>
      </c>
      <c r="J6" s="52"/>
      <c r="K6" s="52"/>
      <c r="L6" s="52">
        <f>J6*K6</f>
        <v>0</v>
      </c>
    </row>
    <row r="7" spans="1:12" x14ac:dyDescent="0.3">
      <c r="B7" s="52"/>
      <c r="C7" s="52"/>
      <c r="D7" s="52"/>
      <c r="E7" s="52">
        <f t="shared" ref="E7:E41" si="0">C7*D7</f>
        <v>0</v>
      </c>
      <c r="F7" s="52" t="s">
        <v>276</v>
      </c>
      <c r="G7" s="52"/>
      <c r="H7" s="52"/>
      <c r="I7" s="52">
        <f t="shared" ref="I7:I35" si="1">G7*H7</f>
        <v>0</v>
      </c>
      <c r="J7" s="52"/>
      <c r="K7" s="52"/>
      <c r="L7" s="52">
        <f t="shared" ref="L7:L35" si="2">J7*K7</f>
        <v>0</v>
      </c>
    </row>
    <row r="8" spans="1:12" x14ac:dyDescent="0.3">
      <c r="B8" s="52"/>
      <c r="C8" s="52"/>
      <c r="D8" s="52"/>
      <c r="E8" s="52">
        <f t="shared" si="0"/>
        <v>0</v>
      </c>
      <c r="F8" s="52"/>
      <c r="G8" s="52"/>
      <c r="H8" s="52"/>
      <c r="I8" s="52">
        <f t="shared" si="1"/>
        <v>0</v>
      </c>
      <c r="J8" s="52"/>
      <c r="K8" s="52"/>
      <c r="L8" s="52">
        <f t="shared" si="2"/>
        <v>0</v>
      </c>
    </row>
    <row r="9" spans="1:12" x14ac:dyDescent="0.3">
      <c r="B9" s="52"/>
      <c r="C9" s="52"/>
      <c r="D9" s="52"/>
      <c r="E9" s="52">
        <f t="shared" si="0"/>
        <v>0</v>
      </c>
      <c r="F9" s="52" t="s">
        <v>277</v>
      </c>
      <c r="G9" s="52"/>
      <c r="H9" s="52"/>
      <c r="I9" s="52">
        <f t="shared" si="1"/>
        <v>0</v>
      </c>
      <c r="J9" s="52"/>
      <c r="K9" s="52"/>
      <c r="L9" s="52">
        <f t="shared" si="2"/>
        <v>0</v>
      </c>
    </row>
    <row r="10" spans="1:12" x14ac:dyDescent="0.3">
      <c r="B10" s="52" t="s">
        <v>278</v>
      </c>
      <c r="C10" s="52"/>
      <c r="D10" s="52"/>
      <c r="E10" s="52">
        <f t="shared" si="0"/>
        <v>0</v>
      </c>
      <c r="F10" s="52" t="s">
        <v>277</v>
      </c>
      <c r="G10" s="52"/>
      <c r="H10" s="52"/>
      <c r="I10" s="52">
        <f t="shared" si="1"/>
        <v>0</v>
      </c>
      <c r="J10" s="52"/>
      <c r="K10" s="52"/>
      <c r="L10" s="52">
        <f t="shared" si="2"/>
        <v>0</v>
      </c>
    </row>
    <row r="11" spans="1:12" x14ac:dyDescent="0.3">
      <c r="B11" s="52"/>
      <c r="C11" s="52"/>
      <c r="D11" s="52"/>
      <c r="E11" s="52">
        <f t="shared" si="0"/>
        <v>0</v>
      </c>
      <c r="F11" s="52" t="s">
        <v>279</v>
      </c>
      <c r="G11" s="52"/>
      <c r="H11" s="52"/>
      <c r="I11" s="52">
        <f t="shared" si="1"/>
        <v>0</v>
      </c>
      <c r="J11" s="52"/>
      <c r="K11" s="52"/>
      <c r="L11" s="52">
        <f t="shared" si="2"/>
        <v>0</v>
      </c>
    </row>
    <row r="12" spans="1:12" x14ac:dyDescent="0.3">
      <c r="B12" s="52"/>
      <c r="C12" s="52"/>
      <c r="D12" s="52"/>
      <c r="E12" s="52">
        <f t="shared" si="0"/>
        <v>0</v>
      </c>
      <c r="F12" s="52"/>
      <c r="G12" s="52"/>
      <c r="H12" s="52"/>
      <c r="I12" s="52">
        <f t="shared" si="1"/>
        <v>0</v>
      </c>
      <c r="J12" s="52"/>
      <c r="K12" s="52"/>
      <c r="L12" s="52">
        <f t="shared" si="2"/>
        <v>0</v>
      </c>
    </row>
    <row r="13" spans="1:12" x14ac:dyDescent="0.3">
      <c r="B13" s="52"/>
      <c r="C13" s="52"/>
      <c r="D13" s="52"/>
      <c r="E13" s="52">
        <f t="shared" si="0"/>
        <v>0</v>
      </c>
      <c r="F13" s="52"/>
      <c r="G13" s="52"/>
      <c r="H13" s="52"/>
      <c r="I13" s="52">
        <f t="shared" si="1"/>
        <v>0</v>
      </c>
      <c r="J13" s="52"/>
      <c r="K13" s="52"/>
      <c r="L13" s="52">
        <f t="shared" si="2"/>
        <v>0</v>
      </c>
    </row>
    <row r="14" spans="1:12" x14ac:dyDescent="0.3">
      <c r="B14" s="52" t="s">
        <v>280</v>
      </c>
      <c r="C14" s="52"/>
      <c r="D14" s="52"/>
      <c r="E14" s="52">
        <f t="shared" si="0"/>
        <v>0</v>
      </c>
      <c r="F14" s="52" t="s">
        <v>277</v>
      </c>
      <c r="G14" s="52"/>
      <c r="H14" s="52"/>
      <c r="I14" s="52">
        <f t="shared" si="1"/>
        <v>0</v>
      </c>
      <c r="J14" s="52"/>
      <c r="K14" s="52"/>
      <c r="L14" s="52">
        <f t="shared" si="2"/>
        <v>0</v>
      </c>
    </row>
    <row r="15" spans="1:12" x14ac:dyDescent="0.3">
      <c r="B15" s="52"/>
      <c r="C15" s="52"/>
      <c r="D15" s="52"/>
      <c r="E15" s="52">
        <f t="shared" si="0"/>
        <v>0</v>
      </c>
      <c r="F15" s="52" t="s">
        <v>279</v>
      </c>
      <c r="G15" s="52"/>
      <c r="H15" s="52"/>
      <c r="I15" s="52">
        <f t="shared" si="1"/>
        <v>0</v>
      </c>
      <c r="J15" s="52"/>
      <c r="K15" s="52"/>
      <c r="L15" s="52">
        <f t="shared" si="2"/>
        <v>0</v>
      </c>
    </row>
    <row r="16" spans="1:12" x14ac:dyDescent="0.3">
      <c r="B16" s="52"/>
      <c r="C16" s="52"/>
      <c r="D16" s="52"/>
      <c r="E16" s="52">
        <f t="shared" si="0"/>
        <v>0</v>
      </c>
      <c r="F16" s="52"/>
      <c r="G16" s="52"/>
      <c r="H16" s="52"/>
      <c r="I16" s="52">
        <f t="shared" si="1"/>
        <v>0</v>
      </c>
      <c r="J16" s="52"/>
      <c r="K16" s="52"/>
      <c r="L16" s="52">
        <f t="shared" si="2"/>
        <v>0</v>
      </c>
    </row>
    <row r="17" spans="2:12" x14ac:dyDescent="0.3">
      <c r="B17" s="52"/>
      <c r="C17" s="52"/>
      <c r="D17" s="52"/>
      <c r="E17" s="52">
        <f t="shared" si="0"/>
        <v>0</v>
      </c>
      <c r="F17" s="52"/>
      <c r="G17" s="52"/>
      <c r="H17" s="52"/>
      <c r="I17" s="52">
        <f t="shared" si="1"/>
        <v>0</v>
      </c>
      <c r="J17" s="52"/>
      <c r="K17" s="52"/>
      <c r="L17" s="52">
        <f t="shared" si="2"/>
        <v>0</v>
      </c>
    </row>
    <row r="18" spans="2:12" x14ac:dyDescent="0.3">
      <c r="B18" s="52" t="s">
        <v>281</v>
      </c>
      <c r="C18" s="52"/>
      <c r="D18" s="52"/>
      <c r="E18" s="52">
        <f t="shared" si="0"/>
        <v>0</v>
      </c>
      <c r="F18" s="52" t="s">
        <v>277</v>
      </c>
      <c r="G18" s="52"/>
      <c r="H18" s="52"/>
      <c r="I18" s="52">
        <f t="shared" si="1"/>
        <v>0</v>
      </c>
      <c r="J18" s="52"/>
      <c r="K18" s="52"/>
      <c r="L18" s="52">
        <f t="shared" si="2"/>
        <v>0</v>
      </c>
    </row>
    <row r="19" spans="2:12" x14ac:dyDescent="0.3">
      <c r="B19" s="52"/>
      <c r="C19" s="52"/>
      <c r="D19" s="52"/>
      <c r="E19" s="52">
        <f t="shared" si="0"/>
        <v>0</v>
      </c>
      <c r="F19" s="52" t="s">
        <v>279</v>
      </c>
      <c r="G19" s="52"/>
      <c r="H19" s="52"/>
      <c r="I19" s="52">
        <f t="shared" si="1"/>
        <v>0</v>
      </c>
      <c r="J19" s="52"/>
      <c r="K19" s="52"/>
      <c r="L19" s="52">
        <f t="shared" si="2"/>
        <v>0</v>
      </c>
    </row>
    <row r="20" spans="2:12" x14ac:dyDescent="0.3">
      <c r="B20" s="52"/>
      <c r="C20" s="52"/>
      <c r="D20" s="52"/>
      <c r="E20" s="52">
        <f t="shared" si="0"/>
        <v>0</v>
      </c>
      <c r="F20" s="52"/>
      <c r="G20" s="52"/>
      <c r="H20" s="52"/>
      <c r="I20" s="52">
        <f t="shared" si="1"/>
        <v>0</v>
      </c>
      <c r="J20" s="52"/>
      <c r="K20" s="52"/>
      <c r="L20" s="52">
        <f t="shared" si="2"/>
        <v>0</v>
      </c>
    </row>
    <row r="21" spans="2:12" x14ac:dyDescent="0.3">
      <c r="B21" s="52" t="s">
        <v>282</v>
      </c>
      <c r="C21" s="52"/>
      <c r="D21" s="52"/>
      <c r="E21" s="52">
        <f t="shared" si="0"/>
        <v>0</v>
      </c>
      <c r="F21" s="52" t="s">
        <v>277</v>
      </c>
      <c r="G21" s="52"/>
      <c r="H21" s="52"/>
      <c r="I21" s="52">
        <f t="shared" si="1"/>
        <v>0</v>
      </c>
      <c r="J21" s="52"/>
      <c r="K21" s="52"/>
      <c r="L21" s="52">
        <f t="shared" si="2"/>
        <v>0</v>
      </c>
    </row>
    <row r="22" spans="2:12" x14ac:dyDescent="0.3">
      <c r="B22" s="52"/>
      <c r="C22" s="52"/>
      <c r="D22" s="52"/>
      <c r="E22" s="52">
        <f t="shared" si="0"/>
        <v>0</v>
      </c>
      <c r="F22" s="52" t="s">
        <v>279</v>
      </c>
      <c r="G22" s="52"/>
      <c r="H22" s="52"/>
      <c r="I22" s="52">
        <f t="shared" si="1"/>
        <v>0</v>
      </c>
      <c r="J22" s="52"/>
      <c r="K22" s="52"/>
      <c r="L22" s="52">
        <f t="shared" si="2"/>
        <v>0</v>
      </c>
    </row>
    <row r="23" spans="2:12" x14ac:dyDescent="0.3">
      <c r="B23" s="52"/>
      <c r="C23" s="52"/>
      <c r="D23" s="52"/>
      <c r="E23" s="52">
        <f t="shared" si="0"/>
        <v>0</v>
      </c>
      <c r="F23" s="52"/>
      <c r="G23" s="52"/>
      <c r="H23" s="52"/>
      <c r="I23" s="52">
        <f t="shared" si="1"/>
        <v>0</v>
      </c>
      <c r="J23" s="52"/>
      <c r="K23" s="52"/>
      <c r="L23" s="52">
        <f t="shared" si="2"/>
        <v>0</v>
      </c>
    </row>
    <row r="24" spans="2:12" x14ac:dyDescent="0.3">
      <c r="B24" s="52" t="s">
        <v>283</v>
      </c>
      <c r="C24" s="52"/>
      <c r="D24" s="52"/>
      <c r="E24" s="52">
        <f t="shared" si="0"/>
        <v>0</v>
      </c>
      <c r="F24" s="52" t="s">
        <v>284</v>
      </c>
      <c r="G24" s="52"/>
      <c r="H24" s="52"/>
      <c r="I24" s="52">
        <f t="shared" si="1"/>
        <v>0</v>
      </c>
      <c r="J24" s="52"/>
      <c r="K24" s="52"/>
      <c r="L24" s="52">
        <f t="shared" si="2"/>
        <v>0</v>
      </c>
    </row>
    <row r="25" spans="2:12" x14ac:dyDescent="0.3">
      <c r="B25" s="52"/>
      <c r="C25" s="52"/>
      <c r="D25" s="52"/>
      <c r="E25" s="52">
        <f t="shared" si="0"/>
        <v>0</v>
      </c>
      <c r="F25" s="52" t="s">
        <v>284</v>
      </c>
      <c r="G25" s="52"/>
      <c r="H25" s="52"/>
      <c r="I25" s="52">
        <f t="shared" si="1"/>
        <v>0</v>
      </c>
      <c r="J25" s="52"/>
      <c r="K25" s="52"/>
      <c r="L25" s="52">
        <f t="shared" si="2"/>
        <v>0</v>
      </c>
    </row>
    <row r="26" spans="2:12" x14ac:dyDescent="0.3">
      <c r="B26" s="52"/>
      <c r="C26" s="52"/>
      <c r="D26" s="52"/>
      <c r="E26" s="52">
        <f t="shared" si="0"/>
        <v>0</v>
      </c>
      <c r="F26" s="52" t="s">
        <v>284</v>
      </c>
      <c r="G26" s="52"/>
      <c r="H26" s="52"/>
      <c r="I26" s="52">
        <f t="shared" si="1"/>
        <v>0</v>
      </c>
      <c r="J26" s="52"/>
      <c r="K26" s="52"/>
      <c r="L26" s="52">
        <f t="shared" si="2"/>
        <v>0</v>
      </c>
    </row>
    <row r="27" spans="2:12" x14ac:dyDescent="0.3">
      <c r="B27" s="52"/>
      <c r="C27" s="52"/>
      <c r="D27" s="52"/>
      <c r="E27" s="52">
        <f t="shared" si="0"/>
        <v>0</v>
      </c>
      <c r="F27" s="52" t="s">
        <v>284</v>
      </c>
      <c r="G27" s="52"/>
      <c r="H27" s="52"/>
      <c r="I27" s="52">
        <f t="shared" si="1"/>
        <v>0</v>
      </c>
      <c r="J27" s="52"/>
      <c r="K27" s="52"/>
      <c r="L27" s="52">
        <f t="shared" si="2"/>
        <v>0</v>
      </c>
    </row>
    <row r="28" spans="2:12" x14ac:dyDescent="0.3">
      <c r="B28" s="52" t="s">
        <v>285</v>
      </c>
      <c r="C28" s="52"/>
      <c r="D28" s="52"/>
      <c r="E28" s="52">
        <f t="shared" si="0"/>
        <v>0</v>
      </c>
      <c r="F28" s="52" t="s">
        <v>284</v>
      </c>
      <c r="G28" s="52"/>
      <c r="H28" s="52"/>
      <c r="I28" s="52">
        <f t="shared" si="1"/>
        <v>0</v>
      </c>
      <c r="J28" s="52"/>
      <c r="K28" s="52"/>
      <c r="L28" s="52">
        <f t="shared" si="2"/>
        <v>0</v>
      </c>
    </row>
    <row r="29" spans="2:12" x14ac:dyDescent="0.3">
      <c r="B29" s="52" t="s">
        <v>286</v>
      </c>
      <c r="C29" s="52"/>
      <c r="D29" s="52"/>
      <c r="E29" s="52">
        <f t="shared" si="0"/>
        <v>0</v>
      </c>
      <c r="F29" s="52" t="s">
        <v>284</v>
      </c>
      <c r="G29" s="52"/>
      <c r="H29" s="52"/>
      <c r="I29" s="52">
        <f t="shared" si="1"/>
        <v>0</v>
      </c>
      <c r="J29" s="52"/>
      <c r="K29" s="52"/>
      <c r="L29" s="52">
        <f t="shared" si="2"/>
        <v>0</v>
      </c>
    </row>
    <row r="30" spans="2:12" x14ac:dyDescent="0.3">
      <c r="B30" s="52" t="s">
        <v>287</v>
      </c>
      <c r="C30" s="52"/>
      <c r="D30" s="52"/>
      <c r="E30" s="52">
        <f t="shared" si="0"/>
        <v>0</v>
      </c>
      <c r="F30" s="52"/>
      <c r="G30" s="52"/>
      <c r="H30" s="52"/>
      <c r="I30" s="52">
        <f t="shared" si="1"/>
        <v>0</v>
      </c>
      <c r="J30" s="52"/>
      <c r="K30" s="52"/>
      <c r="L30" s="52">
        <f t="shared" si="2"/>
        <v>0</v>
      </c>
    </row>
    <row r="31" spans="2:12" x14ac:dyDescent="0.3">
      <c r="B31" s="52"/>
      <c r="C31" s="52"/>
      <c r="D31" s="52"/>
      <c r="E31" s="52">
        <f t="shared" si="0"/>
        <v>0</v>
      </c>
      <c r="F31" s="52"/>
      <c r="G31" s="52"/>
      <c r="H31" s="52"/>
      <c r="I31" s="52">
        <f t="shared" si="1"/>
        <v>0</v>
      </c>
      <c r="J31" s="52"/>
      <c r="K31" s="52"/>
      <c r="L31" s="52">
        <f t="shared" si="2"/>
        <v>0</v>
      </c>
    </row>
    <row r="32" spans="2:12" x14ac:dyDescent="0.3">
      <c r="B32" s="52"/>
      <c r="C32" s="52"/>
      <c r="D32" s="52"/>
      <c r="E32" s="52">
        <f t="shared" si="0"/>
        <v>0</v>
      </c>
      <c r="F32" s="52"/>
      <c r="G32" s="52"/>
      <c r="H32" s="52"/>
      <c r="I32" s="52">
        <f t="shared" si="1"/>
        <v>0</v>
      </c>
      <c r="J32" s="52"/>
      <c r="K32" s="52"/>
      <c r="L32" s="52">
        <f t="shared" si="2"/>
        <v>0</v>
      </c>
    </row>
    <row r="33" spans="2:12" x14ac:dyDescent="0.3">
      <c r="B33" s="52" t="s">
        <v>288</v>
      </c>
      <c r="C33" s="52"/>
      <c r="D33" s="52"/>
      <c r="E33" s="52">
        <f t="shared" si="0"/>
        <v>0</v>
      </c>
      <c r="F33" s="52"/>
      <c r="G33" s="52"/>
      <c r="H33" s="52"/>
      <c r="I33" s="52">
        <f t="shared" si="1"/>
        <v>0</v>
      </c>
      <c r="J33" s="52"/>
      <c r="K33" s="52"/>
      <c r="L33" s="52">
        <f t="shared" si="2"/>
        <v>0</v>
      </c>
    </row>
    <row r="34" spans="2:12" x14ac:dyDescent="0.3">
      <c r="B34" s="52" t="s">
        <v>289</v>
      </c>
      <c r="C34" s="52"/>
      <c r="D34" s="52"/>
      <c r="E34" s="52">
        <f t="shared" si="0"/>
        <v>0</v>
      </c>
      <c r="F34" s="52"/>
      <c r="G34" s="52"/>
      <c r="H34" s="52"/>
      <c r="I34" s="52">
        <f t="shared" si="1"/>
        <v>0</v>
      </c>
      <c r="J34" s="52"/>
      <c r="K34" s="52"/>
      <c r="L34" s="52">
        <f t="shared" si="2"/>
        <v>0</v>
      </c>
    </row>
    <row r="35" spans="2:12" x14ac:dyDescent="0.3">
      <c r="B35" s="52" t="s">
        <v>290</v>
      </c>
      <c r="C35" s="52"/>
      <c r="D35" s="52"/>
      <c r="E35" s="52">
        <f t="shared" si="0"/>
        <v>0</v>
      </c>
      <c r="F35" s="52"/>
      <c r="G35" s="52"/>
      <c r="H35" s="52"/>
      <c r="I35" s="52">
        <f t="shared" si="1"/>
        <v>0</v>
      </c>
      <c r="J35" s="52"/>
      <c r="K35" s="52"/>
      <c r="L35" s="52">
        <f t="shared" si="2"/>
        <v>0</v>
      </c>
    </row>
    <row r="36" spans="2:12" x14ac:dyDescent="0.3">
      <c r="B36" s="52" t="s">
        <v>291</v>
      </c>
      <c r="C36" s="52"/>
      <c r="D36" s="52"/>
      <c r="E36" s="52">
        <f t="shared" si="0"/>
        <v>0</v>
      </c>
      <c r="F36" s="52"/>
      <c r="G36" s="52"/>
      <c r="H36" s="52"/>
      <c r="I36" s="52">
        <f>G36*H36</f>
        <v>0</v>
      </c>
      <c r="J36" s="52"/>
      <c r="K36" s="52"/>
      <c r="L36" s="52">
        <f>J36*K36</f>
        <v>0</v>
      </c>
    </row>
    <row r="37" spans="2:12" x14ac:dyDescent="0.3">
      <c r="B37" s="52"/>
      <c r="C37" s="52"/>
      <c r="D37" s="52"/>
      <c r="E37" s="52">
        <f t="shared" si="0"/>
        <v>0</v>
      </c>
      <c r="F37" s="52"/>
      <c r="G37" s="52"/>
      <c r="H37" s="52"/>
      <c r="I37" s="52">
        <f t="shared" ref="I37:I38" si="3">G37*H37</f>
        <v>0</v>
      </c>
      <c r="J37" s="52"/>
      <c r="K37" s="52"/>
      <c r="L37" s="52">
        <f t="shared" ref="L37:L38" si="4">J37*K37</f>
        <v>0</v>
      </c>
    </row>
    <row r="38" spans="2:12" x14ac:dyDescent="0.3">
      <c r="B38" s="52" t="s">
        <v>292</v>
      </c>
      <c r="C38" s="52"/>
      <c r="D38" s="52"/>
      <c r="E38" s="52">
        <f t="shared" si="0"/>
        <v>0</v>
      </c>
      <c r="F38" s="52"/>
      <c r="G38" s="52"/>
      <c r="H38" s="52"/>
      <c r="I38" s="52">
        <f t="shared" si="3"/>
        <v>0</v>
      </c>
      <c r="J38" s="52"/>
      <c r="K38" s="52"/>
      <c r="L38" s="52">
        <f t="shared" si="4"/>
        <v>0</v>
      </c>
    </row>
    <row r="39" spans="2:12" x14ac:dyDescent="0.3">
      <c r="B39" s="52"/>
      <c r="C39" s="52"/>
      <c r="D39" s="52"/>
      <c r="E39" s="52">
        <f t="shared" si="0"/>
        <v>0</v>
      </c>
      <c r="F39" s="52"/>
      <c r="G39" s="52"/>
      <c r="H39" s="52"/>
      <c r="I39" s="52">
        <f>G39*H39</f>
        <v>0</v>
      </c>
      <c r="J39" s="52"/>
      <c r="K39" s="52"/>
      <c r="L39" s="52">
        <f>J39*K39</f>
        <v>0</v>
      </c>
    </row>
    <row r="40" spans="2:12" x14ac:dyDescent="0.3">
      <c r="B40" s="52"/>
      <c r="C40" s="52"/>
      <c r="D40" s="52"/>
      <c r="E40" s="52">
        <f t="shared" si="0"/>
        <v>0</v>
      </c>
      <c r="F40" s="52"/>
      <c r="G40" s="52"/>
      <c r="H40" s="52"/>
      <c r="I40" s="52">
        <f>G40*H40</f>
        <v>0</v>
      </c>
      <c r="J40" s="52"/>
      <c r="K40" s="52"/>
      <c r="L40" s="52">
        <f>J40*K40</f>
        <v>0</v>
      </c>
    </row>
    <row r="41" spans="2:12" x14ac:dyDescent="0.3">
      <c r="B41" s="52"/>
      <c r="C41" s="52"/>
      <c r="D41" s="52"/>
      <c r="E41" s="52">
        <f t="shared" si="0"/>
        <v>0</v>
      </c>
      <c r="F41" s="52"/>
      <c r="G41" s="52"/>
      <c r="H41" s="52"/>
      <c r="I41" s="52">
        <f>G41*H41</f>
        <v>0</v>
      </c>
      <c r="J41" s="52"/>
      <c r="K41" s="52"/>
      <c r="L41" s="52">
        <f>J41*K41</f>
        <v>0</v>
      </c>
    </row>
    <row r="42" spans="2:12" x14ac:dyDescent="0.3">
      <c r="B42" s="52" t="s">
        <v>151</v>
      </c>
      <c r="C42" s="52"/>
      <c r="D42" s="52">
        <f>E42*10.764</f>
        <v>0</v>
      </c>
      <c r="E42" s="67">
        <f>SUM(E6:E41)</f>
        <v>0</v>
      </c>
      <c r="F42" s="52"/>
      <c r="G42" s="52"/>
      <c r="H42" s="52">
        <f>I42*10.764</f>
        <v>0</v>
      </c>
      <c r="I42" s="68">
        <f>SUM(I6:I41)</f>
        <v>0</v>
      </c>
      <c r="J42" s="52"/>
      <c r="K42" s="52">
        <f>L42*10.764</f>
        <v>0</v>
      </c>
      <c r="L42" s="69">
        <f>SUM(L6:L41)</f>
        <v>0</v>
      </c>
    </row>
    <row r="44" spans="2:12" x14ac:dyDescent="0.3">
      <c r="D44" s="64">
        <f>D42+H42</f>
        <v>0</v>
      </c>
      <c r="E44" s="64">
        <f>E42+I42</f>
        <v>0</v>
      </c>
    </row>
  </sheetData>
  <mergeCells count="4">
    <mergeCell ref="C2:D2"/>
    <mergeCell ref="C4:E4"/>
    <mergeCell ref="G4:I4"/>
    <mergeCell ref="J4:L4"/>
  </mergeCells>
  <pageMargins left="0.7" right="0.7" top="0.75" bottom="0.75" header="0.3" footer="0.3"/>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4</vt:i4>
      </vt:variant>
      <vt:variant>
        <vt:lpstr>Named Ranges</vt:lpstr>
      </vt:variant>
      <vt:variant>
        <vt:i4>1</vt:i4>
      </vt:variant>
    </vt:vector>
  </HeadingPairs>
  <TitlesOfParts>
    <vt:vector size="5" baseType="lpstr">
      <vt:lpstr>Report</vt:lpstr>
      <vt:lpstr>Construction table</vt:lpstr>
      <vt:lpstr>Remarks</vt:lpstr>
      <vt:lpstr>Area Calculation</vt:lpstr>
      <vt:lpstr>Report!Print_Area</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LENOVO</dc:creator>
  <cp:lastModifiedBy>USER</cp:lastModifiedBy>
  <cp:lastPrinted>2025-08-25T04:51:42Z</cp:lastPrinted>
  <dcterms:created xsi:type="dcterms:W3CDTF">2010-11-23T11:42:48Z</dcterms:created>
  <dcterms:modified xsi:type="dcterms:W3CDTF">2025-08-25T04:54:00Z</dcterms:modified>
</cp:coreProperties>
</file>