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Office Work\PNBA\19127\"/>
    </mc:Choice>
  </mc:AlternateContent>
  <xr:revisionPtr revIDLastSave="0" documentId="13_ncr:1_{1345B818-28E4-410B-AC2B-DEF24FCCDCCC}" xr6:coauthVersionLast="47" xr6:coauthVersionMax="47" xr10:uidLastSave="{00000000-0000-0000-0000-000000000000}"/>
  <bookViews>
    <workbookView xWindow="-120" yWindow="-120" windowWidth="20730" windowHeight="11040" xr2:uid="{00000000-000D-0000-FFFF-FFFF00000000}"/>
  </bookViews>
  <sheets>
    <sheet name="Summary" sheetId="2" r:id="rId1"/>
    <sheet name="Measurement" sheetId="3" r:id="rId2"/>
    <sheet name="plan" sheetId="4" r:id="rId3"/>
    <sheet name="C%" sheetId="5" r:id="rId4"/>
    <sheet name="C% For IDFC Bank " sheetId="6" r:id="rId5"/>
  </sheets>
  <calcPr calcId="191029"/>
</workbook>
</file>

<file path=xl/calcChain.xml><?xml version="1.0" encoding="utf-8"?>
<calcChain xmlns="http://schemas.openxmlformats.org/spreadsheetml/2006/main">
  <c r="J6" i="2" l="1"/>
  <c r="E6" i="2" s="1"/>
  <c r="I6" i="2" s="1"/>
  <c r="K6" i="2" s="1"/>
  <c r="J5" i="2"/>
  <c r="E5" i="2" s="1"/>
  <c r="I5" i="2" s="1"/>
  <c r="K5" i="2" s="1"/>
  <c r="J9" i="2"/>
  <c r="E9" i="2" s="1"/>
  <c r="P32" i="2"/>
  <c r="P13" i="2" l="1"/>
  <c r="J7" i="2"/>
  <c r="E4" i="2" l="1"/>
  <c r="H7" i="2" l="1"/>
  <c r="E7" i="2"/>
  <c r="H6" i="5" l="1"/>
  <c r="H7" i="5" s="1"/>
  <c r="J13" i="5" s="1"/>
  <c r="B6" i="5"/>
  <c r="I7" i="5" s="1"/>
  <c r="J14" i="5" s="1"/>
  <c r="I13" i="5" l="1"/>
  <c r="I6" i="5"/>
  <c r="I14" i="5" s="1"/>
  <c r="D10" i="6"/>
  <c r="C10" i="6"/>
  <c r="B10" i="6"/>
  <c r="D9" i="6"/>
  <c r="C9" i="6"/>
  <c r="B9" i="6"/>
  <c r="E6" i="6"/>
  <c r="E10" i="6" s="1"/>
  <c r="K4" i="6"/>
  <c r="K3" i="6"/>
  <c r="F6" i="6" l="1"/>
  <c r="E9" i="6"/>
  <c r="Q26" i="2"/>
  <c r="Q25" i="2"/>
  <c r="J8" i="2"/>
  <c r="I8" i="2"/>
  <c r="L8" i="2" s="1"/>
  <c r="I9" i="2"/>
  <c r="K9" i="2" s="1"/>
  <c r="J4" i="2"/>
  <c r="L9" i="2" l="1"/>
  <c r="Q27" i="2"/>
  <c r="S27" i="2" s="1"/>
  <c r="K8" i="2"/>
  <c r="F9" i="6"/>
  <c r="F10" i="6"/>
  <c r="G6" i="6"/>
  <c r="G10" i="6" s="1"/>
  <c r="G21" i="3"/>
  <c r="H21" i="3"/>
  <c r="R27" i="2" l="1"/>
  <c r="H32" i="2"/>
  <c r="H34" i="2" s="1"/>
  <c r="C32" i="2"/>
  <c r="C34" i="2" s="1"/>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8" i="3"/>
  <c r="I19" i="3"/>
  <c r="I24" i="3"/>
  <c r="I26" i="3"/>
  <c r="I28" i="3"/>
  <c r="I29" i="3"/>
  <c r="I31" i="3"/>
  <c r="I32" i="3"/>
  <c r="I33" i="3"/>
  <c r="I8" i="4"/>
  <c r="I12" i="4"/>
  <c r="I16" i="4"/>
  <c r="I5" i="3"/>
  <c r="I34" i="3"/>
  <c r="I40" i="3" s="1"/>
  <c r="I10" i="3"/>
  <c r="I13" i="3"/>
  <c r="I14" i="3"/>
  <c r="I9" i="3"/>
  <c r="I27" i="3"/>
  <c r="I30" i="3"/>
  <c r="I12" i="3"/>
  <c r="I25" i="3"/>
  <c r="I23" i="3"/>
  <c r="I22" i="3"/>
  <c r="I20" i="3"/>
  <c r="I17" i="3"/>
  <c r="I11" i="3"/>
  <c r="I8" i="3"/>
  <c r="I7" i="3"/>
  <c r="I6" i="3"/>
  <c r="I4" i="3"/>
  <c r="I18" i="4"/>
  <c r="I25" i="4"/>
  <c r="I27" i="4"/>
  <c r="I29" i="4"/>
  <c r="I24" i="4"/>
  <c r="I28" i="4"/>
  <c r="I32" i="4"/>
  <c r="I7" i="4"/>
  <c r="I23" i="4"/>
  <c r="I30" i="4"/>
  <c r="I19" i="4"/>
  <c r="I26" i="4"/>
  <c r="I6" i="4"/>
  <c r="I15" i="4"/>
  <c r="I20" i="4"/>
  <c r="I22" i="4"/>
  <c r="I31" i="4"/>
  <c r="I14" i="4"/>
  <c r="I10" i="4"/>
  <c r="I35" i="4" l="1"/>
  <c r="J35" i="4" s="1"/>
  <c r="I37" i="3"/>
  <c r="I38" i="3"/>
  <c r="F4" i="2" s="1"/>
  <c r="I4" i="2" s="1"/>
  <c r="I41" i="3"/>
  <c r="I38" i="4"/>
  <c r="J38" i="4" s="1"/>
  <c r="I39" i="3"/>
  <c r="G4" i="2" s="1"/>
  <c r="I37" i="4"/>
  <c r="J37" i="4" s="1"/>
  <c r="I36" i="4"/>
  <c r="J36" i="4" s="1"/>
  <c r="F5" i="2" s="1"/>
  <c r="K7" i="2"/>
  <c r="I7" i="2"/>
  <c r="L5" i="2"/>
  <c r="L6" i="2"/>
  <c r="G5" i="2" l="1"/>
  <c r="G7" i="2" s="1"/>
  <c r="F6" i="2"/>
  <c r="F7" i="2" s="1"/>
  <c r="K4" i="2"/>
  <c r="K10" i="2" s="1"/>
  <c r="I10" i="2"/>
  <c r="L4" i="2"/>
  <c r="L10" i="2" s="1"/>
  <c r="L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<sst xmlns="http://schemas.openxmlformats.org/spreadsheetml/2006/main" count="224" uniqueCount="158">
  <si>
    <t>Net Carpet</t>
  </si>
  <si>
    <t>Gross Carpet</t>
  </si>
  <si>
    <t>Gross Builtup</t>
  </si>
  <si>
    <t>Source</t>
  </si>
  <si>
    <t>Rate enquired</t>
  </si>
  <si>
    <t>99 acres</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</si>
  <si>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</si>
  <si>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</si>
  <si>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</si>
  <si>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</si>
  <si>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</si>
  <si>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</si>
  <si>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</si>
  <si>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</si>
  <si>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</si>
  <si>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</si>
  <si>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</si>
  <si>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</si>
  <si>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</si>
  <si>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</si>
  <si>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</si>
  <si>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</si>
  <si>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</si>
  <si>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</si>
  <si>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</si>
  <si>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</si>
  <si>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</si>
  <si>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</si>
  <si>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</si>
  <si>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</si>
  <si>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</si>
  <si>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</si>
  <si>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</si>
  <si>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</si>
  <si>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</si>
  <si>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</si>
  <si>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</si>
  <si>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</si>
  <si>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</si>
  <si>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</si>
  <si>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</si>
  <si>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</si>
  <si>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</si>
  <si>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</si>
  <si>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</si>
  <si>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</si>
  <si>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</si>
  <si>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</si>
  <si>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</si>
  <si>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</si>
  <si>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</si>
  <si>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</si>
  <si>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</si>
  <si>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</si>
  <si>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</si>
  <si>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</si>
  <si>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</si>
  <si>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</si>
  <si>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</si>
  <si>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</si>
  <si>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</si>
  <si>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</si>
  <si>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</si>
  <si>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</si>
  <si>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</si>
  <si>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</si>
  <si>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</si>
  <si>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</si>
  <si>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</si>
  <si>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</si>
  <si>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</si>
  <si>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</si>
  <si>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</si>
  <si>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</si>
  <si>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</si>
  <si>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</si>
  <si>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</si>
  <si>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</si>
  <si>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</si>
  <si>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</si>
  <si>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</si>
  <si>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</si>
  <si>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</si>
  <si>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</si>
  <si>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</si>
  <si>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</si>
  <si>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</si>
  <si>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</si>
  <si>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</si>
  <si>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</si>
  <si>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</si>
  <si>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</si>
  <si>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</si>
  <si>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</si>
  <si>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</si>
  <si>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</si>
  <si>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</si>
  <si>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</si>
  <si>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</si>
  <si>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</si>
  <si>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</si>
  <si>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</si>
  <si>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</si>
  <si>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</si>
  <si>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</si>
  <si>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</si>
  <si>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</si>
  <si>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</si>
  <si>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</si>
  <si>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</si>
  <si>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</si>
  <si>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</si>
  <si>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</si>
  <si>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</si>
  <si>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</si>
  <si>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</si>
  <si>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</si>
  <si>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</si>
  <si>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Measurement Area</t>
  </si>
  <si>
    <t>Approved Plan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</si>
  <si>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</si>
  <si>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</si>
  <si>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</si>
  <si>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</si>
  <si>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</si>
  <si>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</si>
  <si>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</si>
  <si>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</si>
  <si>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</si>
  <si>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</si>
  <si>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</si>
  <si>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</si>
  <si>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</si>
  <si>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</si>
  <si>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</si>
  <si>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</si>
  <si>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</si>
  <si>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</si>
  <si>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</si>
  <si>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</si>
  <si>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</si>
  <si>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</si>
  <si>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</si>
  <si>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</si>
  <si>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</si>
  <si>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</si>
  <si>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Ground Floor</t>
  </si>
  <si>
    <t>First Floor</t>
  </si>
  <si>
    <t>Assessment Area</t>
  </si>
  <si>
    <t>House No. VV12/18806, Near Vasai Fort, Killabunder, Koliwada, Vasai (West), Palghar - 401201
19.327314264589454, 72.81599876151164</t>
  </si>
  <si>
    <t>Physical Area: 57.86 * 13.5</t>
  </si>
  <si>
    <t xml:space="preserve">Plot </t>
  </si>
  <si>
    <t xml:space="preserve">Construction </t>
  </si>
  <si>
    <t xml:space="preserve">5-6 Lacs/ per guntha </t>
  </si>
  <si>
    <t>Navnath sir</t>
  </si>
  <si>
    <t xml:space="preserve">12-13 lacs/ guntha NA Land </t>
  </si>
  <si>
    <t>cc</t>
  </si>
  <si>
    <t>1 Deals are happening on lump sum basis.  
2 We have no direct or indirect interest in the property valued.  
3 The information furnished in the report is true and correct to the best of my knowledge and belief  
4 Our report does not cover check of ownership title clearance or legality of deal and structure. 
6 We have received Copy Of Assessment(Namuna 8), CC,  and Approved plan
7 Copy of CC verified No: VVCMC/TP/CC/VP-6511/409/2023-24  dated: 18/01/2024
8 Copy of Approved plan verified No: VVCMC/TP/AMEND/DP/VP-6511/409/2023-24  dated: 18/01/2024
9 As per approved plan Gross BUA of Ground Floor is 89.25 Sq.Mtr i.e.960.687 Sq.Ft. &amp; Gross BUA of 1st Floor is 832.05 Sq.Ft. that is total BUA is 1793 Sq.Ft. while in Provided CC Total Built-up area for Gr. + 1st Floor is 150 Sq.Mtr. i.e. 1615 Sq.Ft. is Given; Which is missmatched. We have considered Lower Built-Up Area that is 1615 Sq.Ft. from CC as per institute request. Please Check CC &amp; Approved Plan from your end. 
11 The Subjected property is a Under Construction G+1st Floor Individual Bunglow
12. As on site we found Plinth Work is completed and remaining work is in process...
13. Given Construction Value is propsed and to be considred after Completion of Structure
14 On site we found that Construction work is in work in progress
15. We have given Land + Building Valuation
15 VSJCVNM.PNBA.RTL.AUG.25.19127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</si>
</sst>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43">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9" xfId="0" applyBorder="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3" fillId="0" borderId="5" xfId="3" applyFont="1" applyBorder="1" applyAlignment="1">
      <alignment vertical="center"/>
    </xf>
    <xf numFmtId="0" fontId="0" fillId="0" borderId="14" xfId="0" applyBorder="1" applyAlignment="1">
      <alignment horizontal="center"/>
    </xf>
    <xf numFmtId="0" fontId="6" fillId="0" borderId="1" xfId="0" applyFont="1" applyBorder="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0" fillId="0" borderId="17" xfId="0" applyBorder="1" applyAlignment="1">
      <alignment horizontal="center"/>
    </xf>
    <xf numFmtId="0" fontId="0" fillId="0" borderId="14" xfId="0" applyBorder="1" applyAlignment="1">
      <alignment horizontal="center"/>
    </xf>
    <xf numFmtId="0" fontId="0" fillId="0" borderId="1" xfId="0" applyBorder="1" applyAlignment="1">
      <alignment horizontal="center"/>
    </xf>
    <xf numFmtId="0" fontId="9" fillId="0" borderId="1" xfId="0" applyFont="1" applyBorder="1" applyAlignment="1">
      <alignment horizontal="center"/>
    </xf>
    <xf numFmtId="0" fontId="7" fillId="0" borderId="1" xfId="0" applyFont="1" applyBorder="1" applyAlignment="1">
      <alignment horizontal="center"/>
    </xf>
    <xf numFmtId="0" fontId="11" fillId="0" borderId="1" xfId="0" applyFont="1" applyBorder="1" applyAlignment="1">
      <alignment horizontal="center"/>
    </xf>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0" fillId="0" borderId="0" xfId="0" applyAlignment="1">
      <alignment horizontal="center"/>
    </xf>
    <xf numFmtId="0" fontId="0" fillId="0" borderId="1" xfId="0" applyBorder="1" applyAlignment="1">
      <alignment horizontal="center" wrapText="1"/>
    </xf>
    <xf numFmtId="0" fontId="2" fillId="0" borderId="0" xfId="0" applyFont="1" applyAlignment="1">
      <alignment horizontal="center"/>
    </xf>
    <xf numFmtId="0" fontId="2" fillId="0" borderId="1" xfId="0" applyFont="1" applyBorder="1" applyAlignment="1">
      <alignment horizont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29</xdr:row>
      <xdr:rowOff>0</xdr:rowOff>
    </xdr:from>
    <xdr:to>
      <xdr:col>41</xdr:col>
      <xdr:colOff>302054</xdr:colOff>
      <xdr:row>67</xdr:row>
      <xdr:rowOff>30463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850471" y="7070912"/>
          <a:ext cx="13009524" cy="73142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7"/>
  <sheetViews>
    <sheetView tabSelected="1" zoomScale="85" zoomScaleNormal="85" workbookViewId="0">
      <pane xSplit="2" ySplit="2" topLeftCell="C3" activePane="bottomRight" state="frozen"/>
      <selection pane="topRight" activeCell="C1" sqref="C1"/>
      <selection pane="bottomLeft" activeCell="A3" sqref="A3"/>
      <selection pane="bottomRight" activeCell="P27" sqref="P27"/>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127" t="s">
        <v>51</v>
      </c>
      <c r="C1" s="128"/>
      <c r="D1" s="128"/>
      <c r="E1" s="128"/>
      <c r="F1" s="128"/>
      <c r="G1" s="128"/>
      <c r="H1" s="128"/>
      <c r="I1" s="128"/>
      <c r="J1" s="128"/>
      <c r="K1" s="128"/>
      <c r="L1" s="128"/>
      <c r="M1" s="128"/>
      <c r="N1" s="128"/>
      <c r="O1" s="128"/>
      <c r="P1" s="128"/>
      <c r="Q1" s="128"/>
      <c r="R1" s="128"/>
      <c r="S1" s="25"/>
    </row>
    <row r="2" spans="2:19" ht="78" customHeight="1" thickBot="1" x14ac:dyDescent="0.3">
      <c r="B2" s="59" t="s">
        <v>3</v>
      </c>
      <c r="C2" s="60" t="s">
        <v>3</v>
      </c>
      <c r="D2" s="60" t="s">
        <v>59</v>
      </c>
      <c r="E2" s="60" t="s">
        <v>0</v>
      </c>
      <c r="F2" s="60" t="s">
        <v>53</v>
      </c>
      <c r="G2" s="60" t="s">
        <v>48</v>
      </c>
      <c r="H2" s="60" t="s">
        <v>49</v>
      </c>
      <c r="I2" s="60" t="s">
        <v>1</v>
      </c>
      <c r="J2" s="60" t="s">
        <v>42</v>
      </c>
      <c r="K2" s="60" t="s">
        <v>2</v>
      </c>
      <c r="L2" s="60" t="s">
        <v>120</v>
      </c>
      <c r="M2" s="60" t="s">
        <v>52</v>
      </c>
      <c r="N2" s="60" t="s">
        <v>57</v>
      </c>
      <c r="O2" s="60" t="s">
        <v>117</v>
      </c>
      <c r="P2" s="60" t="s">
        <v>116</v>
      </c>
      <c r="Q2" s="60" t="s">
        <v>115</v>
      </c>
      <c r="R2" s="60" t="s">
        <v>58</v>
      </c>
      <c r="S2" s="61" t="s">
        <v>114</v>
      </c>
    </row>
    <row r="3" spans="2:19" ht="42.75" customHeight="1" thickBot="1" x14ac:dyDescent="0.3">
      <c r="B3" s="65" t="s">
        <v>113</v>
      </c>
      <c r="C3" s="97" t="s">
        <v>149</v>
      </c>
      <c r="D3" s="98"/>
      <c r="E3" s="98"/>
      <c r="F3" s="98"/>
      <c r="G3" s="98"/>
      <c r="H3" s="98"/>
      <c r="I3" s="98"/>
      <c r="J3" s="98"/>
      <c r="K3" s="98"/>
      <c r="L3" s="98"/>
      <c r="M3" s="98"/>
      <c r="N3" s="98"/>
      <c r="O3" s="98"/>
      <c r="P3" s="98"/>
      <c r="Q3" s="98"/>
      <c r="R3" s="98"/>
      <c r="S3" s="99"/>
    </row>
    <row r="4" spans="2:19" x14ac:dyDescent="0.25">
      <c r="B4" s="31" t="s">
        <v>118</v>
      </c>
      <c r="C4" s="23"/>
      <c r="D4" s="23"/>
      <c r="E4" s="62">
        <f>57.86*13.5</f>
        <v>781.11</v>
      </c>
      <c r="F4" s="62">
        <f>Measurement!I38</f>
        <v>0</v>
      </c>
      <c r="G4" s="32">
        <f>Measurement!I39</f>
        <v>0</v>
      </c>
      <c r="H4" s="32"/>
      <c r="I4" s="62">
        <f>E4+F4</f>
        <v>781.11</v>
      </c>
      <c r="J4" s="32">
        <f>E4*1.2</f>
        <v>937.33199999999999</v>
      </c>
      <c r="K4" s="32">
        <f>I4*1.2</f>
        <v>937.33199999999999</v>
      </c>
      <c r="L4" s="32">
        <f>I4*1.45</f>
        <v>1132.6095</v>
      </c>
      <c r="M4" s="63"/>
      <c r="N4" s="64"/>
      <c r="O4" s="64"/>
      <c r="P4" s="23"/>
      <c r="Q4" s="23"/>
      <c r="R4" s="23"/>
      <c r="S4" s="33"/>
    </row>
    <row r="5" spans="2:19" x14ac:dyDescent="0.25">
      <c r="B5" s="121" t="s">
        <v>119</v>
      </c>
      <c r="C5" s="14" t="s">
        <v>146</v>
      </c>
      <c r="D5" s="14"/>
      <c r="E5" s="18">
        <f>J5/1.2</f>
        <v>800.57249999999999</v>
      </c>
      <c r="F5" s="18">
        <f>plan!J36</f>
        <v>0</v>
      </c>
      <c r="G5" s="18">
        <f>plan!J37</f>
        <v>0</v>
      </c>
      <c r="H5" s="18">
        <v>0</v>
      </c>
      <c r="I5" s="48">
        <f>E5</f>
        <v>800.57249999999999</v>
      </c>
      <c r="J5" s="18">
        <f>89.25*10.764</f>
        <v>960.6869999999999</v>
      </c>
      <c r="K5" s="32">
        <f t="shared" ref="K5:K6" si="0">I5*1.2</f>
        <v>960.6869999999999</v>
      </c>
      <c r="L5" s="18">
        <f>I5*1.45</f>
        <v>1160.830125</v>
      </c>
      <c r="M5" s="16"/>
      <c r="N5" s="14"/>
      <c r="O5" s="14"/>
      <c r="P5" s="14"/>
      <c r="Q5" s="14"/>
      <c r="R5" s="14"/>
      <c r="S5" s="27"/>
    </row>
    <row r="6" spans="2:19" x14ac:dyDescent="0.25">
      <c r="B6" s="122"/>
      <c r="C6" s="14" t="s">
        <v>147</v>
      </c>
      <c r="D6" s="14"/>
      <c r="E6" s="18">
        <f>J6/1.2</f>
        <v>693.38099999999997</v>
      </c>
      <c r="F6" s="18">
        <f>plan!J37</f>
        <v>0</v>
      </c>
      <c r="G6" s="18">
        <v>0</v>
      </c>
      <c r="H6" s="18"/>
      <c r="I6" s="48">
        <f>E6</f>
        <v>693.38099999999997</v>
      </c>
      <c r="J6" s="18">
        <f>77.3*10.764</f>
        <v>832.05719999999997</v>
      </c>
      <c r="K6" s="32">
        <f t="shared" si="0"/>
        <v>832.05719999999997</v>
      </c>
      <c r="L6" s="18">
        <f>I6*1.45</f>
        <v>1005.4024499999999</v>
      </c>
      <c r="M6" s="16"/>
      <c r="N6" s="14"/>
      <c r="O6" s="14"/>
      <c r="P6" s="14"/>
      <c r="Q6" s="14"/>
      <c r="R6" s="14"/>
      <c r="S6" s="27"/>
    </row>
    <row r="7" spans="2:19" x14ac:dyDescent="0.25">
      <c r="B7" s="90"/>
      <c r="C7" s="14" t="s">
        <v>140</v>
      </c>
      <c r="D7" s="14"/>
      <c r="E7" s="18">
        <f>E5+E6</f>
        <v>1493.9535000000001</v>
      </c>
      <c r="F7" s="18">
        <f t="shared" ref="F7:L7" si="1">F5+F6</f>
        <v>0</v>
      </c>
      <c r="G7" s="18">
        <f t="shared" si="1"/>
        <v>0</v>
      </c>
      <c r="H7" s="18">
        <f t="shared" si="1"/>
        <v>0</v>
      </c>
      <c r="I7" s="18">
        <f t="shared" si="1"/>
        <v>1493.9535000000001</v>
      </c>
      <c r="J7" s="18">
        <f>J5+J6</f>
        <v>1792.7441999999999</v>
      </c>
      <c r="K7" s="18">
        <f t="shared" si="1"/>
        <v>1792.7441999999999</v>
      </c>
      <c r="L7" s="18">
        <f t="shared" si="1"/>
        <v>2166.232575</v>
      </c>
      <c r="M7" s="16"/>
      <c r="N7" s="14"/>
      <c r="O7" s="14"/>
      <c r="P7" s="14"/>
      <c r="Q7" s="14"/>
      <c r="R7" s="14"/>
      <c r="S7" s="27"/>
    </row>
    <row r="8" spans="2:19" ht="17.25" customHeight="1" x14ac:dyDescent="0.25">
      <c r="B8" s="34" t="s">
        <v>148</v>
      </c>
      <c r="C8" s="15"/>
      <c r="D8" s="15"/>
      <c r="E8" s="48">
        <v>325</v>
      </c>
      <c r="F8" s="18">
        <v>0</v>
      </c>
      <c r="G8" s="18">
        <v>0</v>
      </c>
      <c r="H8" s="18">
        <v>0</v>
      </c>
      <c r="I8" s="48">
        <f t="shared" ref="I8:I9" si="2">E8+F8</f>
        <v>325</v>
      </c>
      <c r="J8" s="18">
        <f t="shared" ref="J8" si="3">E8*1.2</f>
        <v>390</v>
      </c>
      <c r="K8" s="18">
        <f t="shared" ref="K8:K9" si="4">I8*1.2</f>
        <v>390</v>
      </c>
      <c r="L8" s="18">
        <f t="shared" ref="L8:L9" si="5">I8*1.45</f>
        <v>471.25</v>
      </c>
      <c r="M8" s="16"/>
      <c r="N8" s="14"/>
      <c r="O8" s="14"/>
      <c r="P8" s="14"/>
      <c r="Q8" s="14"/>
      <c r="R8" s="14"/>
      <c r="S8" s="27"/>
    </row>
    <row r="9" spans="2:19" x14ac:dyDescent="0.25">
      <c r="B9" s="28" t="s">
        <v>156</v>
      </c>
      <c r="C9" s="14"/>
      <c r="D9" s="14"/>
      <c r="E9" s="18">
        <f>J9/1.2</f>
        <v>1345.5</v>
      </c>
      <c r="F9" s="18">
        <v>0</v>
      </c>
      <c r="G9" s="18">
        <v>0</v>
      </c>
      <c r="H9" s="18">
        <v>0</v>
      </c>
      <c r="I9" s="48">
        <f t="shared" si="2"/>
        <v>1345.5</v>
      </c>
      <c r="J9" s="18">
        <f>150*10.764</f>
        <v>1614.6</v>
      </c>
      <c r="K9" s="18">
        <f t="shared" si="4"/>
        <v>1614.6</v>
      </c>
      <c r="L9" s="18">
        <f t="shared" si="5"/>
        <v>1950.9749999999999</v>
      </c>
      <c r="M9" s="16"/>
      <c r="N9" s="14"/>
      <c r="O9" s="14"/>
      <c r="P9" s="14"/>
      <c r="Q9" s="14"/>
      <c r="R9" s="14"/>
      <c r="S9" s="27"/>
    </row>
    <row r="10" spans="2:19" ht="15.75" thickBot="1" x14ac:dyDescent="0.3">
      <c r="B10" s="66"/>
      <c r="C10" s="47"/>
      <c r="D10" s="47"/>
      <c r="E10" s="67"/>
      <c r="F10" s="67"/>
      <c r="G10" s="67"/>
      <c r="H10" s="67"/>
      <c r="I10" s="67">
        <f>I4-I9</f>
        <v>-564.39</v>
      </c>
      <c r="J10" s="67"/>
      <c r="K10" s="67">
        <f>K4-K9</f>
        <v>-677.26799999999992</v>
      </c>
      <c r="L10" s="67">
        <f>L4-L9</f>
        <v>-818.36549999999988</v>
      </c>
      <c r="M10" s="20"/>
      <c r="N10" s="20"/>
      <c r="O10" s="20"/>
      <c r="P10" s="20"/>
      <c r="Q10" s="20"/>
      <c r="R10" s="20"/>
      <c r="S10" s="35"/>
    </row>
    <row r="11" spans="2:19" ht="15.75" thickBot="1" x14ac:dyDescent="0.3">
      <c r="B11" s="100" t="s">
        <v>4</v>
      </c>
      <c r="C11" s="101"/>
      <c r="D11" s="101"/>
      <c r="E11" s="101"/>
      <c r="F11" s="101"/>
      <c r="G11" s="101"/>
      <c r="H11" s="101"/>
      <c r="I11" s="101"/>
      <c r="J11" s="101"/>
      <c r="K11" s="101"/>
      <c r="L11" s="101"/>
      <c r="M11" s="101"/>
      <c r="N11" s="101"/>
      <c r="O11" s="101"/>
      <c r="P11" s="101"/>
      <c r="Q11" s="101"/>
      <c r="R11" s="101"/>
      <c r="S11" s="102"/>
    </row>
    <row r="12" spans="2:19" ht="15.75" thickBot="1" x14ac:dyDescent="0.3">
      <c r="B12" s="24" t="s">
        <v>5</v>
      </c>
      <c r="C12" s="21"/>
      <c r="D12" s="21"/>
      <c r="E12" s="21"/>
      <c r="F12" s="21"/>
      <c r="G12" s="21"/>
      <c r="H12" s="21"/>
      <c r="I12" s="22"/>
      <c r="J12" s="21"/>
      <c r="K12" s="22"/>
      <c r="L12" s="22"/>
      <c r="M12" s="21"/>
      <c r="N12" s="22"/>
      <c r="O12" s="22"/>
      <c r="P12" s="22"/>
      <c r="Q12" s="21"/>
      <c r="R12" s="21"/>
      <c r="S12" s="25"/>
    </row>
    <row r="13" spans="2:19" ht="15.75" thickBot="1" x14ac:dyDescent="0.3">
      <c r="B13" s="24" t="s">
        <v>125</v>
      </c>
      <c r="C13" s="14"/>
      <c r="D13" s="14"/>
      <c r="E13" s="14"/>
      <c r="F13" s="14"/>
      <c r="G13" s="14"/>
      <c r="H13" s="14"/>
      <c r="I13" s="18"/>
      <c r="J13" s="14"/>
      <c r="K13" s="18"/>
      <c r="L13" s="18"/>
      <c r="M13" s="14"/>
      <c r="N13" s="18"/>
      <c r="O13" s="18"/>
      <c r="P13" s="18">
        <f>166.55*10.764</f>
        <v>1792.7442000000001</v>
      </c>
      <c r="Q13" s="14"/>
      <c r="R13" s="14"/>
      <c r="S13" s="27"/>
    </row>
    <row r="14" spans="2:19" ht="15.75" thickBot="1" x14ac:dyDescent="0.3">
      <c r="B14" s="24" t="s">
        <v>126</v>
      </c>
      <c r="C14" s="14"/>
      <c r="D14" s="14"/>
      <c r="E14" s="14"/>
      <c r="F14" s="14"/>
      <c r="G14" s="14"/>
      <c r="H14" s="14"/>
      <c r="I14" s="18"/>
      <c r="J14" s="14"/>
      <c r="K14" s="18"/>
      <c r="L14" s="18"/>
      <c r="M14" s="14"/>
      <c r="N14" s="18"/>
      <c r="O14" s="18"/>
      <c r="P14" s="18"/>
      <c r="Q14" s="14"/>
      <c r="R14" s="14"/>
      <c r="S14" s="27"/>
    </row>
    <row r="15" spans="2:19" ht="15.75" thickBot="1" x14ac:dyDescent="0.3">
      <c r="B15" s="24" t="s">
        <v>127</v>
      </c>
      <c r="C15" s="14"/>
      <c r="D15" s="14"/>
      <c r="E15" s="14"/>
      <c r="F15" s="14"/>
      <c r="G15" s="14"/>
      <c r="H15" s="14"/>
      <c r="I15" s="18"/>
      <c r="J15" s="14"/>
      <c r="K15" s="18"/>
      <c r="L15" s="18"/>
      <c r="M15" s="14"/>
      <c r="N15" s="18"/>
      <c r="O15" s="18"/>
      <c r="P15" s="18"/>
      <c r="Q15" s="14"/>
      <c r="R15" s="14"/>
      <c r="S15" s="27"/>
    </row>
    <row r="16" spans="2:19" ht="15.75" thickBot="1" x14ac:dyDescent="0.3">
      <c r="B16" s="24" t="s">
        <v>128</v>
      </c>
      <c r="C16" s="14"/>
      <c r="D16" s="14"/>
      <c r="E16" s="14"/>
      <c r="F16" s="14"/>
      <c r="G16" s="14"/>
      <c r="H16" s="14"/>
      <c r="I16" s="18"/>
      <c r="J16" s="14"/>
      <c r="K16" s="18"/>
      <c r="L16" s="18"/>
      <c r="M16" s="14"/>
      <c r="N16" s="18"/>
      <c r="O16" s="18"/>
      <c r="P16" s="18"/>
      <c r="Q16" s="14"/>
      <c r="R16" s="14"/>
      <c r="S16" s="27"/>
    </row>
    <row r="17" spans="2:19" ht="15.75" thickBot="1" x14ac:dyDescent="0.3">
      <c r="B17" s="24" t="s">
        <v>129</v>
      </c>
      <c r="C17" s="14"/>
      <c r="D17" s="14"/>
      <c r="E17" s="14"/>
      <c r="F17" s="14"/>
      <c r="G17" s="14"/>
      <c r="H17" s="14"/>
      <c r="I17" s="18"/>
      <c r="J17" s="14"/>
      <c r="K17" s="18"/>
      <c r="L17" s="18"/>
      <c r="M17" s="14"/>
      <c r="N17" s="18"/>
      <c r="O17" s="18"/>
      <c r="P17" s="18"/>
      <c r="Q17" s="14"/>
      <c r="R17" s="14"/>
      <c r="S17" s="27"/>
    </row>
    <row r="18" spans="2:19" ht="15.75" thickBot="1" x14ac:dyDescent="0.3">
      <c r="B18" s="24" t="s">
        <v>130</v>
      </c>
      <c r="C18" s="14"/>
      <c r="D18" s="14"/>
      <c r="E18" s="14"/>
      <c r="F18" s="14"/>
      <c r="G18" s="14"/>
      <c r="H18" s="14"/>
      <c r="I18" s="18"/>
      <c r="J18" s="14"/>
      <c r="K18" s="18"/>
      <c r="L18" s="14"/>
      <c r="M18" s="14"/>
      <c r="N18" s="18"/>
      <c r="O18" s="18"/>
      <c r="P18" s="18"/>
      <c r="Q18" s="14"/>
      <c r="R18" s="14"/>
      <c r="S18" s="27"/>
    </row>
    <row r="19" spans="2:19" ht="15.75" thickBot="1" x14ac:dyDescent="0.3">
      <c r="B19" s="24" t="s">
        <v>131</v>
      </c>
      <c r="C19" s="14"/>
      <c r="D19" s="14"/>
      <c r="E19" s="14"/>
      <c r="F19" s="14"/>
      <c r="G19" s="14"/>
      <c r="H19" s="14"/>
      <c r="I19" s="18"/>
      <c r="J19" s="14"/>
      <c r="K19" s="18"/>
      <c r="L19" s="14"/>
      <c r="M19" s="14"/>
      <c r="N19" s="18"/>
      <c r="O19" s="18"/>
      <c r="P19" s="18"/>
      <c r="Q19" s="14"/>
      <c r="R19" s="14"/>
      <c r="S19" s="27"/>
    </row>
    <row r="20" spans="2:19" ht="15.75" thickBot="1" x14ac:dyDescent="0.3">
      <c r="B20" s="24" t="s">
        <v>132</v>
      </c>
      <c r="C20" s="14"/>
      <c r="D20" s="14"/>
      <c r="E20" s="14"/>
      <c r="F20" s="14"/>
      <c r="G20" s="14"/>
      <c r="H20" s="14"/>
      <c r="I20" s="18"/>
      <c r="J20" s="14"/>
      <c r="K20" s="18"/>
      <c r="L20" s="14"/>
      <c r="M20" s="14"/>
      <c r="N20" s="18"/>
      <c r="O20" s="18"/>
      <c r="P20" s="18"/>
      <c r="Q20" s="14"/>
      <c r="R20" s="14"/>
      <c r="S20" s="27"/>
    </row>
    <row r="21" spans="2:19" ht="15.75" thickBot="1" x14ac:dyDescent="0.3">
      <c r="B21" s="24" t="s">
        <v>133</v>
      </c>
      <c r="C21" s="29"/>
      <c r="D21" s="29"/>
      <c r="E21" s="29"/>
      <c r="F21" s="29"/>
      <c r="G21" s="29"/>
      <c r="H21" s="29"/>
      <c r="I21" s="68"/>
      <c r="J21" s="29"/>
      <c r="K21" s="68"/>
      <c r="L21" s="29"/>
      <c r="M21" s="29"/>
      <c r="N21" s="68"/>
      <c r="O21" s="68"/>
      <c r="P21" s="68"/>
      <c r="Q21" s="29"/>
      <c r="R21" s="29"/>
      <c r="S21" s="30"/>
    </row>
    <row r="22" spans="2:19" ht="15.75" thickBot="1" x14ac:dyDescent="0.3">
      <c r="B22" s="44" t="s">
        <v>54</v>
      </c>
      <c r="C22" s="45"/>
      <c r="D22" s="45"/>
      <c r="E22" s="45"/>
      <c r="F22" s="45"/>
      <c r="G22" s="45"/>
      <c r="H22" s="45"/>
      <c r="I22" s="45"/>
      <c r="J22" s="45"/>
      <c r="K22" s="45"/>
      <c r="L22" s="45"/>
      <c r="M22" s="45"/>
      <c r="N22" s="51"/>
      <c r="O22" s="51"/>
      <c r="P22" s="51"/>
      <c r="Q22" s="45"/>
      <c r="R22" s="69"/>
      <c r="S22" s="46"/>
    </row>
    <row r="23" spans="2:19" ht="15.75" thickBot="1" x14ac:dyDescent="0.3">
      <c r="B23" s="106"/>
      <c r="C23" s="107"/>
      <c r="D23" s="107"/>
      <c r="E23" s="107"/>
      <c r="F23" s="107"/>
      <c r="G23" s="107"/>
      <c r="H23" s="107"/>
      <c r="I23" s="107"/>
      <c r="J23" s="107"/>
      <c r="K23" s="107"/>
      <c r="L23" s="107"/>
      <c r="M23" s="107"/>
      <c r="N23" s="107"/>
      <c r="O23" s="107"/>
      <c r="P23" s="107"/>
      <c r="Q23" s="107"/>
      <c r="R23" s="107"/>
      <c r="S23" s="108"/>
    </row>
    <row r="24" spans="2:19" ht="30.75" thickBot="1" x14ac:dyDescent="0.3">
      <c r="B24" s="70"/>
      <c r="C24" s="45"/>
      <c r="D24" s="45"/>
      <c r="E24" s="45"/>
      <c r="F24" s="45"/>
      <c r="G24" s="45"/>
      <c r="H24" s="45"/>
      <c r="I24" s="45"/>
      <c r="J24" s="45"/>
      <c r="K24" s="45"/>
      <c r="L24" s="45"/>
      <c r="M24" s="45"/>
      <c r="N24" s="45"/>
      <c r="O24" s="71" t="s">
        <v>121</v>
      </c>
      <c r="P24" s="71" t="s">
        <v>121</v>
      </c>
      <c r="Q24" s="72" t="s">
        <v>122</v>
      </c>
      <c r="R24" s="73" t="s">
        <v>123</v>
      </c>
      <c r="S24" s="74" t="s">
        <v>124</v>
      </c>
    </row>
    <row r="25" spans="2:19" x14ac:dyDescent="0.25">
      <c r="B25" s="109" t="s">
        <v>151</v>
      </c>
      <c r="C25" s="110"/>
      <c r="D25" s="110"/>
      <c r="E25" s="110"/>
      <c r="F25" s="110"/>
      <c r="G25" s="110"/>
      <c r="H25" s="110"/>
      <c r="I25" s="110"/>
      <c r="J25" s="110"/>
      <c r="K25" s="110"/>
      <c r="L25" s="110"/>
      <c r="M25" s="110"/>
      <c r="N25" s="111"/>
      <c r="O25" s="14">
        <v>1615</v>
      </c>
      <c r="P25" s="18">
        <v>550</v>
      </c>
      <c r="Q25" s="18">
        <f>P25*O25</f>
        <v>888250</v>
      </c>
      <c r="R25" s="18"/>
      <c r="S25" s="14"/>
    </row>
    <row r="26" spans="2:19" x14ac:dyDescent="0.25">
      <c r="B26" s="112" t="s">
        <v>152</v>
      </c>
      <c r="C26" s="113"/>
      <c r="D26" s="113"/>
      <c r="E26" s="113"/>
      <c r="F26" s="113"/>
      <c r="G26" s="113"/>
      <c r="H26" s="113"/>
      <c r="I26" s="113"/>
      <c r="J26" s="113"/>
      <c r="K26" s="113"/>
      <c r="L26" s="113"/>
      <c r="M26" s="113"/>
      <c r="N26" s="114"/>
      <c r="O26" s="14">
        <v>1615</v>
      </c>
      <c r="P26" s="17">
        <v>1500</v>
      </c>
      <c r="Q26" s="17">
        <f>P26*O26</f>
        <v>2422500</v>
      </c>
      <c r="R26" s="17"/>
      <c r="S26" s="14"/>
    </row>
    <row r="27" spans="2:19" x14ac:dyDescent="0.25">
      <c r="B27" s="112" t="s">
        <v>64</v>
      </c>
      <c r="C27" s="113"/>
      <c r="D27" s="113"/>
      <c r="E27" s="113"/>
      <c r="F27" s="113"/>
      <c r="G27" s="113"/>
      <c r="H27" s="113"/>
      <c r="I27" s="113"/>
      <c r="J27" s="113"/>
      <c r="K27" s="113"/>
      <c r="L27" s="113"/>
      <c r="M27" s="113"/>
      <c r="N27" s="114"/>
      <c r="O27" s="14"/>
      <c r="P27" s="17"/>
      <c r="Q27" s="57">
        <f>Q25+Q26</f>
        <v>3310750</v>
      </c>
      <c r="R27" s="17">
        <f>Q27*0.9</f>
        <v>2979675</v>
      </c>
      <c r="S27" s="14">
        <f>Q27*0.8</f>
        <v>2648600</v>
      </c>
    </row>
    <row r="28" spans="2:19" x14ac:dyDescent="0.25">
      <c r="B28" s="115" t="s">
        <v>69</v>
      </c>
      <c r="C28" s="116"/>
      <c r="D28" s="116"/>
      <c r="E28" s="116"/>
      <c r="F28" s="116"/>
      <c r="G28" s="116"/>
      <c r="H28" s="116"/>
      <c r="I28" s="116"/>
      <c r="J28" s="116"/>
      <c r="K28" s="116"/>
      <c r="L28" s="116"/>
      <c r="M28" s="116"/>
      <c r="N28" s="117"/>
      <c r="O28" s="14"/>
      <c r="P28" s="17"/>
      <c r="Q28" s="17"/>
      <c r="R28" s="17"/>
      <c r="S28" s="14"/>
    </row>
    <row r="29" spans="2:19" ht="15.75" thickBot="1" x14ac:dyDescent="0.3">
      <c r="B29" s="118" t="s">
        <v>70</v>
      </c>
      <c r="C29" s="119"/>
      <c r="D29" s="119"/>
      <c r="E29" s="119"/>
      <c r="F29" s="119"/>
      <c r="G29" s="119"/>
      <c r="H29" s="119"/>
      <c r="I29" s="119"/>
      <c r="J29" s="119"/>
      <c r="K29" s="119"/>
      <c r="L29" s="119"/>
      <c r="M29" s="119"/>
      <c r="N29" s="120"/>
      <c r="O29" s="52"/>
      <c r="P29" s="52"/>
      <c r="Q29" s="52"/>
      <c r="R29" s="52"/>
      <c r="S29" s="30"/>
    </row>
    <row r="30" spans="2:19" ht="45" customHeight="1" thickBot="1" x14ac:dyDescent="0.35">
      <c r="B30" s="58" t="s">
        <v>112</v>
      </c>
      <c r="C30" s="103"/>
      <c r="D30" s="104"/>
      <c r="E30" s="104"/>
      <c r="F30" s="104"/>
      <c r="G30" s="104"/>
      <c r="H30" s="104"/>
      <c r="I30" s="104"/>
      <c r="J30" s="104"/>
      <c r="K30" s="104"/>
      <c r="L30" s="104"/>
      <c r="M30" s="104"/>
      <c r="N30" s="104"/>
      <c r="O30" s="104"/>
      <c r="P30" s="104"/>
      <c r="Q30" s="104"/>
      <c r="R30" s="104"/>
      <c r="S30" s="105"/>
    </row>
    <row r="31" spans="2:19" ht="45" customHeight="1" x14ac:dyDescent="0.25">
      <c r="B31" s="93" t="s">
        <v>111</v>
      </c>
      <c r="C31" s="94"/>
      <c r="D31" s="53"/>
      <c r="E31" s="95" t="s">
        <v>106</v>
      </c>
      <c r="F31" s="95"/>
      <c r="G31" s="95"/>
      <c r="H31" s="95"/>
      <c r="I31" s="95"/>
      <c r="J31" s="95"/>
      <c r="K31" s="53"/>
      <c r="L31" s="53"/>
      <c r="M31" s="53"/>
      <c r="N31" s="53"/>
      <c r="O31" s="53"/>
      <c r="P31" s="53"/>
      <c r="Q31" s="53"/>
      <c r="R31" s="53"/>
    </row>
    <row r="32" spans="2:19" x14ac:dyDescent="0.25">
      <c r="B32" s="55" t="s">
        <v>108</v>
      </c>
      <c r="C32" s="78">
        <f>K8</f>
        <v>390</v>
      </c>
      <c r="D32" s="53"/>
      <c r="E32" s="92" t="s">
        <v>108</v>
      </c>
      <c r="F32" s="92"/>
      <c r="G32" s="92"/>
      <c r="H32" s="96">
        <f>K8</f>
        <v>390</v>
      </c>
      <c r="I32" s="91"/>
      <c r="J32" s="91"/>
      <c r="K32" s="53"/>
      <c r="L32" s="53"/>
      <c r="M32" s="53"/>
      <c r="N32" s="53"/>
      <c r="O32" s="53"/>
      <c r="P32" s="53">
        <f>1.48*600000</f>
        <v>888000</v>
      </c>
      <c r="Q32" s="53"/>
      <c r="R32" s="53"/>
    </row>
    <row r="33" spans="2:18" x14ac:dyDescent="0.25">
      <c r="B33" s="55" t="s">
        <v>107</v>
      </c>
      <c r="C33" s="56"/>
      <c r="D33" s="53"/>
      <c r="E33" s="92" t="s">
        <v>110</v>
      </c>
      <c r="F33" s="92"/>
      <c r="G33" s="92"/>
      <c r="H33" s="91"/>
      <c r="I33" s="91"/>
      <c r="J33" s="91"/>
      <c r="K33" s="53"/>
      <c r="L33" s="53"/>
      <c r="M33" s="53"/>
      <c r="N33" s="53"/>
      <c r="O33" s="53"/>
      <c r="P33" s="53"/>
      <c r="Q33" s="53"/>
      <c r="R33" s="53"/>
    </row>
    <row r="34" spans="2:18" x14ac:dyDescent="0.25">
      <c r="B34" s="55" t="s">
        <v>105</v>
      </c>
      <c r="C34" s="56">
        <f>C32*C33</f>
        <v>0</v>
      </c>
      <c r="D34" s="53"/>
      <c r="E34" s="92" t="s">
        <v>109</v>
      </c>
      <c r="F34" s="92"/>
      <c r="G34" s="92"/>
      <c r="H34" s="91">
        <f>H32*H33</f>
        <v>0</v>
      </c>
      <c r="I34" s="91"/>
      <c r="J34" s="91"/>
      <c r="K34" s="53"/>
      <c r="L34" s="53"/>
      <c r="M34" s="53"/>
      <c r="N34" s="53"/>
      <c r="O34" s="53"/>
      <c r="P34" s="53"/>
      <c r="Q34" s="53"/>
      <c r="R34" s="53"/>
    </row>
    <row r="35" spans="2:18" ht="18.75" x14ac:dyDescent="0.3">
      <c r="B35" s="54" t="s">
        <v>60</v>
      </c>
      <c r="C35" s="125" t="s">
        <v>61</v>
      </c>
      <c r="D35" s="125"/>
      <c r="E35" s="125"/>
      <c r="F35" s="125"/>
      <c r="G35" s="125" t="s">
        <v>62</v>
      </c>
      <c r="H35" s="126"/>
      <c r="I35" s="126"/>
      <c r="J35" s="125" t="s">
        <v>63</v>
      </c>
      <c r="K35" s="126"/>
      <c r="L35" s="126"/>
      <c r="M35" s="126"/>
      <c r="N35" s="126"/>
      <c r="O35" s="126"/>
      <c r="P35" s="126"/>
    </row>
    <row r="36" spans="2:18" x14ac:dyDescent="0.25">
      <c r="B36" s="17" t="s">
        <v>66</v>
      </c>
      <c r="C36" s="134" t="s">
        <v>104</v>
      </c>
      <c r="D36" s="123"/>
      <c r="E36" s="123"/>
      <c r="F36" s="123"/>
      <c r="G36" s="123"/>
      <c r="H36" s="123"/>
      <c r="I36" s="123"/>
      <c r="J36" s="123" t="s">
        <v>153</v>
      </c>
      <c r="K36" s="123"/>
      <c r="L36" s="123"/>
      <c r="M36" s="123"/>
      <c r="N36" s="123"/>
      <c r="O36" s="123"/>
      <c r="P36" s="123"/>
    </row>
    <row r="37" spans="2:18" x14ac:dyDescent="0.25">
      <c r="B37" s="14" t="s">
        <v>67</v>
      </c>
      <c r="C37" s="123" t="s">
        <v>154</v>
      </c>
      <c r="D37" s="123"/>
      <c r="E37" s="123"/>
      <c r="F37" s="123"/>
      <c r="G37" s="123"/>
      <c r="H37" s="123"/>
      <c r="I37" s="123"/>
      <c r="J37" s="123" t="s">
        <v>155</v>
      </c>
      <c r="K37" s="123"/>
      <c r="L37" s="123"/>
      <c r="M37" s="123"/>
      <c r="N37" s="123"/>
      <c r="O37" s="123"/>
      <c r="P37" s="123"/>
    </row>
    <row r="38" spans="2:18" x14ac:dyDescent="0.25">
      <c r="B38" s="14" t="s">
        <v>68</v>
      </c>
      <c r="C38" s="123"/>
      <c r="D38" s="123"/>
      <c r="E38" s="123"/>
      <c r="F38" s="123"/>
      <c r="G38" s="123"/>
      <c r="H38" s="123"/>
      <c r="I38" s="123"/>
      <c r="J38" s="123"/>
      <c r="K38" s="123"/>
      <c r="L38" s="123"/>
      <c r="M38" s="123"/>
      <c r="N38" s="123"/>
      <c r="O38" s="123"/>
      <c r="P38" s="123"/>
    </row>
    <row r="39" spans="2:18" x14ac:dyDescent="0.25">
      <c r="B39" s="14"/>
      <c r="C39" s="123"/>
      <c r="D39" s="123"/>
      <c r="E39" s="123"/>
      <c r="F39" s="123"/>
      <c r="G39" s="124"/>
      <c r="H39" s="124"/>
      <c r="I39" s="124"/>
      <c r="J39" s="123"/>
      <c r="K39" s="123"/>
      <c r="L39" s="123"/>
      <c r="M39" s="123"/>
      <c r="N39" s="123"/>
      <c r="O39" s="123"/>
      <c r="P39" s="123"/>
    </row>
    <row r="40" spans="2:18" x14ac:dyDescent="0.25">
      <c r="C40" s="133"/>
      <c r="D40" s="133"/>
      <c r="E40" s="133"/>
      <c r="F40" s="133"/>
      <c r="G40" s="36"/>
      <c r="H40" s="36"/>
      <c r="I40" s="36"/>
    </row>
    <row r="41" spans="2:18" x14ac:dyDescent="0.25">
      <c r="C41" s="133"/>
      <c r="D41" s="133"/>
      <c r="E41" s="133"/>
      <c r="F41" s="38"/>
      <c r="G41" s="39"/>
      <c r="H41" s="40"/>
      <c r="I41" s="41"/>
    </row>
    <row r="42" spans="2:18" hidden="1" x14ac:dyDescent="0.25">
      <c r="E42" s="37"/>
      <c r="F42" s="42"/>
      <c r="G42" s="39"/>
      <c r="H42" s="42"/>
      <c r="I42" s="43"/>
    </row>
    <row r="43" spans="2:18" hidden="1" x14ac:dyDescent="0.25">
      <c r="E43" s="37"/>
      <c r="F43" s="42"/>
      <c r="G43" s="39"/>
      <c r="H43" s="39"/>
      <c r="I43" s="43"/>
    </row>
    <row r="44" spans="2:18" ht="135" hidden="1" customHeight="1" x14ac:dyDescent="0.25">
      <c r="E44" s="129"/>
      <c r="F44" s="130"/>
      <c r="G44" s="131"/>
      <c r="H44" s="131"/>
      <c r="I44" s="132"/>
    </row>
    <row r="45" spans="2:18" hidden="1" x14ac:dyDescent="0.25">
      <c r="E45" s="129"/>
      <c r="F45" s="130"/>
      <c r="G45" s="131"/>
      <c r="H45" s="131"/>
      <c r="I45" s="132"/>
    </row>
    <row r="46" spans="2:18" x14ac:dyDescent="0.25">
      <c r="E46" s="19"/>
    </row>
    <row r="47" spans="2:18" x14ac:dyDescent="0.25">
      <c r="E47" s="19"/>
    </row>
  </sheetData>
  <mergeCells count="41">
    <mergeCell ref="B1:R1"/>
    <mergeCell ref="E44:E45"/>
    <mergeCell ref="F44:F45"/>
    <mergeCell ref="G44:G45"/>
    <mergeCell ref="H44:H45"/>
    <mergeCell ref="I44:I45"/>
    <mergeCell ref="G35:I35"/>
    <mergeCell ref="C41:E41"/>
    <mergeCell ref="C36:F36"/>
    <mergeCell ref="C35:F35"/>
    <mergeCell ref="C37:F37"/>
    <mergeCell ref="C38:F38"/>
    <mergeCell ref="C39:F39"/>
    <mergeCell ref="C40:F40"/>
    <mergeCell ref="G36:I36"/>
    <mergeCell ref="G37:I37"/>
    <mergeCell ref="G38:I38"/>
    <mergeCell ref="G39:I39"/>
    <mergeCell ref="J35:P35"/>
    <mergeCell ref="J36:P36"/>
    <mergeCell ref="J37:P37"/>
    <mergeCell ref="J38:P38"/>
    <mergeCell ref="J39:P39"/>
    <mergeCell ref="C3:S3"/>
    <mergeCell ref="B11:S11"/>
    <mergeCell ref="C30:S30"/>
    <mergeCell ref="B23:S23"/>
    <mergeCell ref="B25:N25"/>
    <mergeCell ref="B26:N26"/>
    <mergeCell ref="B27:N27"/>
    <mergeCell ref="B28:N28"/>
    <mergeCell ref="B29:N29"/>
    <mergeCell ref="B5:B6"/>
    <mergeCell ref="H34:J34"/>
    <mergeCell ref="E32:G32"/>
    <mergeCell ref="E33:G33"/>
    <mergeCell ref="E34:G34"/>
    <mergeCell ref="B31:C31"/>
    <mergeCell ref="E31:J31"/>
    <mergeCell ref="H32:J32"/>
    <mergeCell ref="H33:J33"/>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41"/>
  <sheetViews>
    <sheetView topLeftCell="B25" workbookViewId="0">
      <selection activeCell="J14" sqref="J14"/>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13" x14ac:dyDescent="0.25">
      <c r="A2" s="136" t="s">
        <v>14</v>
      </c>
      <c r="B2" s="136" t="s">
        <v>6</v>
      </c>
      <c r="C2" s="136" t="s">
        <v>7</v>
      </c>
      <c r="D2" s="136"/>
      <c r="E2" s="136" t="s">
        <v>10</v>
      </c>
      <c r="F2" s="136"/>
      <c r="G2" s="136" t="s">
        <v>12</v>
      </c>
      <c r="H2" s="136" t="s">
        <v>11</v>
      </c>
      <c r="I2" s="136" t="s">
        <v>13</v>
      </c>
    </row>
    <row r="3" spans="1:13" x14ac:dyDescent="0.25">
      <c r="A3" s="136"/>
      <c r="B3" s="136"/>
      <c r="C3" s="2" t="s">
        <v>8</v>
      </c>
      <c r="D3" s="2" t="s">
        <v>9</v>
      </c>
      <c r="E3" s="2" t="s">
        <v>8</v>
      </c>
      <c r="F3" s="2" t="s">
        <v>9</v>
      </c>
      <c r="G3" s="136"/>
      <c r="H3" s="136"/>
      <c r="I3" s="136"/>
      <c r="K3" s="135" t="s">
        <v>150</v>
      </c>
      <c r="L3" s="135"/>
      <c r="M3" s="135"/>
    </row>
    <row r="4" spans="1:13" x14ac:dyDescent="0.25">
      <c r="A4" s="3">
        <v>1</v>
      </c>
      <c r="B4" s="3" t="s">
        <v>15</v>
      </c>
      <c r="C4" s="3">
        <v>57.86</v>
      </c>
      <c r="D4" s="3"/>
      <c r="E4" s="3">
        <v>13.5</v>
      </c>
      <c r="F4" s="3"/>
      <c r="G4" s="4">
        <f>(E4+F4/10)</f>
        <v>13.5</v>
      </c>
      <c r="H4" s="4">
        <f>(C4+D4/10)</f>
        <v>57.86</v>
      </c>
      <c r="I4" s="4">
        <f>G4*H4</f>
        <v>781.11</v>
      </c>
    </row>
    <row r="5" spans="1:13" x14ac:dyDescent="0.25">
      <c r="A5" s="3"/>
      <c r="B5" s="3" t="s">
        <v>43</v>
      </c>
      <c r="C5" s="3"/>
      <c r="D5" s="3"/>
      <c r="E5" s="3"/>
      <c r="F5" s="3"/>
      <c r="G5" s="4">
        <f t="shared" ref="G5:G34" si="0">(E5+F5/10)</f>
        <v>0</v>
      </c>
      <c r="H5" s="4">
        <f t="shared" ref="H5:H34" si="1">(C5+D5/10)</f>
        <v>0</v>
      </c>
      <c r="I5" s="4">
        <f>G5*H5</f>
        <v>0</v>
      </c>
    </row>
    <row r="6" spans="1:13" x14ac:dyDescent="0.25">
      <c r="A6" s="3">
        <v>2</v>
      </c>
      <c r="B6" s="3" t="s">
        <v>16</v>
      </c>
      <c r="C6" s="3"/>
      <c r="D6" s="3"/>
      <c r="E6" s="3"/>
      <c r="F6" s="3"/>
      <c r="G6" s="4">
        <f t="shared" si="0"/>
        <v>0</v>
      </c>
      <c r="H6" s="4">
        <f t="shared" si="1"/>
        <v>0</v>
      </c>
      <c r="I6" s="4">
        <f t="shared" ref="I6:I34" si="2">G6*H6</f>
        <v>0</v>
      </c>
    </row>
    <row r="7" spans="1:13" x14ac:dyDescent="0.25">
      <c r="A7" s="3">
        <v>3</v>
      </c>
      <c r="B7" s="3" t="s">
        <v>17</v>
      </c>
      <c r="C7" s="3"/>
      <c r="D7" s="3"/>
      <c r="E7" s="3"/>
      <c r="F7" s="3"/>
      <c r="G7" s="4">
        <f t="shared" si="0"/>
        <v>0</v>
      </c>
      <c r="H7" s="4">
        <f t="shared" si="1"/>
        <v>0</v>
      </c>
      <c r="I7" s="4">
        <f t="shared" si="2"/>
        <v>0</v>
      </c>
    </row>
    <row r="8" spans="1:13" x14ac:dyDescent="0.25">
      <c r="A8" s="3"/>
      <c r="B8" s="3" t="s">
        <v>18</v>
      </c>
      <c r="C8" s="3"/>
      <c r="D8" s="3"/>
      <c r="E8" s="3"/>
      <c r="F8" s="3"/>
      <c r="G8" s="4">
        <f t="shared" si="0"/>
        <v>0</v>
      </c>
      <c r="H8" s="4">
        <f t="shared" si="1"/>
        <v>0</v>
      </c>
      <c r="I8" s="4">
        <f t="shared" si="2"/>
        <v>0</v>
      </c>
    </row>
    <row r="9" spans="1:13" x14ac:dyDescent="0.25">
      <c r="A9" s="3"/>
      <c r="B9" s="3" t="s">
        <v>19</v>
      </c>
      <c r="C9" s="3"/>
      <c r="D9" s="3"/>
      <c r="E9" s="3"/>
      <c r="F9" s="3"/>
      <c r="G9" s="4">
        <f t="shared" si="0"/>
        <v>0</v>
      </c>
      <c r="H9" s="4">
        <f t="shared" si="1"/>
        <v>0</v>
      </c>
      <c r="I9" s="4">
        <f t="shared" si="2"/>
        <v>0</v>
      </c>
    </row>
    <row r="10" spans="1:13" x14ac:dyDescent="0.25">
      <c r="A10" s="3"/>
      <c r="B10" s="3" t="s">
        <v>20</v>
      </c>
      <c r="C10" s="3"/>
      <c r="D10" s="3"/>
      <c r="E10" s="3"/>
      <c r="F10" s="3"/>
      <c r="G10" s="4">
        <f t="shared" si="0"/>
        <v>0</v>
      </c>
      <c r="H10" s="4">
        <f t="shared" si="1"/>
        <v>0</v>
      </c>
      <c r="I10" s="4">
        <f t="shared" si="2"/>
        <v>0</v>
      </c>
    </row>
    <row r="11" spans="1:13" x14ac:dyDescent="0.25">
      <c r="A11" s="3">
        <v>4</v>
      </c>
      <c r="B11" s="3" t="s">
        <v>21</v>
      </c>
      <c r="C11" s="3"/>
      <c r="D11" s="3"/>
      <c r="E11" s="3"/>
      <c r="F11" s="3"/>
      <c r="G11" s="4">
        <f t="shared" si="0"/>
        <v>0</v>
      </c>
      <c r="H11" s="4">
        <f t="shared" si="1"/>
        <v>0</v>
      </c>
      <c r="I11" s="4">
        <f t="shared" si="2"/>
        <v>0</v>
      </c>
    </row>
    <row r="12" spans="1:13" x14ac:dyDescent="0.25">
      <c r="A12" s="3"/>
      <c r="B12" s="3" t="s">
        <v>22</v>
      </c>
      <c r="C12" s="3"/>
      <c r="D12" s="3"/>
      <c r="E12" s="3"/>
      <c r="F12" s="3"/>
      <c r="G12" s="4">
        <f t="shared" si="0"/>
        <v>0</v>
      </c>
      <c r="H12" s="4">
        <f t="shared" si="1"/>
        <v>0</v>
      </c>
      <c r="I12" s="4">
        <f t="shared" si="2"/>
        <v>0</v>
      </c>
    </row>
    <row r="13" spans="1:13" x14ac:dyDescent="0.25">
      <c r="A13" s="3"/>
      <c r="B13" s="3" t="s">
        <v>23</v>
      </c>
      <c r="C13" s="3"/>
      <c r="D13" s="3"/>
      <c r="E13" s="3"/>
      <c r="F13" s="3"/>
      <c r="G13" s="4">
        <f t="shared" si="0"/>
        <v>0</v>
      </c>
      <c r="H13" s="4">
        <f t="shared" si="1"/>
        <v>0</v>
      </c>
      <c r="I13" s="4">
        <f t="shared" si="2"/>
        <v>0</v>
      </c>
    </row>
    <row r="14" spans="1:13" x14ac:dyDescent="0.25">
      <c r="A14" s="3"/>
      <c r="B14" s="3" t="s">
        <v>71</v>
      </c>
      <c r="C14" s="3"/>
      <c r="D14" s="3"/>
      <c r="E14" s="3"/>
      <c r="F14" s="3"/>
      <c r="G14" s="4">
        <f t="shared" si="0"/>
        <v>0</v>
      </c>
      <c r="H14" s="4">
        <f t="shared" si="1"/>
        <v>0</v>
      </c>
      <c r="I14" s="4">
        <f t="shared" si="2"/>
        <v>0</v>
      </c>
    </row>
    <row r="15" spans="1:13" x14ac:dyDescent="0.25">
      <c r="A15" s="3"/>
      <c r="B15" s="3" t="s">
        <v>72</v>
      </c>
      <c r="C15" s="3"/>
      <c r="D15" s="3"/>
      <c r="E15" s="3"/>
      <c r="F15" s="3"/>
      <c r="G15" s="4">
        <f t="shared" si="0"/>
        <v>0</v>
      </c>
      <c r="H15" s="4">
        <f t="shared" si="1"/>
        <v>0</v>
      </c>
      <c r="I15" s="4">
        <f t="shared" si="2"/>
        <v>0</v>
      </c>
    </row>
    <row r="16" spans="1:13" x14ac:dyDescent="0.25">
      <c r="A16" s="3"/>
      <c r="B16" s="3" t="s">
        <v>75</v>
      </c>
      <c r="C16" s="3"/>
      <c r="D16" s="3"/>
      <c r="E16" s="3"/>
      <c r="F16" s="3"/>
      <c r="G16" s="4">
        <f t="shared" si="0"/>
        <v>0</v>
      </c>
      <c r="H16" s="4">
        <f t="shared" si="1"/>
        <v>0</v>
      </c>
      <c r="I16" s="4">
        <f t="shared" si="2"/>
        <v>0</v>
      </c>
    </row>
    <row r="17" spans="1:9" x14ac:dyDescent="0.25">
      <c r="A17" s="3">
        <v>5</v>
      </c>
      <c r="B17" s="3" t="s">
        <v>25</v>
      </c>
      <c r="C17" s="3"/>
      <c r="D17" s="3"/>
      <c r="E17" s="3"/>
      <c r="F17" s="3"/>
      <c r="G17" s="4">
        <f t="shared" si="0"/>
        <v>0</v>
      </c>
      <c r="H17" s="4">
        <f t="shared" si="1"/>
        <v>0</v>
      </c>
      <c r="I17" s="4">
        <f t="shared" si="2"/>
        <v>0</v>
      </c>
    </row>
    <row r="18" spans="1:9" x14ac:dyDescent="0.25">
      <c r="A18" s="3"/>
      <c r="B18" s="3" t="s">
        <v>26</v>
      </c>
      <c r="C18" s="10"/>
      <c r="D18" s="10"/>
      <c r="E18" s="10"/>
      <c r="F18" s="10"/>
      <c r="G18" s="4">
        <f t="shared" si="0"/>
        <v>0</v>
      </c>
      <c r="H18" s="4">
        <f t="shared" si="1"/>
        <v>0</v>
      </c>
      <c r="I18" s="4">
        <f t="shared" si="2"/>
        <v>0</v>
      </c>
    </row>
    <row r="19" spans="1:9" x14ac:dyDescent="0.25">
      <c r="A19" s="3"/>
      <c r="B19" s="3" t="s">
        <v>27</v>
      </c>
      <c r="C19" s="3"/>
      <c r="D19" s="3"/>
      <c r="E19" s="3"/>
      <c r="F19" s="13"/>
      <c r="G19" s="4">
        <f t="shared" si="0"/>
        <v>0</v>
      </c>
      <c r="H19" s="4">
        <f t="shared" si="1"/>
        <v>0</v>
      </c>
      <c r="I19" s="4">
        <f t="shared" si="2"/>
        <v>0</v>
      </c>
    </row>
    <row r="20" spans="1:9" x14ac:dyDescent="0.25">
      <c r="A20" s="3">
        <v>6</v>
      </c>
      <c r="B20" s="3" t="s">
        <v>73</v>
      </c>
      <c r="C20" s="3"/>
      <c r="D20" s="3"/>
      <c r="E20" s="3"/>
      <c r="F20" s="13"/>
      <c r="G20" s="4">
        <f t="shared" si="0"/>
        <v>0</v>
      </c>
      <c r="H20" s="4">
        <f t="shared" si="1"/>
        <v>0</v>
      </c>
      <c r="I20" s="4">
        <f t="shared" si="2"/>
        <v>0</v>
      </c>
    </row>
    <row r="21" spans="1:9" x14ac:dyDescent="0.25">
      <c r="A21" s="3"/>
      <c r="B21" s="3" t="s">
        <v>74</v>
      </c>
      <c r="C21" s="3"/>
      <c r="D21" s="3"/>
      <c r="E21" s="3"/>
      <c r="F21" s="13"/>
      <c r="G21" s="4">
        <f t="shared" ref="G21" si="3">(E21+F21/10)</f>
        <v>0</v>
      </c>
      <c r="H21" s="4">
        <f t="shared" ref="H21" si="4">(C21+D21/10)</f>
        <v>0</v>
      </c>
      <c r="I21" s="4">
        <f t="shared" ref="I21" si="5">G21*H21</f>
        <v>0</v>
      </c>
    </row>
    <row r="22" spans="1:9" x14ac:dyDescent="0.25">
      <c r="A22" s="3"/>
      <c r="B22" s="3" t="s">
        <v>102</v>
      </c>
      <c r="C22" s="3"/>
      <c r="D22" s="3"/>
      <c r="E22" s="3"/>
      <c r="F22" s="13"/>
      <c r="G22" s="4">
        <f t="shared" si="0"/>
        <v>0</v>
      </c>
      <c r="H22" s="4">
        <f t="shared" si="1"/>
        <v>0</v>
      </c>
      <c r="I22" s="4">
        <f t="shared" si="2"/>
        <v>0</v>
      </c>
    </row>
    <row r="23" spans="1:9" x14ac:dyDescent="0.25">
      <c r="A23" s="3"/>
      <c r="B23" s="3" t="s">
        <v>44</v>
      </c>
      <c r="C23" s="3"/>
      <c r="D23" s="3"/>
      <c r="E23" s="3"/>
      <c r="F23" s="13"/>
      <c r="G23" s="4">
        <f t="shared" si="0"/>
        <v>0</v>
      </c>
      <c r="H23" s="4">
        <f t="shared" si="1"/>
        <v>0</v>
      </c>
      <c r="I23" s="4">
        <f t="shared" si="2"/>
        <v>0</v>
      </c>
    </row>
    <row r="24" spans="1:9" x14ac:dyDescent="0.25">
      <c r="A24" s="3"/>
      <c r="B24" s="3" t="s">
        <v>50</v>
      </c>
      <c r="C24" s="3"/>
      <c r="D24" s="3"/>
      <c r="E24" s="3"/>
      <c r="F24" s="13"/>
      <c r="G24" s="4">
        <f t="shared" si="0"/>
        <v>0</v>
      </c>
      <c r="H24" s="4">
        <f t="shared" si="1"/>
        <v>0</v>
      </c>
      <c r="I24" s="4">
        <f t="shared" si="2"/>
        <v>0</v>
      </c>
    </row>
    <row r="25" spans="1:9" x14ac:dyDescent="0.25">
      <c r="A25" s="3">
        <v>7</v>
      </c>
      <c r="B25" s="3" t="s">
        <v>55</v>
      </c>
      <c r="C25" s="3"/>
      <c r="D25" s="3"/>
      <c r="E25" s="3"/>
      <c r="F25" s="13"/>
      <c r="G25" s="4">
        <f t="shared" si="0"/>
        <v>0</v>
      </c>
      <c r="H25" s="4">
        <f t="shared" si="1"/>
        <v>0</v>
      </c>
      <c r="I25" s="4">
        <f t="shared" si="2"/>
        <v>0</v>
      </c>
    </row>
    <row r="26" spans="1:9" x14ac:dyDescent="0.25">
      <c r="A26" s="3"/>
      <c r="B26" s="3" t="s">
        <v>56</v>
      </c>
      <c r="C26" s="3"/>
      <c r="D26" s="3"/>
      <c r="E26" s="3"/>
      <c r="F26" s="13"/>
      <c r="G26" s="4">
        <f t="shared" si="0"/>
        <v>0</v>
      </c>
      <c r="H26" s="4">
        <f t="shared" si="1"/>
        <v>0</v>
      </c>
      <c r="I26" s="4">
        <f t="shared" si="2"/>
        <v>0</v>
      </c>
    </row>
    <row r="27" spans="1:9" x14ac:dyDescent="0.25">
      <c r="A27" s="3"/>
      <c r="B27" s="3" t="s">
        <v>32</v>
      </c>
      <c r="C27" s="3"/>
      <c r="D27" s="3"/>
      <c r="E27" s="3"/>
      <c r="F27" s="13"/>
      <c r="G27" s="4">
        <f t="shared" si="0"/>
        <v>0</v>
      </c>
      <c r="H27" s="4">
        <f t="shared" si="1"/>
        <v>0</v>
      </c>
      <c r="I27" s="4">
        <f t="shared" si="2"/>
        <v>0</v>
      </c>
    </row>
    <row r="28" spans="1:9" x14ac:dyDescent="0.25">
      <c r="A28" s="3">
        <v>8</v>
      </c>
      <c r="B28" s="3" t="s">
        <v>33</v>
      </c>
      <c r="C28" s="3"/>
      <c r="D28" s="3"/>
      <c r="E28" s="3"/>
      <c r="F28" s="13"/>
      <c r="G28" s="4">
        <f t="shared" si="0"/>
        <v>0</v>
      </c>
      <c r="H28" s="4">
        <f t="shared" si="1"/>
        <v>0</v>
      </c>
      <c r="I28" s="4">
        <f t="shared" si="2"/>
        <v>0</v>
      </c>
    </row>
    <row r="29" spans="1:9" x14ac:dyDescent="0.25">
      <c r="A29" s="3"/>
      <c r="B29" s="3" t="s">
        <v>34</v>
      </c>
      <c r="C29" s="3"/>
      <c r="D29" s="3"/>
      <c r="E29" s="3"/>
      <c r="F29" s="13"/>
      <c r="G29" s="4">
        <f t="shared" si="0"/>
        <v>0</v>
      </c>
      <c r="H29" s="4">
        <f t="shared" si="1"/>
        <v>0</v>
      </c>
      <c r="I29" s="4">
        <f t="shared" si="2"/>
        <v>0</v>
      </c>
    </row>
    <row r="30" spans="1:9" x14ac:dyDescent="0.25">
      <c r="A30" s="3"/>
      <c r="B30" s="3" t="s">
        <v>35</v>
      </c>
      <c r="C30" s="3"/>
      <c r="D30" s="3"/>
      <c r="E30" s="3"/>
      <c r="F30" s="13"/>
      <c r="G30" s="4">
        <f t="shared" si="0"/>
        <v>0</v>
      </c>
      <c r="H30" s="4">
        <f t="shared" si="1"/>
        <v>0</v>
      </c>
      <c r="I30" s="4">
        <f t="shared" si="2"/>
        <v>0</v>
      </c>
    </row>
    <row r="31" spans="1:9" x14ac:dyDescent="0.25">
      <c r="A31" s="3">
        <v>9</v>
      </c>
      <c r="B31" s="3" t="s">
        <v>36</v>
      </c>
      <c r="C31" s="3"/>
      <c r="D31" s="3"/>
      <c r="E31" s="3"/>
      <c r="F31" s="13"/>
      <c r="G31" s="4">
        <f t="shared" si="0"/>
        <v>0</v>
      </c>
      <c r="H31" s="4">
        <f t="shared" si="1"/>
        <v>0</v>
      </c>
      <c r="I31" s="4">
        <f t="shared" si="2"/>
        <v>0</v>
      </c>
    </row>
    <row r="32" spans="1:9" x14ac:dyDescent="0.25">
      <c r="A32" s="3"/>
      <c r="B32" s="3" t="s">
        <v>37</v>
      </c>
      <c r="C32" s="3"/>
      <c r="D32" s="3"/>
      <c r="E32" s="3"/>
      <c r="F32" s="13"/>
      <c r="G32" s="4">
        <f t="shared" si="0"/>
        <v>0</v>
      </c>
      <c r="H32" s="4">
        <f t="shared" si="1"/>
        <v>0</v>
      </c>
      <c r="I32" s="4">
        <f t="shared" si="2"/>
        <v>0</v>
      </c>
    </row>
    <row r="33" spans="1:9" x14ac:dyDescent="0.25">
      <c r="A33" s="3"/>
      <c r="B33" s="3" t="s">
        <v>38</v>
      </c>
      <c r="C33" s="3"/>
      <c r="D33" s="3"/>
      <c r="E33" s="3"/>
      <c r="F33" s="13"/>
      <c r="G33" s="4">
        <f t="shared" si="0"/>
        <v>0</v>
      </c>
      <c r="H33" s="4">
        <f t="shared" si="1"/>
        <v>0</v>
      </c>
      <c r="I33" s="4">
        <f t="shared" si="2"/>
        <v>0</v>
      </c>
    </row>
    <row r="34" spans="1:9" x14ac:dyDescent="0.25">
      <c r="A34" s="3">
        <v>10</v>
      </c>
      <c r="B34" s="3" t="s">
        <v>103</v>
      </c>
      <c r="C34" s="3"/>
      <c r="D34" s="3"/>
      <c r="E34" s="3"/>
      <c r="F34" s="13"/>
      <c r="G34" s="4">
        <f t="shared" si="0"/>
        <v>0</v>
      </c>
      <c r="H34" s="4">
        <f t="shared" si="1"/>
        <v>0</v>
      </c>
      <c r="I34" s="4">
        <f t="shared" si="2"/>
        <v>0</v>
      </c>
    </row>
    <row r="35" spans="1:9" x14ac:dyDescent="0.25">
      <c r="A35" s="3"/>
      <c r="B35" s="3" t="s">
        <v>39</v>
      </c>
      <c r="C35" s="3"/>
      <c r="D35" s="3"/>
      <c r="E35" s="3"/>
      <c r="F35" s="13"/>
      <c r="G35" s="4"/>
      <c r="H35" s="4">
        <f t="shared" ref="H35:H36" si="6">(C35+D35/10)</f>
        <v>0</v>
      </c>
      <c r="I35" s="3"/>
    </row>
    <row r="36" spans="1:9" x14ac:dyDescent="0.25">
      <c r="A36" s="3"/>
      <c r="B36" s="3" t="s">
        <v>39</v>
      </c>
      <c r="C36" s="3"/>
      <c r="D36" s="3"/>
      <c r="E36" s="3"/>
      <c r="F36" s="13"/>
      <c r="G36" s="4"/>
      <c r="H36" s="4">
        <f t="shared" si="6"/>
        <v>0</v>
      </c>
      <c r="I36" s="3"/>
    </row>
    <row r="37" spans="1:9" x14ac:dyDescent="0.25">
      <c r="A37" s="3"/>
      <c r="B37" s="2" t="s">
        <v>40</v>
      </c>
      <c r="C37" s="3"/>
      <c r="D37" s="3"/>
      <c r="E37" s="3"/>
      <c r="F37" s="13"/>
      <c r="G37" s="3"/>
      <c r="H37" s="10"/>
      <c r="I37" s="4">
        <f>SUM(I4:I22)</f>
        <v>781.11</v>
      </c>
    </row>
    <row r="38" spans="1:9" x14ac:dyDescent="0.25">
      <c r="A38" s="3"/>
      <c r="B38" s="2" t="s">
        <v>46</v>
      </c>
      <c r="C38" s="3"/>
      <c r="D38" s="3"/>
      <c r="E38" s="3"/>
      <c r="F38" s="13"/>
      <c r="G38" s="3"/>
      <c r="H38" s="10"/>
      <c r="I38" s="4">
        <f>SUM(I23:I30)</f>
        <v>0</v>
      </c>
    </row>
    <row r="39" spans="1:9" x14ac:dyDescent="0.25">
      <c r="A39" s="3"/>
      <c r="B39" s="2" t="s">
        <v>47</v>
      </c>
      <c r="C39" s="3"/>
      <c r="D39" s="3"/>
      <c r="E39" s="3"/>
      <c r="F39" s="13"/>
      <c r="G39" s="3"/>
      <c r="H39" s="10"/>
      <c r="I39" s="12">
        <f>SUM(I31:I33)</f>
        <v>0</v>
      </c>
    </row>
    <row r="40" spans="1:9" x14ac:dyDescent="0.25">
      <c r="A40" s="3"/>
      <c r="B40" s="2" t="s">
        <v>65</v>
      </c>
      <c r="C40" s="3"/>
      <c r="D40" s="3"/>
      <c r="E40" s="3"/>
      <c r="F40" s="13"/>
      <c r="G40" s="3"/>
      <c r="H40" s="10"/>
      <c r="I40" s="12">
        <f>I34+I35+I36</f>
        <v>0</v>
      </c>
    </row>
    <row r="41" spans="1:9" x14ac:dyDescent="0.25">
      <c r="A41" s="3"/>
      <c r="B41" s="2" t="s">
        <v>41</v>
      </c>
      <c r="C41" s="3"/>
      <c r="D41" s="3"/>
      <c r="E41" s="3"/>
      <c r="F41" s="13"/>
      <c r="G41" s="3"/>
      <c r="H41" s="10"/>
      <c r="I41" s="4">
        <f>SUM(I4:I30)</f>
        <v>781.11</v>
      </c>
    </row>
  </sheetData>
  <mergeCells count="8">
    <mergeCell ref="K3:M3"/>
    <mergeCell ref="A2:A3"/>
    <mergeCell ref="C2:D2"/>
    <mergeCell ref="I2:I3"/>
    <mergeCell ref="H2:H3"/>
    <mergeCell ref="B2:B3"/>
    <mergeCell ref="E2:F2"/>
    <mergeCell ref="G2:G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40"/>
  <sheetViews>
    <sheetView workbookViewId="0">
      <selection activeCell="K3" sqref="K3:U21"/>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21" ht="15" customHeight="1" x14ac:dyDescent="0.25">
      <c r="A2" s="6"/>
      <c r="B2" s="6"/>
      <c r="C2" s="6"/>
      <c r="D2" s="6"/>
      <c r="E2" s="6"/>
      <c r="F2" s="6"/>
      <c r="G2" s="6"/>
      <c r="H2" s="6"/>
      <c r="I2" s="6"/>
    </row>
    <row r="3" spans="1:21" ht="15" customHeight="1" x14ac:dyDescent="0.25">
      <c r="A3" s="139" t="s">
        <v>14</v>
      </c>
      <c r="B3" s="139" t="s">
        <v>6</v>
      </c>
      <c r="C3" s="140" t="s">
        <v>7</v>
      </c>
      <c r="D3" s="141"/>
      <c r="E3" s="139" t="s">
        <v>10</v>
      </c>
      <c r="F3" s="139"/>
      <c r="G3" s="139" t="s">
        <v>12</v>
      </c>
      <c r="H3" s="139" t="s">
        <v>11</v>
      </c>
      <c r="I3" s="139" t="s">
        <v>13</v>
      </c>
      <c r="K3" s="137" t="s">
        <v>157</v>
      </c>
      <c r="L3" s="138"/>
      <c r="M3" s="138"/>
      <c r="N3" s="138"/>
      <c r="O3" s="138"/>
      <c r="P3" s="138"/>
      <c r="Q3" s="138"/>
      <c r="R3" s="138"/>
      <c r="S3" s="138"/>
      <c r="T3" s="138"/>
      <c r="U3" s="138"/>
    </row>
    <row r="4" spans="1:21" ht="15" customHeight="1" x14ac:dyDescent="0.25">
      <c r="A4" s="139"/>
      <c r="B4" s="139"/>
      <c r="C4" s="7" t="s">
        <v>8</v>
      </c>
      <c r="D4" s="7" t="s">
        <v>9</v>
      </c>
      <c r="E4" s="7" t="s">
        <v>8</v>
      </c>
      <c r="F4" s="7" t="s">
        <v>9</v>
      </c>
      <c r="G4" s="139"/>
      <c r="H4" s="139"/>
      <c r="I4" s="139"/>
      <c r="K4" s="138"/>
      <c r="L4" s="138"/>
      <c r="M4" s="138"/>
      <c r="N4" s="138"/>
      <c r="O4" s="138"/>
      <c r="P4" s="138"/>
      <c r="Q4" s="138"/>
      <c r="R4" s="138"/>
      <c r="S4" s="138"/>
      <c r="T4" s="138"/>
      <c r="U4" s="138"/>
    </row>
    <row r="5" spans="1:21" ht="15" customHeight="1" x14ac:dyDescent="0.25">
      <c r="A5" s="8">
        <v>1</v>
      </c>
      <c r="B5" s="8" t="s">
        <v>15</v>
      </c>
      <c r="C5" s="8"/>
      <c r="D5" s="8"/>
      <c r="E5" s="8"/>
      <c r="F5" s="8"/>
      <c r="G5" s="9">
        <f>E5+F5</f>
        <v>0</v>
      </c>
      <c r="H5" s="9">
        <f>(C5+D5)</f>
        <v>0</v>
      </c>
      <c r="I5" s="9">
        <f>G5*H5</f>
        <v>0</v>
      </c>
      <c r="K5" s="138"/>
      <c r="L5" s="138"/>
      <c r="M5" s="138"/>
      <c r="N5" s="138"/>
      <c r="O5" s="138"/>
      <c r="P5" s="138"/>
      <c r="Q5" s="138"/>
      <c r="R5" s="138"/>
      <c r="S5" s="138"/>
      <c r="T5" s="138"/>
      <c r="U5" s="138"/>
    </row>
    <row r="6" spans="1:21" ht="15" customHeight="1" x14ac:dyDescent="0.25">
      <c r="A6" s="8"/>
      <c r="B6" s="8" t="s">
        <v>43</v>
      </c>
      <c r="C6" s="8"/>
      <c r="D6" s="8"/>
      <c r="E6" s="8"/>
      <c r="F6" s="8"/>
      <c r="G6" s="9">
        <f t="shared" ref="G6:G32" si="0">E6+F6</f>
        <v>0</v>
      </c>
      <c r="H6" s="9">
        <f t="shared" ref="H6:H32" si="1">(C6+D6)</f>
        <v>0</v>
      </c>
      <c r="I6" s="9">
        <f>G6*H6</f>
        <v>0</v>
      </c>
      <c r="K6" s="138"/>
      <c r="L6" s="138"/>
      <c r="M6" s="138"/>
      <c r="N6" s="138"/>
      <c r="O6" s="138"/>
      <c r="P6" s="138"/>
      <c r="Q6" s="138"/>
      <c r="R6" s="138"/>
      <c r="S6" s="138"/>
      <c r="T6" s="138"/>
      <c r="U6" s="138"/>
    </row>
    <row r="7" spans="1:21" ht="15" customHeight="1" x14ac:dyDescent="0.25">
      <c r="A7" s="8">
        <v>2</v>
      </c>
      <c r="B7" s="8" t="s">
        <v>16</v>
      </c>
      <c r="C7" s="8"/>
      <c r="D7" s="8"/>
      <c r="E7" s="8"/>
      <c r="F7" s="8"/>
      <c r="G7" s="9">
        <f t="shared" si="0"/>
        <v>0</v>
      </c>
      <c r="H7" s="9">
        <f t="shared" si="1"/>
        <v>0</v>
      </c>
      <c r="I7" s="9">
        <f t="shared" ref="I7:I32" si="2">G7*H7</f>
        <v>0</v>
      </c>
      <c r="K7" s="138"/>
      <c r="L7" s="138"/>
      <c r="M7" s="138"/>
      <c r="N7" s="138"/>
      <c r="O7" s="138"/>
      <c r="P7" s="138"/>
      <c r="Q7" s="138"/>
      <c r="R7" s="138"/>
      <c r="S7" s="138"/>
      <c r="T7" s="138"/>
      <c r="U7" s="138"/>
    </row>
    <row r="8" spans="1:21" ht="15" customHeight="1" x14ac:dyDescent="0.25">
      <c r="A8" s="8">
        <v>3</v>
      </c>
      <c r="B8" s="8" t="s">
        <v>17</v>
      </c>
      <c r="C8" s="8"/>
      <c r="D8" s="8"/>
      <c r="E8" s="8"/>
      <c r="F8" s="8"/>
      <c r="G8" s="9">
        <f t="shared" si="0"/>
        <v>0</v>
      </c>
      <c r="H8" s="9">
        <f t="shared" si="1"/>
        <v>0</v>
      </c>
      <c r="I8" s="9">
        <f t="shared" si="2"/>
        <v>0</v>
      </c>
      <c r="K8" s="138"/>
      <c r="L8" s="138"/>
      <c r="M8" s="138"/>
      <c r="N8" s="138"/>
      <c r="O8" s="138"/>
      <c r="P8" s="138"/>
      <c r="Q8" s="138"/>
      <c r="R8" s="138"/>
      <c r="S8" s="138"/>
      <c r="T8" s="138"/>
      <c r="U8" s="138"/>
    </row>
    <row r="9" spans="1:21" ht="15" customHeight="1" x14ac:dyDescent="0.25">
      <c r="A9" s="8"/>
      <c r="B9" s="8" t="s">
        <v>18</v>
      </c>
      <c r="C9" s="8"/>
      <c r="D9" s="8"/>
      <c r="E9" s="8"/>
      <c r="F9" s="8"/>
      <c r="G9" s="9">
        <f t="shared" si="0"/>
        <v>0</v>
      </c>
      <c r="H9" s="9">
        <f t="shared" si="1"/>
        <v>0</v>
      </c>
      <c r="I9" s="9">
        <f t="shared" si="2"/>
        <v>0</v>
      </c>
      <c r="K9" s="138"/>
      <c r="L9" s="138"/>
      <c r="M9" s="138"/>
      <c r="N9" s="138"/>
      <c r="O9" s="138"/>
      <c r="P9" s="138"/>
      <c r="Q9" s="138"/>
      <c r="R9" s="138"/>
      <c r="S9" s="138"/>
      <c r="T9" s="138"/>
      <c r="U9" s="138"/>
    </row>
    <row r="10" spans="1:21" ht="15" customHeight="1" x14ac:dyDescent="0.25">
      <c r="A10" s="8"/>
      <c r="B10" s="8" t="s">
        <v>19</v>
      </c>
      <c r="C10" s="8"/>
      <c r="D10" s="8"/>
      <c r="E10" s="8"/>
      <c r="F10" s="8"/>
      <c r="G10" s="9">
        <f t="shared" si="0"/>
        <v>0</v>
      </c>
      <c r="H10" s="9">
        <f t="shared" si="1"/>
        <v>0</v>
      </c>
      <c r="I10" s="9">
        <f t="shared" si="2"/>
        <v>0</v>
      </c>
      <c r="K10" s="138"/>
      <c r="L10" s="138"/>
      <c r="M10" s="138"/>
      <c r="N10" s="138"/>
      <c r="O10" s="138"/>
      <c r="P10" s="138"/>
      <c r="Q10" s="138"/>
      <c r="R10" s="138"/>
      <c r="S10" s="138"/>
      <c r="T10" s="138"/>
      <c r="U10" s="138"/>
    </row>
    <row r="11" spans="1:21" ht="15" customHeight="1" x14ac:dyDescent="0.25">
      <c r="A11" s="8"/>
      <c r="B11" s="8" t="s">
        <v>20</v>
      </c>
      <c r="C11" s="8"/>
      <c r="D11" s="8"/>
      <c r="E11" s="8"/>
      <c r="F11" s="8"/>
      <c r="G11" s="9">
        <f t="shared" si="0"/>
        <v>0</v>
      </c>
      <c r="H11" s="9">
        <f t="shared" si="1"/>
        <v>0</v>
      </c>
      <c r="I11" s="9">
        <f t="shared" si="2"/>
        <v>0</v>
      </c>
      <c r="K11" s="138"/>
      <c r="L11" s="138"/>
      <c r="M11" s="138"/>
      <c r="N11" s="138"/>
      <c r="O11" s="138"/>
      <c r="P11" s="138"/>
      <c r="Q11" s="138"/>
      <c r="R11" s="138"/>
      <c r="S11" s="138"/>
      <c r="T11" s="138"/>
      <c r="U11" s="138"/>
    </row>
    <row r="12" spans="1:21" ht="15" customHeight="1" x14ac:dyDescent="0.25">
      <c r="A12" s="8">
        <v>4</v>
      </c>
      <c r="B12" s="89" t="s">
        <v>21</v>
      </c>
      <c r="C12" s="8"/>
      <c r="D12" s="8"/>
      <c r="E12" s="8"/>
      <c r="F12" s="8"/>
      <c r="G12" s="9">
        <f t="shared" si="0"/>
        <v>0</v>
      </c>
      <c r="H12" s="9">
        <f t="shared" si="1"/>
        <v>0</v>
      </c>
      <c r="I12" s="9">
        <f t="shared" si="2"/>
        <v>0</v>
      </c>
      <c r="K12" s="138"/>
      <c r="L12" s="138"/>
      <c r="M12" s="138"/>
      <c r="N12" s="138"/>
      <c r="O12" s="138"/>
      <c r="P12" s="138"/>
      <c r="Q12" s="138"/>
      <c r="R12" s="138"/>
      <c r="S12" s="138"/>
      <c r="T12" s="138"/>
      <c r="U12" s="138"/>
    </row>
    <row r="13" spans="1:21" ht="15" customHeight="1" x14ac:dyDescent="0.25">
      <c r="A13" s="8"/>
      <c r="B13" s="8" t="s">
        <v>22</v>
      </c>
      <c r="C13" s="8"/>
      <c r="D13" s="8"/>
      <c r="E13" s="8"/>
      <c r="F13" s="8"/>
      <c r="G13" s="9">
        <f t="shared" si="0"/>
        <v>0</v>
      </c>
      <c r="H13" s="9">
        <f t="shared" si="1"/>
        <v>0</v>
      </c>
      <c r="I13" s="9">
        <f t="shared" si="2"/>
        <v>0</v>
      </c>
      <c r="K13" s="138"/>
      <c r="L13" s="138"/>
      <c r="M13" s="138"/>
      <c r="N13" s="138"/>
      <c r="O13" s="138"/>
      <c r="P13" s="138"/>
      <c r="Q13" s="138"/>
      <c r="R13" s="138"/>
      <c r="S13" s="138"/>
      <c r="T13" s="138"/>
      <c r="U13" s="138"/>
    </row>
    <row r="14" spans="1:21" ht="15" customHeight="1" x14ac:dyDescent="0.25">
      <c r="A14" s="8"/>
      <c r="B14" s="8" t="s">
        <v>23</v>
      </c>
      <c r="C14" s="8"/>
      <c r="D14" s="8"/>
      <c r="E14" s="8"/>
      <c r="F14" s="8"/>
      <c r="G14" s="9">
        <f t="shared" si="0"/>
        <v>0</v>
      </c>
      <c r="H14" s="9">
        <f t="shared" si="1"/>
        <v>0</v>
      </c>
      <c r="I14" s="9">
        <f t="shared" si="2"/>
        <v>0</v>
      </c>
      <c r="K14" s="138"/>
      <c r="L14" s="138"/>
      <c r="M14" s="138"/>
      <c r="N14" s="138"/>
      <c r="O14" s="138"/>
      <c r="P14" s="138"/>
      <c r="Q14" s="138"/>
      <c r="R14" s="138"/>
      <c r="S14" s="138"/>
      <c r="T14" s="138"/>
      <c r="U14" s="138"/>
    </row>
    <row r="15" spans="1:21" ht="15" customHeight="1" x14ac:dyDescent="0.25">
      <c r="A15" s="8"/>
      <c r="B15" s="8" t="s">
        <v>24</v>
      </c>
      <c r="C15" s="8"/>
      <c r="D15" s="8"/>
      <c r="E15" s="8"/>
      <c r="F15" s="8"/>
      <c r="G15" s="9">
        <f t="shared" si="0"/>
        <v>0</v>
      </c>
      <c r="H15" s="9">
        <f t="shared" si="1"/>
        <v>0</v>
      </c>
      <c r="I15" s="9">
        <f t="shared" si="2"/>
        <v>0</v>
      </c>
      <c r="K15" s="138"/>
      <c r="L15" s="138"/>
      <c r="M15" s="138"/>
      <c r="N15" s="138"/>
      <c r="O15" s="138"/>
      <c r="P15" s="138"/>
      <c r="Q15" s="138"/>
      <c r="R15" s="138"/>
      <c r="S15" s="138"/>
      <c r="T15" s="138"/>
      <c r="U15" s="138"/>
    </row>
    <row r="16" spans="1:21" ht="15" customHeight="1" x14ac:dyDescent="0.25">
      <c r="A16" s="8">
        <v>5</v>
      </c>
      <c r="B16" s="8" t="s">
        <v>25</v>
      </c>
      <c r="C16" s="8"/>
      <c r="D16" s="8"/>
      <c r="E16" s="8"/>
      <c r="F16" s="8"/>
      <c r="G16" s="9">
        <f t="shared" si="0"/>
        <v>0</v>
      </c>
      <c r="H16" s="9">
        <f t="shared" si="1"/>
        <v>0</v>
      </c>
      <c r="I16" s="9">
        <f t="shared" si="2"/>
        <v>0</v>
      </c>
      <c r="K16" s="138"/>
      <c r="L16" s="138"/>
      <c r="M16" s="138"/>
      <c r="N16" s="138"/>
      <c r="O16" s="138"/>
      <c r="P16" s="138"/>
      <c r="Q16" s="138"/>
      <c r="R16" s="138"/>
      <c r="S16" s="138"/>
      <c r="T16" s="138"/>
      <c r="U16" s="138"/>
    </row>
    <row r="17" spans="1:21" ht="15" customHeight="1" x14ac:dyDescent="0.25">
      <c r="A17" s="8"/>
      <c r="B17" s="8" t="s">
        <v>26</v>
      </c>
      <c r="C17" s="10"/>
      <c r="D17" s="10"/>
      <c r="E17" s="10"/>
      <c r="F17" s="10"/>
      <c r="G17" s="9">
        <f t="shared" si="0"/>
        <v>0</v>
      </c>
      <c r="H17" s="9">
        <f t="shared" si="1"/>
        <v>0</v>
      </c>
      <c r="I17" s="9">
        <f t="shared" si="2"/>
        <v>0</v>
      </c>
      <c r="K17" s="138"/>
      <c r="L17" s="138"/>
      <c r="M17" s="138"/>
      <c r="N17" s="138"/>
      <c r="O17" s="138"/>
      <c r="P17" s="138"/>
      <c r="Q17" s="138"/>
      <c r="R17" s="138"/>
      <c r="S17" s="138"/>
      <c r="T17" s="138"/>
      <c r="U17" s="138"/>
    </row>
    <row r="18" spans="1:21" ht="15" customHeight="1" x14ac:dyDescent="0.25">
      <c r="A18" s="8"/>
      <c r="B18" s="8" t="s">
        <v>27</v>
      </c>
      <c r="C18" s="8"/>
      <c r="D18" s="8"/>
      <c r="E18" s="8"/>
      <c r="F18" s="11"/>
      <c r="G18" s="9">
        <f t="shared" si="0"/>
        <v>0</v>
      </c>
      <c r="H18" s="9">
        <f t="shared" si="1"/>
        <v>0</v>
      </c>
      <c r="I18" s="9">
        <f t="shared" si="2"/>
        <v>0</v>
      </c>
      <c r="K18" s="138"/>
      <c r="L18" s="138"/>
      <c r="M18" s="138"/>
      <c r="N18" s="138"/>
      <c r="O18" s="138"/>
      <c r="P18" s="138"/>
      <c r="Q18" s="138"/>
      <c r="R18" s="138"/>
      <c r="S18" s="138"/>
      <c r="T18" s="138"/>
      <c r="U18" s="138"/>
    </row>
    <row r="19" spans="1:21" ht="15" customHeight="1" x14ac:dyDescent="0.25">
      <c r="A19" s="8">
        <v>6</v>
      </c>
      <c r="B19" s="8" t="s">
        <v>28</v>
      </c>
      <c r="C19" s="8"/>
      <c r="D19" s="8"/>
      <c r="E19" s="8"/>
      <c r="F19" s="11"/>
      <c r="G19" s="9">
        <f t="shared" si="0"/>
        <v>0</v>
      </c>
      <c r="H19" s="9">
        <f t="shared" si="1"/>
        <v>0</v>
      </c>
      <c r="I19" s="9">
        <f t="shared" si="2"/>
        <v>0</v>
      </c>
      <c r="K19" s="138"/>
      <c r="L19" s="138"/>
      <c r="M19" s="138"/>
      <c r="N19" s="138"/>
      <c r="O19" s="138"/>
      <c r="P19" s="138"/>
      <c r="Q19" s="138"/>
      <c r="R19" s="138"/>
      <c r="S19" s="138"/>
      <c r="T19" s="138"/>
      <c r="U19" s="138"/>
    </row>
    <row r="20" spans="1:21" ht="15" customHeight="1" x14ac:dyDescent="0.25">
      <c r="A20" s="8"/>
      <c r="B20" s="8" t="s">
        <v>29</v>
      </c>
      <c r="C20" s="8"/>
      <c r="D20" s="8"/>
      <c r="E20" s="8"/>
      <c r="F20" s="11"/>
      <c r="G20" s="9">
        <f t="shared" si="0"/>
        <v>0</v>
      </c>
      <c r="H20" s="9">
        <f t="shared" si="1"/>
        <v>0</v>
      </c>
      <c r="I20" s="9">
        <f t="shared" si="2"/>
        <v>0</v>
      </c>
      <c r="K20" s="138"/>
      <c r="L20" s="138"/>
      <c r="M20" s="138"/>
      <c r="N20" s="138"/>
      <c r="O20" s="138"/>
      <c r="P20" s="138"/>
      <c r="Q20" s="138"/>
      <c r="R20" s="138"/>
      <c r="S20" s="138"/>
      <c r="T20" s="138"/>
      <c r="U20" s="138"/>
    </row>
    <row r="21" spans="1:21" ht="15" customHeight="1" x14ac:dyDescent="0.25">
      <c r="A21" s="8"/>
      <c r="B21" s="8" t="s">
        <v>44</v>
      </c>
      <c r="C21" s="8"/>
      <c r="D21" s="8"/>
      <c r="E21" s="8"/>
      <c r="F21" s="11"/>
      <c r="G21" s="9">
        <f t="shared" si="0"/>
        <v>0</v>
      </c>
      <c r="H21" s="9">
        <f t="shared" si="1"/>
        <v>0</v>
      </c>
      <c r="I21" s="9">
        <f t="shared" si="2"/>
        <v>0</v>
      </c>
      <c r="K21" s="138"/>
      <c r="L21" s="138"/>
      <c r="M21" s="138"/>
      <c r="N21" s="138"/>
      <c r="O21" s="138"/>
      <c r="P21" s="138"/>
      <c r="Q21" s="138"/>
      <c r="R21" s="138"/>
      <c r="S21" s="138"/>
      <c r="T21" s="138"/>
      <c r="U21" s="138"/>
    </row>
    <row r="22" spans="1:21" ht="15" customHeight="1" x14ac:dyDescent="0.25">
      <c r="A22" s="8"/>
      <c r="B22" s="8" t="s">
        <v>45</v>
      </c>
      <c r="C22" s="8"/>
      <c r="D22" s="8"/>
      <c r="E22" s="8"/>
      <c r="F22" s="11"/>
      <c r="G22" s="9">
        <f t="shared" si="0"/>
        <v>0</v>
      </c>
      <c r="H22" s="9">
        <f t="shared" si="1"/>
        <v>0</v>
      </c>
      <c r="I22" s="9">
        <f t="shared" si="2"/>
        <v>0</v>
      </c>
    </row>
    <row r="23" spans="1:21" ht="15" customHeight="1" x14ac:dyDescent="0.25">
      <c r="A23" s="8">
        <v>7</v>
      </c>
      <c r="B23" s="8" t="s">
        <v>30</v>
      </c>
      <c r="C23" s="8"/>
      <c r="D23" s="8"/>
      <c r="E23" s="8"/>
      <c r="F23" s="11"/>
      <c r="G23" s="9">
        <f t="shared" si="0"/>
        <v>0</v>
      </c>
      <c r="H23" s="9">
        <f t="shared" si="1"/>
        <v>0</v>
      </c>
      <c r="I23" s="9">
        <f t="shared" si="2"/>
        <v>0</v>
      </c>
    </row>
    <row r="24" spans="1:21" ht="15" customHeight="1" x14ac:dyDescent="0.25">
      <c r="A24" s="8"/>
      <c r="B24" s="8" t="s">
        <v>31</v>
      </c>
      <c r="C24" s="8"/>
      <c r="D24" s="8"/>
      <c r="E24" s="8"/>
      <c r="F24" s="11"/>
      <c r="G24" s="9">
        <f t="shared" si="0"/>
        <v>0</v>
      </c>
      <c r="H24" s="9">
        <f t="shared" si="1"/>
        <v>0</v>
      </c>
      <c r="I24" s="9">
        <f t="shared" si="2"/>
        <v>0</v>
      </c>
    </row>
    <row r="25" spans="1:21" ht="15" customHeight="1" x14ac:dyDescent="0.25">
      <c r="A25" s="8"/>
      <c r="B25" s="8" t="s">
        <v>32</v>
      </c>
      <c r="C25" s="8"/>
      <c r="D25" s="8"/>
      <c r="E25" s="8"/>
      <c r="F25" s="11"/>
      <c r="G25" s="9">
        <f t="shared" si="0"/>
        <v>0</v>
      </c>
      <c r="H25" s="9">
        <f t="shared" si="1"/>
        <v>0</v>
      </c>
      <c r="I25" s="9">
        <f t="shared" si="2"/>
        <v>0</v>
      </c>
    </row>
    <row r="26" spans="1:21" ht="15" customHeight="1" x14ac:dyDescent="0.25">
      <c r="A26" s="8">
        <v>8</v>
      </c>
      <c r="B26" s="8" t="s">
        <v>33</v>
      </c>
      <c r="C26" s="8"/>
      <c r="D26" s="8"/>
      <c r="E26" s="8"/>
      <c r="F26" s="11"/>
      <c r="G26" s="9">
        <f t="shared" si="0"/>
        <v>0</v>
      </c>
      <c r="H26" s="9">
        <f t="shared" si="1"/>
        <v>0</v>
      </c>
      <c r="I26" s="9">
        <f t="shared" si="2"/>
        <v>0</v>
      </c>
    </row>
    <row r="27" spans="1:21" ht="15" customHeight="1" x14ac:dyDescent="0.25">
      <c r="A27" s="8"/>
      <c r="B27" s="8" t="s">
        <v>34</v>
      </c>
      <c r="C27" s="8"/>
      <c r="D27" s="8"/>
      <c r="E27" s="8"/>
      <c r="F27" s="11"/>
      <c r="G27" s="9">
        <f t="shared" si="0"/>
        <v>0</v>
      </c>
      <c r="H27" s="9">
        <f t="shared" si="1"/>
        <v>0</v>
      </c>
      <c r="I27" s="9">
        <f t="shared" si="2"/>
        <v>0</v>
      </c>
    </row>
    <row r="28" spans="1:21" ht="15" customHeight="1" x14ac:dyDescent="0.25">
      <c r="A28" s="8"/>
      <c r="B28" s="8" t="s">
        <v>35</v>
      </c>
      <c r="C28" s="8"/>
      <c r="D28" s="8"/>
      <c r="E28" s="8"/>
      <c r="F28" s="11"/>
      <c r="G28" s="9">
        <f t="shared" si="0"/>
        <v>0</v>
      </c>
      <c r="H28" s="9">
        <f t="shared" si="1"/>
        <v>0</v>
      </c>
      <c r="I28" s="9">
        <f t="shared" si="2"/>
        <v>0</v>
      </c>
    </row>
    <row r="29" spans="1:21" ht="15" customHeight="1" x14ac:dyDescent="0.25">
      <c r="A29" s="8">
        <v>9</v>
      </c>
      <c r="B29" s="8" t="s">
        <v>36</v>
      </c>
      <c r="C29" s="8"/>
      <c r="D29" s="8"/>
      <c r="E29" s="8"/>
      <c r="F29" s="11"/>
      <c r="G29" s="9">
        <f t="shared" si="0"/>
        <v>0</v>
      </c>
      <c r="H29" s="9">
        <f t="shared" si="1"/>
        <v>0</v>
      </c>
      <c r="I29" s="9">
        <f t="shared" si="2"/>
        <v>0</v>
      </c>
    </row>
    <row r="30" spans="1:21" ht="15" customHeight="1" x14ac:dyDescent="0.25">
      <c r="A30" s="8"/>
      <c r="B30" s="8" t="s">
        <v>37</v>
      </c>
      <c r="C30" s="8"/>
      <c r="D30" s="8"/>
      <c r="E30" s="8"/>
      <c r="F30" s="11"/>
      <c r="G30" s="9">
        <f t="shared" si="0"/>
        <v>0</v>
      </c>
      <c r="H30" s="9">
        <f t="shared" si="1"/>
        <v>0</v>
      </c>
      <c r="I30" s="9">
        <f t="shared" si="2"/>
        <v>0</v>
      </c>
    </row>
    <row r="31" spans="1:21" ht="15" customHeight="1" x14ac:dyDescent="0.25">
      <c r="A31" s="8"/>
      <c r="B31" s="8" t="s">
        <v>38</v>
      </c>
      <c r="C31" s="8"/>
      <c r="D31" s="8"/>
      <c r="E31" s="8"/>
      <c r="F31" s="11"/>
      <c r="G31" s="9">
        <f t="shared" si="0"/>
        <v>0</v>
      </c>
      <c r="H31" s="9">
        <f t="shared" si="1"/>
        <v>0</v>
      </c>
      <c r="I31" s="9">
        <f t="shared" si="2"/>
        <v>0</v>
      </c>
    </row>
    <row r="32" spans="1:21" ht="15" customHeight="1" x14ac:dyDescent="0.25">
      <c r="A32" s="8">
        <v>10</v>
      </c>
      <c r="B32" s="8" t="s">
        <v>39</v>
      </c>
      <c r="C32" s="8"/>
      <c r="D32" s="8"/>
      <c r="E32" s="8"/>
      <c r="F32" s="11"/>
      <c r="G32" s="9">
        <f t="shared" si="0"/>
        <v>0</v>
      </c>
      <c r="H32" s="9">
        <f t="shared" si="1"/>
        <v>0</v>
      </c>
      <c r="I32" s="9">
        <f t="shared" si="2"/>
        <v>0</v>
      </c>
    </row>
    <row r="33" spans="1:10" ht="15" customHeight="1" x14ac:dyDescent="0.25">
      <c r="A33" s="8"/>
      <c r="B33" s="8"/>
      <c r="C33" s="8"/>
      <c r="D33" s="8"/>
      <c r="E33" s="8"/>
      <c r="F33" s="11"/>
      <c r="G33" s="9"/>
      <c r="H33" s="10"/>
      <c r="I33" s="8"/>
    </row>
    <row r="34" spans="1:10" ht="15" customHeight="1" x14ac:dyDescent="0.25">
      <c r="A34" s="8"/>
      <c r="B34" s="8"/>
      <c r="C34" s="8"/>
      <c r="D34" s="8"/>
      <c r="E34" s="8"/>
      <c r="F34" s="11"/>
      <c r="G34" s="9"/>
      <c r="H34" s="8"/>
      <c r="I34" s="8"/>
    </row>
    <row r="35" spans="1:10" ht="15" customHeight="1" x14ac:dyDescent="0.25">
      <c r="A35" s="8"/>
      <c r="B35" s="7" t="s">
        <v>40</v>
      </c>
      <c r="C35" s="8"/>
      <c r="D35" s="8"/>
      <c r="E35" s="8"/>
      <c r="F35" s="11"/>
      <c r="G35" s="8"/>
      <c r="H35" s="10"/>
      <c r="I35" s="9">
        <f>SUM(I5:I18)</f>
        <v>0</v>
      </c>
      <c r="J35" s="5">
        <f>I35*10.764</f>
        <v>0</v>
      </c>
    </row>
    <row r="36" spans="1:10" ht="15" customHeight="1" x14ac:dyDescent="0.25">
      <c r="A36" s="8"/>
      <c r="B36" s="7" t="s">
        <v>46</v>
      </c>
      <c r="C36" s="8"/>
      <c r="D36" s="8"/>
      <c r="E36" s="8"/>
      <c r="F36" s="11"/>
      <c r="G36" s="8"/>
      <c r="H36" s="10"/>
      <c r="I36" s="9">
        <f>SUM(I19:I28)</f>
        <v>0</v>
      </c>
      <c r="J36" s="5">
        <f>I36*10.764</f>
        <v>0</v>
      </c>
    </row>
    <row r="37" spans="1:10" ht="15" customHeight="1" x14ac:dyDescent="0.25">
      <c r="A37" s="8"/>
      <c r="B37" s="7" t="s">
        <v>47</v>
      </c>
      <c r="C37" s="8"/>
      <c r="D37" s="8"/>
      <c r="E37" s="8"/>
      <c r="F37" s="11"/>
      <c r="G37" s="8"/>
      <c r="H37" s="10"/>
      <c r="I37" s="12">
        <f>SUM(I29:I31)</f>
        <v>0</v>
      </c>
      <c r="J37" s="5">
        <f>I37*10.764</f>
        <v>0</v>
      </c>
    </row>
    <row r="38" spans="1:10" ht="15" customHeight="1" x14ac:dyDescent="0.25">
      <c r="A38" s="8"/>
      <c r="B38" s="7" t="s">
        <v>41</v>
      </c>
      <c r="C38" s="8"/>
      <c r="D38" s="8"/>
      <c r="E38" s="8"/>
      <c r="F38" s="11"/>
      <c r="G38" s="8"/>
      <c r="H38" s="10"/>
      <c r="I38" s="9">
        <f>SUM(I5:I28)</f>
        <v>0</v>
      </c>
      <c r="J38" s="5">
        <f>I38*10.764</f>
        <v>0</v>
      </c>
    </row>
    <row r="39" spans="1:10" ht="15" customHeight="1" x14ac:dyDescent="0.25">
      <c r="A39" s="6"/>
      <c r="B39" s="6"/>
      <c r="C39" s="6"/>
      <c r="D39" s="6"/>
      <c r="E39" s="6"/>
      <c r="F39" s="6"/>
      <c r="G39" s="6"/>
      <c r="H39" s="6"/>
      <c r="I39" s="6"/>
    </row>
    <row r="40" spans="1:10" ht="15" customHeight="1" x14ac:dyDescent="0.25">
      <c r="A40" s="6"/>
      <c r="B40" s="6"/>
      <c r="C40" s="6"/>
      <c r="D40" s="6"/>
      <c r="E40" s="6"/>
      <c r="F40" s="6"/>
      <c r="G40" s="6"/>
      <c r="H40" s="6"/>
      <c r="I40" s="6"/>
    </row>
  </sheetData>
  <mergeCells count="8">
    <mergeCell ref="K3:U21"/>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workbookViewId="0">
      <selection activeCell="E13" sqref="E13"/>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76</v>
      </c>
      <c r="B2" s="49" t="s">
        <v>77</v>
      </c>
      <c r="C2" s="49">
        <v>1</v>
      </c>
    </row>
    <row r="3" spans="1:14" x14ac:dyDescent="0.25">
      <c r="B3" t="s">
        <v>78</v>
      </c>
      <c r="C3" t="s">
        <v>79</v>
      </c>
    </row>
    <row r="4" spans="1:14" x14ac:dyDescent="0.25">
      <c r="A4" t="s">
        <v>80</v>
      </c>
      <c r="B4" s="14">
        <v>20</v>
      </c>
      <c r="C4" s="14">
        <v>20</v>
      </c>
    </row>
    <row r="5" spans="1:14" x14ac:dyDescent="0.25">
      <c r="A5" t="s">
        <v>81</v>
      </c>
      <c r="B5" t="s">
        <v>82</v>
      </c>
      <c r="C5" t="s">
        <v>83</v>
      </c>
      <c r="H5" s="14" t="s">
        <v>84</v>
      </c>
      <c r="I5" s="14" t="s">
        <v>85</v>
      </c>
      <c r="J5" s="14" t="s">
        <v>86</v>
      </c>
      <c r="K5" s="14" t="s">
        <v>87</v>
      </c>
      <c r="L5" s="14" t="s">
        <v>88</v>
      </c>
      <c r="M5" s="14" t="s">
        <v>89</v>
      </c>
      <c r="N5" s="14" t="s">
        <v>90</v>
      </c>
    </row>
    <row r="6" spans="1:14" x14ac:dyDescent="0.25">
      <c r="B6" s="14">
        <f>C2+1</f>
        <v>2</v>
      </c>
      <c r="C6" s="14">
        <v>0</v>
      </c>
      <c r="E6" s="20" t="s">
        <v>91</v>
      </c>
      <c r="H6" s="20">
        <f>C4</f>
        <v>20</v>
      </c>
      <c r="I6" s="77">
        <f>30/B6*C6</f>
        <v>0</v>
      </c>
      <c r="J6" s="75">
        <f>15/B8*C8</f>
        <v>0</v>
      </c>
      <c r="K6" s="20">
        <f>10/B10*C10</f>
        <v>0</v>
      </c>
      <c r="L6" s="20">
        <f>10/B12*C12</f>
        <v>0</v>
      </c>
      <c r="M6" s="20">
        <f>5/B14*C14</f>
        <v>0</v>
      </c>
      <c r="N6" s="20">
        <f>5/B16*C16</f>
        <v>0</v>
      </c>
    </row>
    <row r="7" spans="1:14" x14ac:dyDescent="0.25">
      <c r="A7" t="s">
        <v>92</v>
      </c>
      <c r="B7" t="s">
        <v>93</v>
      </c>
      <c r="C7" t="s">
        <v>94</v>
      </c>
      <c r="E7" s="14" t="s">
        <v>95</v>
      </c>
      <c r="F7" s="14"/>
      <c r="G7" s="14"/>
      <c r="H7" s="14">
        <f>H6+20</f>
        <v>40</v>
      </c>
      <c r="I7" s="18">
        <f>30/B6*C6</f>
        <v>0</v>
      </c>
      <c r="J7" s="76">
        <f>10/B8*C8</f>
        <v>0</v>
      </c>
      <c r="K7" s="14">
        <f>5/B10*C10</f>
        <v>0</v>
      </c>
      <c r="L7" s="14">
        <f>5/B12*C12</f>
        <v>0</v>
      </c>
      <c r="M7" s="14">
        <f>5/B14*C14</f>
        <v>0</v>
      </c>
      <c r="N7" s="14">
        <f>5/B16*C16</f>
        <v>0</v>
      </c>
    </row>
    <row r="8" spans="1:14" x14ac:dyDescent="0.25">
      <c r="B8" s="14">
        <f>C2</f>
        <v>1</v>
      </c>
      <c r="C8" s="14">
        <v>0</v>
      </c>
    </row>
    <row r="9" spans="1:14" x14ac:dyDescent="0.25">
      <c r="A9" t="s">
        <v>96</v>
      </c>
      <c r="B9" t="s">
        <v>93</v>
      </c>
      <c r="C9" t="s">
        <v>94</v>
      </c>
    </row>
    <row r="10" spans="1:14" x14ac:dyDescent="0.25">
      <c r="B10" s="14">
        <f>C2</f>
        <v>1</v>
      </c>
      <c r="C10" s="14">
        <v>0</v>
      </c>
    </row>
    <row r="11" spans="1:14" x14ac:dyDescent="0.25">
      <c r="A11" t="s">
        <v>88</v>
      </c>
      <c r="B11" t="s">
        <v>93</v>
      </c>
      <c r="C11" t="s">
        <v>94</v>
      </c>
    </row>
    <row r="12" spans="1:14" x14ac:dyDescent="0.25">
      <c r="B12" s="14">
        <f>C2</f>
        <v>1</v>
      </c>
      <c r="C12" s="14">
        <v>0</v>
      </c>
      <c r="H12" s="14"/>
      <c r="I12" s="14" t="s">
        <v>91</v>
      </c>
      <c r="J12" s="14" t="s">
        <v>97</v>
      </c>
      <c r="K12" t="s">
        <v>98</v>
      </c>
    </row>
    <row r="13" spans="1:14" ht="30" x14ac:dyDescent="0.25">
      <c r="A13" s="50" t="s">
        <v>89</v>
      </c>
      <c r="B13" t="s">
        <v>93</v>
      </c>
      <c r="C13" t="s">
        <v>94</v>
      </c>
      <c r="H13" s="14" t="s">
        <v>99</v>
      </c>
      <c r="I13" s="14">
        <f>H6</f>
        <v>20</v>
      </c>
      <c r="J13" s="14">
        <f>H7</f>
        <v>40</v>
      </c>
      <c r="K13" t="s">
        <v>98</v>
      </c>
    </row>
    <row r="14" spans="1:14" x14ac:dyDescent="0.25">
      <c r="B14" s="14">
        <f>C2</f>
        <v>1</v>
      </c>
      <c r="C14" s="14">
        <v>0</v>
      </c>
      <c r="H14" s="14" t="s">
        <v>100</v>
      </c>
      <c r="I14" s="18">
        <f>I6</f>
        <v>0</v>
      </c>
      <c r="J14" s="18">
        <f>I7</f>
        <v>0</v>
      </c>
    </row>
    <row r="15" spans="1:14" x14ac:dyDescent="0.25">
      <c r="A15" t="s">
        <v>90</v>
      </c>
      <c r="B15" t="s">
        <v>93</v>
      </c>
      <c r="C15" t="s">
        <v>94</v>
      </c>
      <c r="H15" s="14" t="s">
        <v>86</v>
      </c>
      <c r="I15" s="76">
        <f>J6</f>
        <v>0</v>
      </c>
      <c r="J15" s="76">
        <f>J7</f>
        <v>0</v>
      </c>
    </row>
    <row r="16" spans="1:14" x14ac:dyDescent="0.25">
      <c r="B16" s="14">
        <f>C2</f>
        <v>1</v>
      </c>
      <c r="C16" s="14">
        <v>0</v>
      </c>
      <c r="H16" s="14" t="s">
        <v>87</v>
      </c>
      <c r="I16" s="14">
        <f>K6</f>
        <v>0</v>
      </c>
      <c r="J16" s="14">
        <f>K7</f>
        <v>0</v>
      </c>
    </row>
    <row r="17" spans="8:10" x14ac:dyDescent="0.25">
      <c r="H17" s="14" t="s">
        <v>88</v>
      </c>
      <c r="I17" s="14">
        <f>L6</f>
        <v>0</v>
      </c>
      <c r="J17" s="14">
        <f>L7</f>
        <v>0</v>
      </c>
    </row>
    <row r="18" spans="8:10" ht="30" x14ac:dyDescent="0.25">
      <c r="H18" s="15" t="s">
        <v>89</v>
      </c>
      <c r="I18" s="14">
        <f>M6</f>
        <v>0</v>
      </c>
      <c r="J18" s="14">
        <f>M7</f>
        <v>0</v>
      </c>
    </row>
    <row r="19" spans="8:10" x14ac:dyDescent="0.25">
      <c r="H19" s="14" t="s">
        <v>90</v>
      </c>
      <c r="I19" s="14">
        <f>N6</f>
        <v>0</v>
      </c>
      <c r="J19" s="14">
        <f>N7</f>
        <v>0</v>
      </c>
    </row>
    <row r="20" spans="8:10" x14ac:dyDescent="0.25">
      <c r="H20" s="14" t="s">
        <v>101</v>
      </c>
      <c r="I20" s="76">
        <f>I13+I14+I15+I16+I17+I18+I19</f>
        <v>20</v>
      </c>
      <c r="J20" s="76">
        <f>J13+J14+J15+J16+J17+J18+J19</f>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4"/>
      <c r="B2" s="82" t="s">
        <v>134</v>
      </c>
      <c r="C2" s="82" t="s">
        <v>99</v>
      </c>
      <c r="D2" s="82" t="s">
        <v>100</v>
      </c>
      <c r="E2" s="82" t="s">
        <v>135</v>
      </c>
      <c r="F2" s="82" t="s">
        <v>136</v>
      </c>
      <c r="G2" s="82" t="s">
        <v>137</v>
      </c>
      <c r="H2" s="82" t="s">
        <v>88</v>
      </c>
      <c r="I2" s="82" t="s">
        <v>138</v>
      </c>
      <c r="J2" s="82" t="s">
        <v>139</v>
      </c>
      <c r="K2" s="83" t="s">
        <v>140</v>
      </c>
    </row>
    <row r="3" spans="1:11" x14ac:dyDescent="0.25">
      <c r="A3" s="26" t="s">
        <v>141</v>
      </c>
      <c r="B3" s="14">
        <v>10</v>
      </c>
      <c r="C3" s="14">
        <v>15</v>
      </c>
      <c r="D3" s="14">
        <v>30</v>
      </c>
      <c r="E3" s="14">
        <v>10</v>
      </c>
      <c r="F3" s="14">
        <v>5</v>
      </c>
      <c r="G3" s="14">
        <v>5</v>
      </c>
      <c r="H3" s="14">
        <v>10</v>
      </c>
      <c r="I3" s="14">
        <v>2.5</v>
      </c>
      <c r="J3" s="14">
        <v>2.5</v>
      </c>
      <c r="K3" s="84">
        <f>SUM(B3:J3)</f>
        <v>90</v>
      </c>
    </row>
    <row r="4" spans="1:11" x14ac:dyDescent="0.25">
      <c r="A4" s="26" t="s">
        <v>97</v>
      </c>
      <c r="B4" s="14">
        <v>30</v>
      </c>
      <c r="C4" s="14">
        <v>15</v>
      </c>
      <c r="D4" s="14">
        <v>30</v>
      </c>
      <c r="E4" s="14">
        <v>10</v>
      </c>
      <c r="F4" s="14">
        <v>2.5</v>
      </c>
      <c r="G4" s="14">
        <v>2.5</v>
      </c>
      <c r="H4" s="14">
        <v>0</v>
      </c>
      <c r="I4" s="14">
        <v>5</v>
      </c>
      <c r="J4" s="14">
        <v>5</v>
      </c>
      <c r="K4" s="84">
        <f>SUM(B4:J4)</f>
        <v>100</v>
      </c>
    </row>
    <row r="5" spans="1:11" x14ac:dyDescent="0.25">
      <c r="A5" s="26"/>
      <c r="B5" s="14"/>
      <c r="C5" s="14"/>
      <c r="D5" s="14"/>
      <c r="E5" s="14"/>
      <c r="F5" s="14"/>
      <c r="G5" s="14"/>
      <c r="H5" s="14"/>
      <c r="I5" s="14"/>
      <c r="J5" s="14"/>
      <c r="K5" s="84"/>
    </row>
    <row r="6" spans="1:11" ht="30.75" customHeight="1" x14ac:dyDescent="0.25">
      <c r="A6" s="87" t="s">
        <v>142</v>
      </c>
      <c r="B6" s="14">
        <v>1</v>
      </c>
      <c r="C6" s="14">
        <v>1</v>
      </c>
      <c r="D6" s="49">
        <v>23</v>
      </c>
      <c r="E6" s="14">
        <f>D6-1</f>
        <v>22</v>
      </c>
      <c r="F6" s="14">
        <f>E6</f>
        <v>22</v>
      </c>
      <c r="G6" s="14">
        <f t="shared" ref="G6:J6" si="0">F6</f>
        <v>22</v>
      </c>
      <c r="H6" s="14">
        <f t="shared" si="0"/>
        <v>22</v>
      </c>
      <c r="I6" s="14">
        <f t="shared" si="0"/>
        <v>22</v>
      </c>
      <c r="J6" s="14">
        <f t="shared" si="0"/>
        <v>22</v>
      </c>
      <c r="K6" s="84"/>
    </row>
    <row r="7" spans="1:11" ht="15.75" thickBot="1" x14ac:dyDescent="0.3">
      <c r="A7" s="88" t="s">
        <v>143</v>
      </c>
      <c r="B7" s="85">
        <v>1</v>
      </c>
      <c r="C7" s="85">
        <v>1</v>
      </c>
      <c r="D7" s="85">
        <v>4</v>
      </c>
      <c r="E7" s="85">
        <v>0</v>
      </c>
      <c r="F7" s="85">
        <v>0</v>
      </c>
      <c r="G7" s="85">
        <v>0</v>
      </c>
      <c r="H7" s="85">
        <v>0</v>
      </c>
      <c r="I7" s="85">
        <v>0</v>
      </c>
      <c r="J7" s="85">
        <v>0</v>
      </c>
      <c r="K7" s="86"/>
    </row>
    <row r="8" spans="1:11" ht="15.75" thickBot="1" x14ac:dyDescent="0.3">
      <c r="A8" s="142"/>
      <c r="B8" s="142"/>
      <c r="C8" s="142"/>
      <c r="D8" s="142"/>
      <c r="E8" s="142"/>
      <c r="F8" s="142"/>
      <c r="G8" s="142"/>
      <c r="H8" s="142"/>
      <c r="I8" s="142"/>
      <c r="J8" s="142"/>
      <c r="K8" s="142"/>
    </row>
    <row r="9" spans="1:11" x14ac:dyDescent="0.25">
      <c r="A9" s="24" t="s">
        <v>144</v>
      </c>
      <c r="B9" s="22">
        <f>B3*B7</f>
        <v>10</v>
      </c>
      <c r="C9" s="22">
        <f>C3*C7</f>
        <v>15</v>
      </c>
      <c r="D9" s="22">
        <f t="shared" ref="D9:J9" si="1">D3/D6*D7</f>
        <v>5.2173913043478262</v>
      </c>
      <c r="E9" s="22">
        <f t="shared" si="1"/>
        <v>0</v>
      </c>
      <c r="F9" s="22">
        <f t="shared" si="1"/>
        <v>0</v>
      </c>
      <c r="G9" s="22">
        <f t="shared" si="1"/>
        <v>0</v>
      </c>
      <c r="H9" s="22">
        <f t="shared" si="1"/>
        <v>0</v>
      </c>
      <c r="I9" s="22">
        <f t="shared" si="1"/>
        <v>0</v>
      </c>
      <c r="J9" s="22">
        <f t="shared" si="1"/>
        <v>0</v>
      </c>
      <c r="K9" s="79">
        <f>SUM(B9:J9)</f>
        <v>30.217391304347828</v>
      </c>
    </row>
    <row r="10" spans="1:11" ht="15.75" thickBot="1" x14ac:dyDescent="0.3">
      <c r="A10" s="80" t="s">
        <v>145</v>
      </c>
      <c r="B10" s="68">
        <f>B7*B4</f>
        <v>30</v>
      </c>
      <c r="C10" s="68">
        <f>C4*C7</f>
        <v>15</v>
      </c>
      <c r="D10" s="68">
        <f t="shared" ref="D10:J10" si="2">D4/D6*D7</f>
        <v>5.2173913043478262</v>
      </c>
      <c r="E10" s="68">
        <f t="shared" si="2"/>
        <v>0</v>
      </c>
      <c r="F10" s="68">
        <f t="shared" si="2"/>
        <v>0</v>
      </c>
      <c r="G10" s="68">
        <f t="shared" si="2"/>
        <v>0</v>
      </c>
      <c r="H10" s="68">
        <f t="shared" si="2"/>
        <v>0</v>
      </c>
      <c r="I10" s="68">
        <f t="shared" si="2"/>
        <v>0</v>
      </c>
      <c r="J10" s="68">
        <f t="shared" si="2"/>
        <v>0</v>
      </c>
      <c r="K10" s="81">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VS JADON</cp:lastModifiedBy>
  <dcterms:created xsi:type="dcterms:W3CDTF">2015-10-16T10:19:58Z</dcterms:created>
  <dcterms:modified xsi:type="dcterms:W3CDTF">2025-08-30T12:01:13Z</dcterms:modified>
</cp:coreProperties>
</file>