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Sept 2025\13-09-2025\"/>
    </mc:Choice>
  </mc:AlternateContent>
  <bookViews>
    <workbookView xWindow="0" yWindow="0" windowWidth="19200" windowHeight="6930" tabRatio="770"/>
  </bookViews>
  <sheets>
    <sheet name="Sheet1" sheetId="1" r:id="rId1"/>
    <sheet name="Note" sheetId="16" r:id="rId2"/>
    <sheet name="B1" sheetId="14" r:id="rId3"/>
    <sheet name="B4" sheetId="15" r:id="rId4"/>
    <sheet name="Wing A" sheetId="11" r:id="rId5"/>
    <sheet name="Wing B" sheetId="12" r:id="rId6"/>
    <sheet name="Wing C" sheetId="13" r:id="rId7"/>
    <sheet name="VALUATION" sheetId="17" r:id="rId8"/>
  </sheets>
  <definedNames>
    <definedName name="_xlnm.Print_Area" localSheetId="0">Sheet1!$A$1:$J$201</definedName>
  </definedNames>
  <calcPr calcId="162913"/>
</workbook>
</file>

<file path=xl/calcChain.xml><?xml version="1.0" encoding="utf-8"?>
<calcChain xmlns="http://schemas.openxmlformats.org/spreadsheetml/2006/main">
  <c r="F3" i="1" l="1"/>
  <c r="D97" i="1" l="1"/>
  <c r="M96" i="1"/>
  <c r="C89" i="1" s="1"/>
  <c r="D89" i="1" s="1"/>
  <c r="D96" i="1"/>
  <c r="M95" i="1"/>
  <c r="D95" i="1"/>
  <c r="M94" i="1"/>
  <c r="D94" i="1"/>
  <c r="M93" i="1"/>
  <c r="D93" i="1"/>
  <c r="D92" i="1"/>
  <c r="M91" i="1"/>
  <c r="C88" i="1" s="1"/>
  <c r="D91" i="1"/>
  <c r="M90" i="1"/>
  <c r="D90" i="1"/>
  <c r="C70" i="1"/>
  <c r="F74" i="1" s="1"/>
  <c r="D83" i="1"/>
  <c r="M82" i="1"/>
  <c r="C75" i="1" s="1"/>
  <c r="D75" i="1" s="1"/>
  <c r="D82" i="1"/>
  <c r="M81" i="1"/>
  <c r="D81" i="1"/>
  <c r="M80" i="1"/>
  <c r="D80" i="1"/>
  <c r="M79" i="1"/>
  <c r="D79" i="1"/>
  <c r="D78" i="1"/>
  <c r="M77" i="1"/>
  <c r="C74" i="1" s="1"/>
  <c r="D77" i="1"/>
  <c r="M76" i="1"/>
  <c r="D76" i="1"/>
  <c r="D67" i="1"/>
  <c r="M66" i="1"/>
  <c r="C59" i="1" s="1"/>
  <c r="D59" i="1" s="1"/>
  <c r="D66" i="1"/>
  <c r="M65" i="1"/>
  <c r="D65" i="1"/>
  <c r="M64" i="1"/>
  <c r="D64" i="1"/>
  <c r="M63" i="1"/>
  <c r="D63" i="1"/>
  <c r="D62" i="1"/>
  <c r="M61" i="1"/>
  <c r="C58" i="1" s="1"/>
  <c r="D61" i="1"/>
  <c r="M60" i="1"/>
  <c r="D60" i="1"/>
  <c r="F6" i="17"/>
  <c r="G6" i="17" s="1"/>
  <c r="F7" i="17"/>
  <c r="G7" i="17" s="1"/>
  <c r="F8" i="17"/>
  <c r="G8" i="17" s="1"/>
  <c r="F5" i="17"/>
  <c r="G5" i="17" s="1"/>
  <c r="F7" i="1"/>
  <c r="G15" i="15"/>
  <c r="B15" i="15" s="1"/>
  <c r="B7" i="15"/>
  <c r="H16" i="15" s="1"/>
  <c r="C16" i="15" s="1"/>
  <c r="D6" i="15"/>
  <c r="C5" i="15"/>
  <c r="B11" i="15" s="1"/>
  <c r="D117" i="1"/>
  <c r="G15" i="14"/>
  <c r="G16" i="14" s="1"/>
  <c r="C15" i="14" s="1"/>
  <c r="B15" i="14"/>
  <c r="B7" i="14"/>
  <c r="H16" i="14" s="1"/>
  <c r="C16" i="14" s="1"/>
  <c r="D6" i="14"/>
  <c r="C5" i="14"/>
  <c r="B12" i="14" s="1"/>
  <c r="H45" i="1"/>
  <c r="D47" i="1" s="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D49" i="1"/>
  <c r="G104" i="1"/>
  <c r="G16" i="15"/>
  <c r="C15" i="15" s="1"/>
  <c r="B10" i="15"/>
  <c r="K16" i="15" s="1"/>
  <c r="C19" i="15" s="1"/>
  <c r="B12" i="15"/>
  <c r="M15" i="15" s="1"/>
  <c r="B21" i="15" s="1"/>
  <c r="D7" i="14"/>
  <c r="D10" i="15" l="1"/>
  <c r="B9" i="15"/>
  <c r="B8" i="15"/>
  <c r="B9" i="14"/>
  <c r="J15" i="14" s="1"/>
  <c r="B18" i="14" s="1"/>
  <c r="H15" i="14"/>
  <c r="B16" i="14" s="1"/>
  <c r="K15" i="15"/>
  <c r="B19" i="15" s="1"/>
  <c r="D11" i="15"/>
  <c r="L15" i="15"/>
  <c r="B20" i="15" s="1"/>
  <c r="L16" i="15"/>
  <c r="C20" i="15" s="1"/>
  <c r="D9" i="15"/>
  <c r="J35" i="12"/>
  <c r="I35" i="12" s="1"/>
  <c r="N35" i="13"/>
  <c r="M35" i="13" s="1"/>
  <c r="F35" i="12"/>
  <c r="E35" i="12" s="1"/>
  <c r="J34" i="11"/>
  <c r="I34" i="11" s="1"/>
  <c r="M35" i="12"/>
  <c r="L35" i="12" s="1"/>
  <c r="K35" i="13"/>
  <c r="J35" i="13" s="1"/>
  <c r="H15" i="15"/>
  <c r="B16" i="15" s="1"/>
  <c r="D8" i="15"/>
  <c r="D12" i="15"/>
  <c r="F34" i="11"/>
  <c r="E34" i="11" s="1"/>
  <c r="G35" i="13"/>
  <c r="F35" i="13" s="1"/>
  <c r="M34" i="11"/>
  <c r="L34" i="11" s="1"/>
  <c r="M16" i="15"/>
  <c r="C21" i="15" s="1"/>
  <c r="B8" i="14"/>
  <c r="D8" i="14" s="1"/>
  <c r="M15" i="14"/>
  <c r="B21" i="14" s="1"/>
  <c r="M16" i="14"/>
  <c r="C21" i="14" s="1"/>
  <c r="D12" i="14"/>
  <c r="G9" i="17"/>
  <c r="D7" i="15"/>
  <c r="J16" i="14"/>
  <c r="C18" i="14" s="1"/>
  <c r="D9" i="14"/>
  <c r="B10" i="14"/>
  <c r="B11" i="14"/>
  <c r="H74" i="1"/>
  <c r="D74" i="1"/>
  <c r="K68" i="1" s="1"/>
  <c r="D88" i="1"/>
  <c r="K84" i="1" s="1"/>
  <c r="C86" i="1" s="1"/>
  <c r="F88" i="1" s="1"/>
  <c r="H88" i="1"/>
  <c r="H58" i="1"/>
  <c r="D58" i="1"/>
  <c r="K54" i="1" s="1"/>
  <c r="C56" i="1" s="1"/>
  <c r="F58" i="1" s="1"/>
  <c r="I15" i="15" l="1"/>
  <c r="B17" i="15" s="1"/>
  <c r="I16" i="15"/>
  <c r="C17" i="15" s="1"/>
  <c r="C22" i="15" s="1"/>
  <c r="J16" i="15"/>
  <c r="C18" i="15" s="1"/>
  <c r="J15" i="15"/>
  <c r="B18" i="15" s="1"/>
  <c r="I15" i="14"/>
  <c r="B17" i="14" s="1"/>
  <c r="I16" i="14"/>
  <c r="C17" i="14" s="1"/>
  <c r="L16" i="14"/>
  <c r="C20" i="14" s="1"/>
  <c r="D11" i="14"/>
  <c r="L15" i="14"/>
  <c r="B20" i="14" s="1"/>
  <c r="K15" i="14"/>
  <c r="B19" i="14" s="1"/>
  <c r="D10" i="14"/>
  <c r="K16" i="14"/>
  <c r="C19" i="14" s="1"/>
  <c r="C22" i="14" l="1"/>
  <c r="B22" i="14"/>
  <c r="B22" i="15"/>
</calcChain>
</file>

<file path=xl/sharedStrings.xml><?xml version="1.0" encoding="utf-8"?>
<sst xmlns="http://schemas.openxmlformats.org/spreadsheetml/2006/main" count="494" uniqueCount="218">
  <si>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</si>
  <si>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</si>
  <si>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</si>
  <si>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</si>
  <si>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</si>
  <si>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</si>
  <si>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</si>
  <si>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</si>
  <si>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</si>
  <si>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</si>
  <si>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</si>
  <si>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</si>
  <si>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</si>
  <si>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</si>
  <si>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</si>
  <si>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</si>
  <si>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</si>
  <si>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</si>
  <si>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</si>
  <si>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</si>
  <si>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</si>
  <si>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</si>
  <si>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</si>
  <si>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</si>
  <si>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</si>
  <si>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</si>
  <si>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</si>
  <si>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</si>
  <si>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</si>
  <si>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</si>
  <si>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</si>
  <si>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</si>
  <si>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</si>
  <si>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</si>
  <si>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</si>
  <si>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</si>
  <si>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</si>
  <si>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Flooring</t>
  </si>
  <si>
    <t>Finishing</t>
  </si>
  <si>
    <t xml:space="preserve">Valuation Report </t>
  </si>
  <si>
    <t>Yes</t>
  </si>
  <si>
    <t>Type of Structure : RCC Framed Structure</t>
  </si>
  <si>
    <t>Approved usage of the Property: Residential                                                                                                                                                      (Restrictive convenants in regards to land use , if any)</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</si>
  <si>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</si>
  <si>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</si>
  <si>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</si>
  <si>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</si>
  <si>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</si>
  <si>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</si>
  <si>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</si>
  <si>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</si>
  <si>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</si>
  <si>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</si>
  <si>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</si>
  <si>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</si>
  <si>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</si>
  <si>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</si>
  <si>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</si>
  <si>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</si>
  <si>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</si>
  <si>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</si>
  <si>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</si>
  <si>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</si>
  <si>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</si>
  <si>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</si>
  <si>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</si>
  <si>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</si>
  <si>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</si>
  <si>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</si>
  <si>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</si>
  <si>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</si>
  <si>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</si>
  <si>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</si>
  <si>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</si>
  <si>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</si>
  <si>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</si>
  <si>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</si>
  <si>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</si>
  <si>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</si>
  <si>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</si>
  <si>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</si>
  <si>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</si>
  <si>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</si>
  <si>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</si>
  <si>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</si>
  <si>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</si>
  <si>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</si>
  <si>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</si>
  <si>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</si>
  <si>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</si>
  <si>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</si>
  <si>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</si>
  <si>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</si>
  <si>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</si>
  <si>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</si>
  <si>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CB</t>
  </si>
  <si>
    <t>FB</t>
  </si>
  <si>
    <t>DB</t>
  </si>
  <si>
    <t>Approved area of the building in Sq.Mt</t>
  </si>
  <si>
    <t>Recommended rate of the flat Per Sq. Ft. ( on Saleble area)</t>
  </si>
  <si>
    <t>Contect Details ( Name &amp; Contect No.)</t>
  </si>
  <si>
    <t>Plot No.</t>
  </si>
  <si>
    <t>Axis Sanpada</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</si>
  <si>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</si>
  <si>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</si>
  <si>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</si>
  <si>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</si>
  <si>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</si>
  <si>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</si>
  <si>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</si>
  <si>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</si>
  <si>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</si>
  <si>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</si>
  <si>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</si>
  <si>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</si>
  <si>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</si>
  <si>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</si>
  <si>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</si>
  <si>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</si>
  <si>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Refer Data</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</si>
  <si>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</si>
  <si>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</si>
  <si>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</si>
  <si>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</si>
  <si>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</si>
  <si>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</si>
  <si>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</si>
  <si>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</si>
  <si>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</si>
  <si>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</si>
  <si>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</si>
  <si>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</si>
  <si>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</si>
  <si>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</si>
  <si>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</si>
  <si>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</si>
  <si>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</si>
  <si>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</si>
  <si>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</si>
  <si>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</si>
  <si>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</si>
  <si>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</si>
  <si>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</si>
  <si>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</si>
  <si>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</si>
  <si>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</si>
  <si>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</si>
  <si>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</si>
  <si>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</si>
  <si>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</si>
  <si>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</si>
  <si>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</si>
  <si>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CTS No</t>
  </si>
  <si>
    <t>Middle class</t>
  </si>
  <si>
    <t>Developing</t>
  </si>
  <si>
    <t>M/s. Shree Yashomati Builders &amp; Developers</t>
  </si>
  <si>
    <t>Shaligram Township (Gut No.137)</t>
  </si>
  <si>
    <t>“Shaligram Township (Gut No.137)” Proposed Residential &amp; Comm. Bldg On Land Bearing G. No.137 At. Village:Padgha, Tal. Palghar, Dist. Thane-401404</t>
  </si>
  <si>
    <t>Padgha</t>
  </si>
  <si>
    <t>Thane</t>
  </si>
  <si>
    <t>About 2Km Distance From    Umroli Railway Station</t>
  </si>
  <si>
    <t>Padghe Road</t>
  </si>
  <si>
    <t>Buiding U/C</t>
  </si>
  <si>
    <t>Adore Homes</t>
  </si>
  <si>
    <t>Building No.1 (A, B, C wing ) = P99000025137</t>
  </si>
  <si>
    <t>Name &amp; No. of the Building</t>
  </si>
  <si>
    <t>Building No.1 (C wing ) - Type B3
Building No.3 (A, B wing)
Building No.4 (A, B wing)</t>
  </si>
  <si>
    <t>03 Buildings (05 wings)</t>
  </si>
  <si>
    <t>O. Certificate No.: NA</t>
  </si>
  <si>
    <t>Date of approval: NA</t>
  </si>
  <si>
    <t>Wheather the construction is as per approved Building plan : NA</t>
  </si>
  <si>
    <t>Market Research Data</t>
  </si>
  <si>
    <t>Source</t>
  </si>
  <si>
    <t>Distance from proposed property</t>
  </si>
  <si>
    <t>Net Carpet</t>
  </si>
  <si>
    <t>Saleable Area</t>
  </si>
  <si>
    <t>Rate on Saleable</t>
  </si>
  <si>
    <t>Market Value</t>
  </si>
  <si>
    <t>Average</t>
  </si>
  <si>
    <t xml:space="preserve">Valuation Adopted </t>
  </si>
  <si>
    <t>housing</t>
  </si>
  <si>
    <t>1RK</t>
  </si>
  <si>
    <t>1BHK</t>
  </si>
  <si>
    <t>2BHK</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</si>
  <si>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</si>
  <si>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</si>
  <si>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</si>
  <si>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</si>
  <si>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</si>
  <si>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</si>
  <si>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</si>
  <si>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</si>
  <si>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</si>
  <si>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</si>
  <si>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Brickwork</t>
  </si>
  <si>
    <t>Brickwork &amp; Internal Plaster</t>
  </si>
  <si>
    <t>Internal Plaster</t>
  </si>
  <si>
    <t>Ext. Plaster &amp; Plumbing</t>
  </si>
  <si>
    <t>External Plaster &amp; Plumbing</t>
  </si>
  <si>
    <t>Flooring &amp; Fitting</t>
  </si>
  <si>
    <t>Painting &amp; Wooden</t>
  </si>
  <si>
    <t>Building Common Amenities</t>
  </si>
  <si>
    <t>Possession</t>
  </si>
  <si>
    <t xml:space="preserve">RCC </t>
  </si>
  <si>
    <t>Construction details: Building No.3 (A, B wing) = Stilt + 1st to 3rd Floor</t>
  </si>
  <si>
    <t>Construction details:  Building No.4 (A, B wing) = Stilt + 1st to 3rd Floor</t>
  </si>
  <si>
    <t>Umroli West</t>
  </si>
  <si>
    <t>NA                                                                                                 Valid Up to: NA</t>
  </si>
  <si>
    <t>Building No.1 (C wing ) - Type B3 = Ground (pt) + Stilt (pt) + 2nd Floor
Building No.3 (A, B wing) = Stilt + 1st to 3rd Floor
Building No.4 (A, B wing) = Stilt + 1st to 2nd Floor</t>
  </si>
  <si>
    <t>Proposed no of Floors</t>
  </si>
  <si>
    <t>30/12/2024.</t>
  </si>
  <si>
    <t>Building No.1 (C wing ) - Type B3 = Ground (pt) + Stilt (pt) + 3rd Floor
Building No.3 (A, B wing) = Stilt + 1st to 3rd Floor
Building No.4 (A, B wing) = Stilt + 1st to 3rd Floor</t>
  </si>
  <si>
    <t>Construction details: Building No.1 (C wing ) = Ground (pt) + Stilt (pt) +1st to  3rd Floor</t>
  </si>
  <si>
    <t>Location Link</t>
  </si>
  <si>
    <t>https://goo.gl/maps/XYrREZ6z7b2eHY1x7?coh=178572&amp;entry=tt</t>
  </si>
  <si>
    <t>Office No. 1031, Wing J, Akshar Business Park, Plot No. 03 Sector 25, Near APMC Market, Vashi, Navi Mumbai, Maharashtra 400703 TEL: 022-46090378/79/80                                                                                                                                        E mail : vsjcapf@gmail.com. Web site : www.vsjadon.com</t>
  </si>
  <si>
    <t>19.750151,72.769759</t>
  </si>
  <si>
    <r>
      <t xml:space="preserve">Remarks:  
1. Bldg No. 3 (A &amp; B) -  All work completed. Please provide OC.
    Bldg No.4 (B) - Construction work was same as last visit (22/05/2023).
   Bldg No.1 (C) &amp; 4 (A) - Construction work was same as last visit (07/04/2022). 
2. Construction percentage given as per proposed no of Floors.
3. Notice we found on Site - Construction Should complete till March 2020, if not then Developer's agreement will get canceled. Still if any bank or customer is dealing with that project then it's there own responsibility.
4. </t>
    </r>
    <r>
      <rPr>
        <b/>
        <sz val="11"/>
        <color rgb="FFFF0000"/>
        <rFont val="Times New Roman"/>
        <family val="1"/>
      </rPr>
      <t xml:space="preserve">As per RERA, completion period of project is expired on 30/12/2024 but still project is under construction.
</t>
    </r>
    <r>
      <rPr>
        <b/>
        <sz val="11"/>
        <color indexed="8"/>
        <rFont val="Times New Roman"/>
        <family val="1"/>
      </rPr>
      <t xml:space="preserve">
4. Please provide revised approved CC of Building No. 1 &amp; 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</si>
</sst>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1"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Calibri"/>
      <family val="2"/>
    </font>
    <font>
      <sz val="12"/>
      <color theme="1"/>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10" fillId="0" borderId="0"/>
    <xf numFmtId="0" fontId="10" fillId="0" borderId="0"/>
    <xf numFmtId="9" fontId="5" fillId="0" borderId="0" applyFont="0" applyFill="0" applyBorder="0" applyAlignment="0" applyProtection="0"/>
    <xf numFmtId="0" fontId="19" fillId="0" borderId="0" applyNumberFormat="0" applyFill="0" applyBorder="0" applyAlignment="0" applyProtection="0"/>
  </cellStyleXfs>
  <cellXfs count="160">
    <xf numFmtId="0" fontId="0" fillId="0" borderId="0" xfId="0"/>
    <xf numFmtId="0" fontId="4"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11" fillId="0" borderId="2" xfId="0" applyFont="1" applyBorder="1"/>
    <xf numFmtId="0" fontId="0" fillId="0" borderId="3" xfId="0" applyBorder="1"/>
    <xf numFmtId="0" fontId="0" fillId="3" borderId="2" xfId="0" applyFill="1" applyBorder="1"/>
    <xf numFmtId="0" fontId="11" fillId="0" borderId="2" xfId="0" applyFont="1" applyBorder="1" applyAlignment="1">
      <alignment horizontal="center"/>
    </xf>
    <xf numFmtId="0" fontId="13" fillId="0" borderId="0" xfId="0" applyFont="1"/>
    <xf numFmtId="0" fontId="4" fillId="0" borderId="4" xfId="0" applyFont="1" applyBorder="1" applyAlignment="1">
      <alignment vertical="top"/>
    </xf>
    <xf numFmtId="0" fontId="4" fillId="0" borderId="2" xfId="0" applyFont="1" applyBorder="1" applyAlignment="1">
      <alignment horizontal="left" vertical="top"/>
    </xf>
    <xf numFmtId="0" fontId="14" fillId="0" borderId="2" xfId="0" applyFont="1" applyBorder="1"/>
    <xf numFmtId="0" fontId="14" fillId="0" borderId="0" xfId="0" applyFont="1"/>
    <xf numFmtId="0" fontId="14" fillId="3" borderId="2" xfId="0" applyFont="1" applyFill="1" applyBorder="1"/>
    <xf numFmtId="0" fontId="13" fillId="0" borderId="2" xfId="0" applyFont="1" applyBorder="1" applyAlignment="1">
      <alignment horizontal="center"/>
    </xf>
    <xf numFmtId="0" fontId="13" fillId="0" borderId="0" xfId="0" applyFont="1" applyAlignment="1">
      <alignment horizontal="center"/>
    </xf>
    <xf numFmtId="0" fontId="14" fillId="0" borderId="2" xfId="0" applyFont="1" applyBorder="1" applyAlignment="1">
      <alignment horizontal="center"/>
    </xf>
    <xf numFmtId="0" fontId="14" fillId="3" borderId="2" xfId="0" applyFont="1" applyFill="1" applyBorder="1" applyAlignment="1">
      <alignment horizontal="center"/>
    </xf>
    <xf numFmtId="9" fontId="14" fillId="0" borderId="0" xfId="6" applyFont="1" applyBorder="1"/>
    <xf numFmtId="0" fontId="15" fillId="0" borderId="2" xfId="0" applyFont="1" applyBorder="1" applyAlignment="1">
      <alignment horizontal="center"/>
    </xf>
    <xf numFmtId="0" fontId="14" fillId="0" borderId="0" xfId="0" applyFont="1" applyAlignment="1">
      <alignment horizontal="right"/>
    </xf>
    <xf numFmtId="0" fontId="14" fillId="0" borderId="0" xfId="0" applyFont="1" applyAlignment="1">
      <alignment wrapText="1"/>
    </xf>
    <xf numFmtId="0" fontId="14" fillId="0" borderId="5" xfId="0" applyFont="1" applyBorder="1"/>
    <xf numFmtId="0" fontId="14" fillId="0" borderId="2" xfId="0" applyFont="1" applyBorder="1" applyAlignment="1">
      <alignment wrapText="1"/>
    </xf>
    <xf numFmtId="9" fontId="14" fillId="0" borderId="2" xfId="6" applyFont="1" applyBorder="1"/>
    <xf numFmtId="9" fontId="14" fillId="0" borderId="0" xfId="0" applyNumberFormat="1" applyFont="1"/>
    <xf numFmtId="0" fontId="16" fillId="0" borderId="0" xfId="0" applyFont="1"/>
    <xf numFmtId="0" fontId="4" fillId="0" borderId="0" xfId="2" applyFont="1"/>
    <xf numFmtId="0" fontId="16" fillId="2" borderId="0" xfId="0" applyFont="1" applyFill="1"/>
    <xf numFmtId="0" fontId="1" fillId="0" borderId="0" xfId="3"/>
    <xf numFmtId="0" fontId="10" fillId="0" borderId="0" xfId="5"/>
    <xf numFmtId="0" fontId="11" fillId="0" borderId="2" xfId="5" applyFont="1" applyBorder="1" applyAlignment="1">
      <alignment horizontal="center" vertical="top" wrapText="1"/>
    </xf>
    <xf numFmtId="0" fontId="10" fillId="0" borderId="2" xfId="5" applyBorder="1" applyAlignment="1">
      <alignment horizontal="center" vertical="center"/>
    </xf>
    <xf numFmtId="1" fontId="10" fillId="0" borderId="2" xfId="5" applyNumberFormat="1" applyBorder="1" applyAlignment="1">
      <alignment horizontal="center" vertical="center"/>
    </xf>
    <xf numFmtId="165" fontId="10" fillId="0" borderId="2" xfId="1" applyNumberFormat="1" applyFont="1" applyBorder="1" applyAlignment="1">
      <alignment horizontal="right" vertical="center"/>
    </xf>
    <xf numFmtId="0" fontId="11" fillId="0" borderId="2" xfId="5" applyFont="1" applyBorder="1" applyAlignment="1">
      <alignment horizontal="center" vertical="center"/>
    </xf>
    <xf numFmtId="1" fontId="12" fillId="0" borderId="2" xfId="5" applyNumberFormat="1" applyFont="1" applyBorder="1" applyAlignment="1">
      <alignment horizontal="center" vertical="center"/>
    </xf>
    <xf numFmtId="0" fontId="1" fillId="0" borderId="2" xfId="3" applyBorder="1" applyAlignment="1">
      <alignment horizontal="center" vertical="center"/>
    </xf>
    <xf numFmtId="0" fontId="17" fillId="0" borderId="0" xfId="3" applyFont="1"/>
    <xf numFmtId="0" fontId="10" fillId="0" borderId="2" xfId="5" applyBorder="1" applyAlignment="1">
      <alignment horizontal="left" vertical="center"/>
    </xf>
    <xf numFmtId="0" fontId="18" fillId="0" borderId="6" xfId="4" applyFont="1" applyBorder="1" applyProtection="1">
      <protection hidden="1"/>
    </xf>
    <xf numFmtId="0" fontId="18" fillId="0" borderId="7" xfId="4" applyFont="1" applyBorder="1" applyProtection="1">
      <protection hidden="1"/>
    </xf>
    <xf numFmtId="0" fontId="8" fillId="0" borderId="2" xfId="4" applyFont="1" applyBorder="1" applyAlignment="1" applyProtection="1">
      <alignment horizontal="center" vertical="top"/>
      <protection locked="0"/>
    </xf>
    <xf numFmtId="0" fontId="18" fillId="0" borderId="0" xfId="4" applyFont="1" applyProtection="1">
      <protection hidden="1"/>
    </xf>
    <xf numFmtId="0" fontId="18" fillId="0" borderId="8" xfId="4" applyFont="1" applyBorder="1" applyProtection="1">
      <protection hidden="1"/>
    </xf>
    <xf numFmtId="0" fontId="18" fillId="0" borderId="0" xfId="4" applyFont="1"/>
    <xf numFmtId="0" fontId="18" fillId="0" borderId="8" xfId="4" applyFont="1" applyBorder="1"/>
    <xf numFmtId="0" fontId="14" fillId="0" borderId="0" xfId="0" applyFont="1" applyProtection="1">
      <protection hidden="1"/>
    </xf>
    <xf numFmtId="9" fontId="14" fillId="0" borderId="0" xfId="0" applyNumberFormat="1" applyFont="1" applyProtection="1">
      <protection hidden="1"/>
    </xf>
    <xf numFmtId="0" fontId="14" fillId="0" borderId="8" xfId="0" applyFont="1" applyBorder="1" applyProtection="1">
      <protection hidden="1"/>
    </xf>
    <xf numFmtId="0" fontId="0" fillId="0" borderId="9" xfId="0" applyBorder="1"/>
    <xf numFmtId="0" fontId="0" fillId="0" borderId="10" xfId="0" applyBorder="1"/>
    <xf numFmtId="0" fontId="8" fillId="0" borderId="2" xfId="4" applyFont="1" applyBorder="1" applyAlignment="1" applyProtection="1">
      <alignment horizontal="center" vertical="top" wrapText="1"/>
      <protection locked="0"/>
    </xf>
    <xf numFmtId="0" fontId="8" fillId="0" borderId="2" xfId="4" applyFont="1" applyBorder="1" applyAlignment="1" applyProtection="1">
      <alignment horizontal="center" wrapText="1"/>
      <protection locked="0"/>
    </xf>
    <xf numFmtId="1" fontId="8" fillId="0" borderId="2" xfId="4" applyNumberFormat="1" applyFont="1" applyBorder="1" applyAlignment="1" applyProtection="1">
      <alignment horizontal="center" wrapText="1"/>
      <protection locked="0"/>
    </xf>
    <xf numFmtId="0" fontId="18" fillId="0" borderId="0" xfId="4" applyFont="1" applyAlignment="1" applyProtection="1">
      <alignment horizontal="center" vertical="center"/>
      <protection hidden="1"/>
    </xf>
    <xf numFmtId="0" fontId="18" fillId="0" borderId="8" xfId="4" applyFont="1" applyBorder="1" applyAlignment="1" applyProtection="1">
      <alignment horizontal="center" vertical="center"/>
      <protection hidden="1"/>
    </xf>
    <xf numFmtId="0" fontId="16" fillId="0" borderId="0" xfId="0" applyFont="1" applyAlignment="1">
      <alignment horizontal="center" vertical="center"/>
    </xf>
    <xf numFmtId="0" fontId="8" fillId="0" borderId="2" xfId="4" applyFont="1" applyBorder="1" applyAlignment="1" applyProtection="1">
      <alignment horizontal="center" vertical="top" wrapText="1"/>
      <protection locked="0"/>
    </xf>
    <xf numFmtId="0" fontId="8" fillId="0" borderId="2" xfId="4" applyFont="1" applyBorder="1" applyAlignment="1" applyProtection="1">
      <alignment horizontal="center" vertical="top"/>
      <protection locked="0"/>
    </xf>
    <xf numFmtId="9" fontId="8" fillId="2" borderId="2" xfId="4" applyNumberFormat="1" applyFont="1" applyFill="1" applyBorder="1" applyAlignment="1" applyProtection="1">
      <alignment horizontal="center" vertical="center" wrapText="1"/>
      <protection hidden="1"/>
    </xf>
    <xf numFmtId="0" fontId="8" fillId="0" borderId="22" xfId="4" applyFont="1" applyBorder="1" applyAlignment="1" applyProtection="1">
      <alignment horizontal="center" vertical="top" wrapText="1"/>
      <protection locked="0"/>
    </xf>
    <xf numFmtId="0" fontId="8" fillId="0" borderId="2" xfId="4" applyFont="1" applyBorder="1" applyAlignment="1" applyProtection="1">
      <alignment horizontal="center" vertical="top" wrapText="1"/>
      <protection locked="0"/>
    </xf>
    <xf numFmtId="0" fontId="8" fillId="0" borderId="22" xfId="4" applyFont="1" applyBorder="1" applyAlignment="1" applyProtection="1">
      <alignment horizontal="center" vertical="top"/>
      <protection locked="0"/>
    </xf>
    <xf numFmtId="0" fontId="8" fillId="0" borderId="2" xfId="4" applyFont="1" applyBorder="1" applyAlignment="1" applyProtection="1">
      <alignment horizontal="center" vertical="top"/>
      <protection locked="0"/>
    </xf>
    <xf numFmtId="0" fontId="9" fillId="0" borderId="19" xfId="4" applyFont="1" applyBorder="1" applyAlignment="1" applyProtection="1">
      <alignment horizontal="left" vertical="top" wrapText="1"/>
      <protection locked="0"/>
    </xf>
    <xf numFmtId="0" fontId="9" fillId="0" borderId="20" xfId="4" applyFont="1" applyBorder="1" applyAlignment="1" applyProtection="1">
      <alignment horizontal="left" vertical="top" wrapText="1"/>
      <protection locked="0"/>
    </xf>
    <xf numFmtId="0" fontId="9" fillId="0" borderId="21" xfId="4" applyFont="1" applyBorder="1" applyAlignment="1" applyProtection="1">
      <alignment horizontal="left" vertical="top" wrapText="1"/>
      <protection locked="0"/>
    </xf>
    <xf numFmtId="0" fontId="8" fillId="0" borderId="23" xfId="4" applyFont="1" applyBorder="1" applyAlignment="1" applyProtection="1">
      <alignment horizontal="center" vertical="top"/>
      <protection locked="0"/>
    </xf>
    <xf numFmtId="0" fontId="9" fillId="0" borderId="22" xfId="4" applyFont="1" applyBorder="1" applyAlignment="1" applyProtection="1">
      <alignment horizontal="left" vertical="top"/>
      <protection locked="0"/>
    </xf>
    <xf numFmtId="0" fontId="9" fillId="0" borderId="2" xfId="4" applyFont="1" applyBorder="1" applyAlignment="1" applyProtection="1">
      <alignment horizontal="left" vertical="top"/>
      <protection locked="0"/>
    </xf>
    <xf numFmtId="0" fontId="9" fillId="0" borderId="1" xfId="4" applyFont="1" applyBorder="1" applyAlignment="1" applyProtection="1">
      <alignment horizontal="left" vertical="top" wrapText="1"/>
      <protection locked="0"/>
    </xf>
    <xf numFmtId="0" fontId="9" fillId="0" borderId="4" xfId="4" applyFont="1" applyBorder="1" applyAlignment="1" applyProtection="1">
      <alignment horizontal="left" vertical="top" wrapText="1"/>
      <protection locked="0"/>
    </xf>
    <xf numFmtId="0" fontId="9" fillId="0" borderId="24" xfId="4" applyFont="1" applyBorder="1" applyAlignment="1" applyProtection="1">
      <alignment horizontal="left" vertical="top" wrapText="1"/>
      <protection locked="0"/>
    </xf>
    <xf numFmtId="0" fontId="8" fillId="0" borderId="23" xfId="4" applyFont="1" applyBorder="1" applyAlignment="1" applyProtection="1">
      <alignment horizontal="center" vertical="top" wrapText="1"/>
      <protection locked="0"/>
    </xf>
    <xf numFmtId="0" fontId="9" fillId="0" borderId="2" xfId="4" applyFont="1" applyBorder="1" applyAlignment="1" applyProtection="1">
      <alignment horizontal="left" vertical="top" wrapText="1"/>
      <protection locked="0"/>
    </xf>
    <xf numFmtId="0" fontId="9" fillId="0" borderId="2" xfId="4" applyFont="1" applyBorder="1" applyAlignment="1" applyProtection="1">
      <alignment horizontal="center" vertical="center"/>
      <protection locked="0"/>
    </xf>
    <xf numFmtId="9" fontId="9" fillId="0" borderId="2" xfId="4" applyNumberFormat="1" applyFont="1" applyBorder="1" applyAlignment="1" applyProtection="1">
      <alignment horizontal="center" vertical="center" wrapText="1"/>
      <protection locked="0"/>
    </xf>
    <xf numFmtId="0" fontId="9" fillId="0" borderId="2" xfId="4" applyFont="1" applyBorder="1" applyAlignment="1" applyProtection="1">
      <alignment horizontal="center" vertical="center" wrapText="1"/>
      <protection locked="0"/>
    </xf>
    <xf numFmtId="0" fontId="16" fillId="0" borderId="0" xfId="0" applyFont="1" applyAlignment="1">
      <alignment horizontal="center" vertical="top"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11" xfId="0" applyFont="1" applyBorder="1" applyAlignment="1">
      <alignment horizontal="left" vertical="top"/>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11" xfId="0" applyFont="1" applyBorder="1" applyAlignment="1">
      <alignment horizontal="left" vertical="top" wrapText="1"/>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4" fillId="2" borderId="11" xfId="0" applyFont="1" applyFill="1" applyBorder="1" applyAlignment="1">
      <alignment horizontal="left" vertical="top"/>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7" xfId="0" applyFont="1" applyBorder="1" applyAlignment="1">
      <alignment horizontal="center" vertical="top" wrapText="1"/>
    </xf>
    <xf numFmtId="0" fontId="3" fillId="0" borderId="0" xfId="0" applyFont="1" applyAlignment="1">
      <alignment horizontal="center" vertical="top" wrapText="1"/>
    </xf>
    <xf numFmtId="0" fontId="3" fillId="0" borderId="18" xfId="0" applyFont="1" applyBorder="1" applyAlignment="1">
      <alignment horizontal="center" vertical="top" wrapText="1"/>
    </xf>
    <xf numFmtId="0" fontId="3" fillId="0" borderId="15" xfId="0" applyFont="1" applyBorder="1" applyAlignment="1">
      <alignment horizontal="center" vertical="top" wrapText="1"/>
    </xf>
    <xf numFmtId="0" fontId="3" fillId="0" borderId="3" xfId="0" applyFont="1" applyBorder="1" applyAlignment="1">
      <alignment horizontal="center" vertical="top" wrapText="1"/>
    </xf>
    <xf numFmtId="0" fontId="3" fillId="0" borderId="16"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11" xfId="0" applyFont="1" applyBorder="1" applyAlignment="1">
      <alignment horizontal="left" vertical="top"/>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11" xfId="0" applyFont="1" applyBorder="1" applyAlignment="1">
      <alignment horizontal="center" vertical="top" wrapText="1"/>
    </xf>
    <xf numFmtId="0" fontId="4" fillId="0" borderId="2" xfId="0" applyFont="1" applyBorder="1" applyAlignment="1">
      <alignment horizontal="center" vertical="top"/>
    </xf>
    <xf numFmtId="0" fontId="4" fillId="0" borderId="1" xfId="0" applyFont="1" applyBorder="1" applyAlignment="1">
      <alignment horizontal="center" vertical="top"/>
    </xf>
    <xf numFmtId="0" fontId="4" fillId="0" borderId="11" xfId="0" applyFont="1" applyBorder="1" applyAlignment="1">
      <alignment horizontal="center" vertical="top"/>
    </xf>
    <xf numFmtId="0" fontId="4" fillId="0" borderId="2" xfId="0" applyFont="1" applyBorder="1" applyAlignment="1">
      <alignment horizontal="left" vertical="top"/>
    </xf>
    <xf numFmtId="0" fontId="19" fillId="0" borderId="1" xfId="7" applyBorder="1" applyAlignment="1">
      <alignment horizontal="left" vertical="top"/>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11" xfId="0" applyFont="1" applyBorder="1" applyAlignment="1">
      <alignment vertical="top"/>
    </xf>
    <xf numFmtId="0" fontId="3" fillId="0" borderId="1" xfId="2" applyFont="1" applyBorder="1" applyAlignment="1">
      <alignment horizontal="left" vertical="top" wrapText="1"/>
    </xf>
    <xf numFmtId="0" fontId="3" fillId="0" borderId="4" xfId="2" applyFont="1" applyBorder="1" applyAlignment="1">
      <alignment horizontal="left" vertical="top" wrapText="1"/>
    </xf>
    <xf numFmtId="0" fontId="3" fillId="0" borderId="11" xfId="2" applyFont="1" applyBorder="1" applyAlignment="1">
      <alignment horizontal="left" vertical="top"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17" xfId="0" applyFont="1" applyBorder="1" applyAlignment="1">
      <alignment vertical="top" wrapText="1"/>
    </xf>
    <xf numFmtId="0" fontId="6" fillId="0" borderId="0" xfId="0" applyFont="1" applyAlignment="1">
      <alignment vertical="top" wrapText="1"/>
    </xf>
    <xf numFmtId="0" fontId="6" fillId="0" borderId="18" xfId="0" applyFont="1" applyBorder="1" applyAlignment="1">
      <alignment vertical="top" wrapText="1"/>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11" xfId="0" applyFont="1" applyBorder="1" applyAlignment="1">
      <alignment horizontal="center" vertical="top"/>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11" xfId="0" applyNumberFormat="1" applyFont="1" applyBorder="1" applyAlignment="1">
      <alignment horizontal="left" vertical="top"/>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3" xfId="0" applyFont="1" applyBorder="1" applyAlignment="1">
      <alignment horizontal="left" vertical="top" wrapText="1"/>
    </xf>
    <xf numFmtId="0" fontId="4" fillId="0" borderId="16" xfId="0" applyFont="1" applyBorder="1" applyAlignment="1">
      <alignment horizontal="left" vertical="top" wrapText="1"/>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3" xfId="0" applyFont="1" applyBorder="1" applyAlignment="1">
      <alignment horizontal="left" vertical="top"/>
    </xf>
    <xf numFmtId="0" fontId="4" fillId="0" borderId="16" xfId="0" applyFont="1" applyBorder="1" applyAlignment="1">
      <alignment horizontal="left" vertical="top"/>
    </xf>
    <xf numFmtId="0" fontId="7" fillId="0" borderId="2" xfId="0" applyFont="1" applyBorder="1" applyAlignment="1">
      <alignment horizontal="left" vertical="top"/>
    </xf>
    <xf numFmtId="0" fontId="4" fillId="2" borderId="2" xfId="0" applyFont="1" applyFill="1" applyBorder="1" applyAlignment="1">
      <alignment horizontal="left" vertical="top"/>
    </xf>
    <xf numFmtId="0" fontId="7" fillId="0" borderId="1" xfId="0" applyFont="1" applyBorder="1" applyAlignment="1">
      <alignment horizontal="center" vertical="top"/>
    </xf>
    <xf numFmtId="0" fontId="7" fillId="0" borderId="11" xfId="0" applyFont="1" applyBorder="1" applyAlignment="1">
      <alignment horizontal="center" vertical="top"/>
    </xf>
    <xf numFmtId="0" fontId="4" fillId="0" borderId="2" xfId="0" applyFont="1" applyBorder="1" applyAlignment="1">
      <alignment horizontal="center" vertical="top" wrapText="1"/>
    </xf>
    <xf numFmtId="0" fontId="14" fillId="0" borderId="2" xfId="0" applyFont="1" applyBorder="1" applyAlignment="1">
      <alignment horizontal="left"/>
    </xf>
    <xf numFmtId="0" fontId="14" fillId="0" borderId="2" xfId="0" applyFont="1" applyBorder="1" applyAlignment="1">
      <alignment horizontal="center"/>
    </xf>
    <xf numFmtId="0" fontId="14" fillId="3" borderId="2" xfId="0" applyFont="1" applyFill="1" applyBorder="1" applyAlignment="1">
      <alignment horizontal="center"/>
    </xf>
    <xf numFmtId="0" fontId="15" fillId="0" borderId="2" xfId="0" applyFont="1" applyBorder="1" applyAlignment="1">
      <alignment horizontal="center"/>
    </xf>
    <xf numFmtId="0" fontId="0" fillId="3" borderId="2" xfId="0" applyFill="1" applyBorder="1" applyAlignment="1">
      <alignment horizontal="center" wrapText="1"/>
    </xf>
    <xf numFmtId="0" fontId="11" fillId="0" borderId="2" xfId="0" applyFont="1" applyBorder="1" applyAlignment="1">
      <alignment horizontal="center"/>
    </xf>
    <xf numFmtId="0" fontId="11" fillId="0" borderId="2" xfId="5" applyFont="1" applyBorder="1" applyAlignment="1">
      <alignment horizontal="left"/>
    </xf>
    <xf numFmtId="0" fontId="3" fillId="0" borderId="2" xfId="0" applyFont="1" applyBorder="1" applyAlignment="1">
      <alignment horizontal="left" vertical="top"/>
    </xf>
    <xf numFmtId="0" fontId="4" fillId="2" borderId="2" xfId="0" applyFont="1" applyFill="1" applyBorder="1" applyAlignment="1">
      <alignment horizontal="left" vertical="top" wrapText="1"/>
    </xf>
    <xf numFmtId="0" fontId="7" fillId="0" borderId="2" xfId="0" applyFont="1" applyBorder="1" applyAlignment="1">
      <alignment horizontal="left"/>
    </xf>
    <xf numFmtId="0" fontId="3" fillId="0" borderId="2" xfId="0" applyFont="1" applyBorder="1" applyAlignment="1">
      <alignment vertical="top"/>
    </xf>
  </cellXfs>
  <cellStyles count="8">
    <cellStyle name="Comma 2" xfId="1"/>
    <cellStyle name="Excel Built-in Normal" xfId="2"/>
    <cellStyle name="Excel Built-in Normal 2" xfId="3"/>
    <cellStyle name="Hyperlink" xfId="7" builtinId="8"/>
    <cellStyle name="Normal" xfId="0" builtinId="0"/>
    <cellStyle name="Normal 3" xfId="4"/>
    <cellStyle name="Normal 4" xfId="5"/>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457201</xdr:colOff>
      <xdr:row>180</xdr:row>
      <xdr:rowOff>9525</xdr:rowOff>
    </xdr:from>
    <xdr:to>
      <xdr:col>8</xdr:col>
      <xdr:colOff>53214</xdr:colOff>
      <xdr:row>195</xdr:row>
      <xdr:rowOff>32024</xdr:rowOff>
    </xdr:to>
    <xdr:pic>
      <xdr:nvPicPr>
        <xdr:cNvPr id="8617" name="Picture 1">
          <a:extLst>
            <a:ext uri="{FF2B5EF4-FFF2-40B4-BE49-F238E27FC236}">
              <a16:creationId xmlns:a16="http://schemas.microsoft.com/office/drawing/2014/main" id="{00000000-0008-0000-0000-0000A921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85851" y="36290250"/>
          <a:ext cx="4415663"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457201</xdr:colOff>
      <xdr:row>164</xdr:row>
      <xdr:rowOff>47625</xdr:rowOff>
    </xdr:from>
    <xdr:to>
      <xdr:col>8</xdr:col>
      <xdr:colOff>53214</xdr:colOff>
      <xdr:row>179</xdr:row>
      <xdr:rowOff>70124</xdr:rowOff>
    </xdr:to>
    <xdr:pic>
      <xdr:nvPicPr>
        <xdr:cNvPr id="8618" name="Picture 2">
          <a:extLst>
            <a:ext uri="{FF2B5EF4-FFF2-40B4-BE49-F238E27FC236}">
              <a16:creationId xmlns:a16="http://schemas.microsoft.com/office/drawing/2014/main" id="{00000000-0008-0000-0000-0000AA21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085851" y="33280350"/>
          <a:ext cx="4415663"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492557</xdr:colOff>
      <xdr:row>130</xdr:row>
      <xdr:rowOff>44408</xdr:rowOff>
    </xdr:from>
    <xdr:to>
      <xdr:col>21</xdr:col>
      <xdr:colOff>452763</xdr:colOff>
      <xdr:row>131</xdr:row>
      <xdr:rowOff>148464</xdr:rowOff>
    </xdr:to>
    <xdr:sp macro="" textlink="">
      <xdr:nvSpPr>
        <xdr:cNvPr id="15" name="TextBox 10">
          <a:extLst>
            <a:ext uri="{FF2B5EF4-FFF2-40B4-BE49-F238E27FC236}">
              <a16:creationId xmlns:a16="http://schemas.microsoft.com/office/drawing/2014/main" id="{00000000-0008-0000-0000-00000F000000}"/>
            </a:ext>
          </a:extLst>
        </xdr:cNvPr>
        <xdr:cNvSpPr txBox="1"/>
      </xdr:nvSpPr>
      <xdr:spPr>
        <a:xfrm>
          <a:off x="12779807" y="26701708"/>
          <a:ext cx="1242906" cy="28185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400" b="1"/>
            <a:t>Building No.3</a:t>
          </a:r>
        </a:p>
      </xdr:txBody>
    </xdr:sp>
    <xdr:clientData/>
  </xdr:twoCellAnchor>
  <xdr:twoCellAnchor>
    <xdr:from>
      <xdr:col>11</xdr:col>
      <xdr:colOff>190500</xdr:colOff>
      <xdr:row>118</xdr:row>
      <xdr:rowOff>47624</xdr:rowOff>
    </xdr:from>
    <xdr:to>
      <xdr:col>21</xdr:col>
      <xdr:colOff>561975</xdr:colOff>
      <xdr:row>149</xdr:row>
      <xdr:rowOff>87495</xdr:rowOff>
    </xdr:to>
    <xdr:grpSp>
      <xdr:nvGrpSpPr>
        <xdr:cNvPr id="20" name="Group 19">
          <a:extLst>
            <a:ext uri="{FF2B5EF4-FFF2-40B4-BE49-F238E27FC236}">
              <a16:creationId xmlns:a16="http://schemas.microsoft.com/office/drawing/2014/main" id="{A884B76E-9E4C-41C3-A73D-B587C918C79B}"/>
            </a:ext>
          </a:extLst>
        </xdr:cNvPr>
        <xdr:cNvGrpSpPr/>
      </xdr:nvGrpSpPr>
      <xdr:grpSpPr>
        <a:xfrm>
          <a:off x="7346950" y="24380824"/>
          <a:ext cx="6784975" cy="5551671"/>
          <a:chOff x="-770313" y="970435"/>
          <a:chExt cx="8155669" cy="6964546"/>
        </a:xfrm>
      </xdr:grpSpPr>
      <xdr:pic>
        <xdr:nvPicPr>
          <xdr:cNvPr id="22" name="Picture 21">
            <a:extLst>
              <a:ext uri="{FF2B5EF4-FFF2-40B4-BE49-F238E27FC236}">
                <a16:creationId xmlns:a16="http://schemas.microsoft.com/office/drawing/2014/main" id="{58E51C65-275F-4765-AE23-B2460937C77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367662" y="2932585"/>
            <a:ext cx="3997113"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C5991562-B728-4425-913A-CB2DFEABFF0B}"/>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70313" y="970435"/>
            <a:ext cx="3997113"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E032D3E2-3A83-42AA-9CFC-F5EF17B8B8E2}"/>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388243" y="970435"/>
            <a:ext cx="3997113"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7EA86D92-D2E5-452B-BDF6-19730BB9DFEE}"/>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80773" y="4892831"/>
            <a:ext cx="808594" cy="1800000"/>
          </a:xfrm>
          <a:prstGeom prst="rect">
            <a:avLst/>
          </a:prstGeom>
          <a:ln>
            <a:solidFill>
              <a:schemeClr val="tx1"/>
            </a:solidFill>
          </a:ln>
        </xdr:spPr>
      </xdr:pic>
      <xdr:pic>
        <xdr:nvPicPr>
          <xdr:cNvPr id="26" name="Picture 25">
            <a:extLst>
              <a:ext uri="{FF2B5EF4-FFF2-40B4-BE49-F238E27FC236}">
                <a16:creationId xmlns:a16="http://schemas.microsoft.com/office/drawing/2014/main" id="{3FFD98E7-9728-468C-A74C-C9357D1DFBB9}"/>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830155" y="4894735"/>
            <a:ext cx="3997113" cy="1800000"/>
          </a:xfrm>
          <a:prstGeom prst="rect">
            <a:avLst/>
          </a:prstGeom>
          <a:ln>
            <a:solidFill>
              <a:schemeClr val="tx1"/>
            </a:solidFill>
          </a:ln>
        </xdr:spPr>
      </xdr:pic>
      <xdr:pic>
        <xdr:nvPicPr>
          <xdr:cNvPr id="27" name="Picture 26">
            <a:extLst>
              <a:ext uri="{FF2B5EF4-FFF2-40B4-BE49-F238E27FC236}">
                <a16:creationId xmlns:a16="http://schemas.microsoft.com/office/drawing/2014/main" id="{7CEB91F5-369E-4F98-BD86-B392E1DEB596}"/>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770313" y="2932585"/>
            <a:ext cx="3997113" cy="1800000"/>
          </a:xfrm>
          <a:prstGeom prst="rect">
            <a:avLst/>
          </a:prstGeom>
          <a:ln>
            <a:solidFill>
              <a:schemeClr val="tx1"/>
            </a:solidFill>
          </a:ln>
        </xdr:spPr>
      </xdr:pic>
      <xdr:sp macro="" textlink="">
        <xdr:nvSpPr>
          <xdr:cNvPr id="28" name="TextBox 141">
            <a:extLst>
              <a:ext uri="{FF2B5EF4-FFF2-40B4-BE49-F238E27FC236}">
                <a16:creationId xmlns:a16="http://schemas.microsoft.com/office/drawing/2014/main" id="{9D1390DB-0B70-4F05-8B4C-38A6EF5D273F}"/>
              </a:ext>
            </a:extLst>
          </xdr:cNvPr>
          <xdr:cNvSpPr txBox="1"/>
        </xdr:nvSpPr>
        <xdr:spPr>
          <a:xfrm>
            <a:off x="1764070" y="2863090"/>
            <a:ext cx="1533161" cy="76839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4 </a:t>
            </a:r>
          </a:p>
          <a:p>
            <a:r>
              <a:rPr lang="en-US" b="1">
                <a:solidFill>
                  <a:srgbClr val="FF0000"/>
                </a:solidFill>
              </a:rPr>
              <a:t>A Wing</a:t>
            </a:r>
            <a:endParaRPr lang="en-IN" b="1">
              <a:solidFill>
                <a:srgbClr val="FF0000"/>
              </a:solidFill>
            </a:endParaRPr>
          </a:p>
        </xdr:txBody>
      </xdr:sp>
      <xdr:sp macro="" textlink="">
        <xdr:nvSpPr>
          <xdr:cNvPr id="29" name="TextBox 229">
            <a:extLst>
              <a:ext uri="{FF2B5EF4-FFF2-40B4-BE49-F238E27FC236}">
                <a16:creationId xmlns:a16="http://schemas.microsoft.com/office/drawing/2014/main" id="{EBE0CC74-0E3D-4970-B904-3DEA655EA9CF}"/>
              </a:ext>
            </a:extLst>
          </xdr:cNvPr>
          <xdr:cNvSpPr txBox="1"/>
        </xdr:nvSpPr>
        <xdr:spPr>
          <a:xfrm>
            <a:off x="1523844" y="2124104"/>
            <a:ext cx="1544786" cy="76839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1 </a:t>
            </a:r>
          </a:p>
          <a:p>
            <a:r>
              <a:rPr lang="en-US" b="1">
                <a:solidFill>
                  <a:srgbClr val="FF0000"/>
                </a:solidFill>
              </a:rPr>
              <a:t>C Wing</a:t>
            </a:r>
            <a:endParaRPr lang="en-IN" b="1">
              <a:solidFill>
                <a:srgbClr val="FF0000"/>
              </a:solidFill>
            </a:endParaRPr>
          </a:p>
        </xdr:txBody>
      </xdr:sp>
      <xdr:sp macro="" textlink="">
        <xdr:nvSpPr>
          <xdr:cNvPr id="33" name="TextBox 230">
            <a:extLst>
              <a:ext uri="{FF2B5EF4-FFF2-40B4-BE49-F238E27FC236}">
                <a16:creationId xmlns:a16="http://schemas.microsoft.com/office/drawing/2014/main" id="{B3D40A6B-0A76-46EA-BFD8-6A7CA24BA293}"/>
              </a:ext>
            </a:extLst>
          </xdr:cNvPr>
          <xdr:cNvSpPr txBox="1"/>
        </xdr:nvSpPr>
        <xdr:spPr>
          <a:xfrm>
            <a:off x="5907968" y="2932585"/>
            <a:ext cx="1475519" cy="4382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3</a:t>
            </a:r>
          </a:p>
        </xdr:txBody>
      </xdr:sp>
      <xdr:sp macro="" textlink="">
        <xdr:nvSpPr>
          <xdr:cNvPr id="36" name="TextBox 231">
            <a:extLst>
              <a:ext uri="{FF2B5EF4-FFF2-40B4-BE49-F238E27FC236}">
                <a16:creationId xmlns:a16="http://schemas.microsoft.com/office/drawing/2014/main" id="{A50CA3A7-9664-4A3C-A119-C2F7C25769EE}"/>
              </a:ext>
            </a:extLst>
          </xdr:cNvPr>
          <xdr:cNvSpPr txBox="1"/>
        </xdr:nvSpPr>
        <xdr:spPr>
          <a:xfrm>
            <a:off x="5535617" y="2124104"/>
            <a:ext cx="1661480" cy="768394"/>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No. 4 </a:t>
            </a:r>
          </a:p>
          <a:p>
            <a:r>
              <a:rPr lang="en-US" b="1">
                <a:solidFill>
                  <a:srgbClr val="FF0000"/>
                </a:solidFill>
              </a:rPr>
              <a:t>B Wing</a:t>
            </a:r>
            <a:endParaRPr lang="en-IN" b="1">
              <a:solidFill>
                <a:srgbClr val="FF0000"/>
              </a:solidFill>
            </a:endParaRPr>
          </a:p>
        </xdr:txBody>
      </xdr:sp>
      <xdr:pic>
        <xdr:nvPicPr>
          <xdr:cNvPr id="37" name="Picture 36">
            <a:extLst>
              <a:ext uri="{FF2B5EF4-FFF2-40B4-BE49-F238E27FC236}">
                <a16:creationId xmlns:a16="http://schemas.microsoft.com/office/drawing/2014/main" id="{A77CEC6F-0E99-4601-803E-D0141B7AA56E}"/>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930732" y="6854981"/>
            <a:ext cx="2392854" cy="1080000"/>
          </a:xfrm>
          <a:prstGeom prst="rect">
            <a:avLst/>
          </a:prstGeom>
          <a:ln>
            <a:solidFill>
              <a:schemeClr val="tx1"/>
            </a:solidFill>
          </a:ln>
        </xdr:spPr>
      </xdr:pic>
      <xdr:pic>
        <xdr:nvPicPr>
          <xdr:cNvPr id="42" name="Picture 41">
            <a:extLst>
              <a:ext uri="{FF2B5EF4-FFF2-40B4-BE49-F238E27FC236}">
                <a16:creationId xmlns:a16="http://schemas.microsoft.com/office/drawing/2014/main" id="{22F2FC3D-16E7-4C6E-A0FA-4E74E9C4E8AA}"/>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429000" y="6854981"/>
            <a:ext cx="2398268" cy="1080000"/>
          </a:xfrm>
          <a:prstGeom prst="rect">
            <a:avLst/>
          </a:prstGeom>
          <a:ln>
            <a:solidFill>
              <a:schemeClr val="tx1"/>
            </a:solidFill>
          </a:ln>
        </xdr:spPr>
      </xdr:pic>
    </xdr:grpSp>
    <xdr:clientData/>
  </xdr:twoCellAnchor>
  <xdr:twoCellAnchor editAs="oneCell">
    <xdr:from>
      <xdr:col>11</xdr:col>
      <xdr:colOff>581025</xdr:colOff>
      <xdr:row>148</xdr:row>
      <xdr:rowOff>66675</xdr:rowOff>
    </xdr:from>
    <xdr:to>
      <xdr:col>16</xdr:col>
      <xdr:colOff>413025</xdr:colOff>
      <xdr:row>159</xdr:row>
      <xdr:rowOff>131175</xdr:rowOff>
    </xdr:to>
    <xdr:pic>
      <xdr:nvPicPr>
        <xdr:cNvPr id="45" name="Picture 44">
          <a:extLst>
            <a:ext uri="{FF2B5EF4-FFF2-40B4-BE49-F238E27FC236}">
              <a16:creationId xmlns:a16="http://schemas.microsoft.com/office/drawing/2014/main" id="{3EB82390-92EE-47F5-8786-66159B67022D}"/>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7410450" y="30994350"/>
          <a:ext cx="2880000" cy="2160000"/>
        </a:xfrm>
        <a:prstGeom prst="rect">
          <a:avLst/>
        </a:prstGeom>
        <a:ln>
          <a:solidFill>
            <a:schemeClr val="tx1"/>
          </a:solidFill>
        </a:ln>
      </xdr:spPr>
    </xdr:pic>
    <xdr:clientData/>
  </xdr:twoCellAnchor>
  <xdr:twoCellAnchor>
    <xdr:from>
      <xdr:col>0</xdr:col>
      <xdr:colOff>101600</xdr:colOff>
      <xdr:row>117</xdr:row>
      <xdr:rowOff>127000</xdr:rowOff>
    </xdr:from>
    <xdr:to>
      <xdr:col>9</xdr:col>
      <xdr:colOff>408776</xdr:colOff>
      <xdr:row>161</xdr:row>
      <xdr:rowOff>147050</xdr:rowOff>
    </xdr:to>
    <xdr:grpSp>
      <xdr:nvGrpSpPr>
        <xdr:cNvPr id="2" name="Group 1"/>
        <xdr:cNvGrpSpPr/>
      </xdr:nvGrpSpPr>
      <xdr:grpSpPr>
        <a:xfrm>
          <a:off x="101600" y="24282400"/>
          <a:ext cx="6695276" cy="7843250"/>
          <a:chOff x="101600" y="24282400"/>
          <a:chExt cx="6695276" cy="7843250"/>
        </a:xfrm>
      </xdr:grpSpPr>
      <xdr:pic>
        <xdr:nvPicPr>
          <xdr:cNvPr id="46" name="Picture 4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077084" y="30505650"/>
            <a:ext cx="1213735" cy="1620000"/>
          </a:xfrm>
          <a:prstGeom prst="rect">
            <a:avLst/>
          </a:prstGeom>
          <a:ln>
            <a:solidFill>
              <a:schemeClr val="tx1"/>
            </a:solidFill>
          </a:ln>
        </xdr:spPr>
      </xdr:pic>
      <xdr:pic>
        <xdr:nvPicPr>
          <xdr:cNvPr id="47" name="Picture 4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486816" y="26539128"/>
            <a:ext cx="2877333" cy="216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82403" y="24282400"/>
            <a:ext cx="2877333"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70238" y="28792389"/>
            <a:ext cx="2158000" cy="162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39808" y="30505650"/>
            <a:ext cx="2158000" cy="162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486816" y="24282400"/>
            <a:ext cx="2877333" cy="216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82403" y="26539128"/>
            <a:ext cx="2877333" cy="216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01600" y="28792389"/>
            <a:ext cx="2158000" cy="162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808446" y="30505650"/>
            <a:ext cx="2158000" cy="162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638876" y="28792389"/>
            <a:ext cx="2158000" cy="162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28575</xdr:rowOff>
    </xdr:from>
    <xdr:to>
      <xdr:col>5</xdr:col>
      <xdr:colOff>266700</xdr:colOff>
      <xdr:row>20</xdr:row>
      <xdr:rowOff>161925</xdr:rowOff>
    </xdr:to>
    <xdr:sp macro="" textlink="">
      <xdr:nvSpPr>
        <xdr:cNvPr id="6241" name="Picture 1">
          <a:extLst>
            <a:ext uri="{FF2B5EF4-FFF2-40B4-BE49-F238E27FC236}">
              <a16:creationId xmlns:a16="http://schemas.microsoft.com/office/drawing/2014/main" id="{00000000-0008-0000-0100-000061180000}"/>
            </a:ext>
          </a:extLst>
        </xdr:cNvPr>
        <xdr:cNvSpPr>
          <a:spLocks noChangeAspect="1" noChangeArrowheads="1"/>
        </xdr:cNvSpPr>
      </xdr:nvSpPr>
      <xdr:spPr bwMode="auto">
        <a:xfrm>
          <a:off x="609600" y="219075"/>
          <a:ext cx="2705100" cy="3752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523875</xdr:colOff>
      <xdr:row>1</xdr:row>
      <xdr:rowOff>0</xdr:rowOff>
    </xdr:from>
    <xdr:to>
      <xdr:col>10</xdr:col>
      <xdr:colOff>180975</xdr:colOff>
      <xdr:row>20</xdr:row>
      <xdr:rowOff>123825</xdr:rowOff>
    </xdr:to>
    <xdr:sp macro="" textlink="">
      <xdr:nvSpPr>
        <xdr:cNvPr id="6242" name="Picture 2">
          <a:extLst>
            <a:ext uri="{FF2B5EF4-FFF2-40B4-BE49-F238E27FC236}">
              <a16:creationId xmlns:a16="http://schemas.microsoft.com/office/drawing/2014/main" id="{00000000-0008-0000-0100-000062180000}"/>
            </a:ext>
          </a:extLst>
        </xdr:cNvPr>
        <xdr:cNvSpPr>
          <a:spLocks noChangeAspect="1" noChangeArrowheads="1"/>
        </xdr:cNvSpPr>
      </xdr:nvSpPr>
      <xdr:spPr bwMode="auto">
        <a:xfrm>
          <a:off x="3571875" y="190500"/>
          <a:ext cx="2705100"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26</xdr:row>
      <xdr:rowOff>19050</xdr:rowOff>
    </xdr:from>
    <xdr:to>
      <xdr:col>11</xdr:col>
      <xdr:colOff>400050</xdr:colOff>
      <xdr:row>37</xdr:row>
      <xdr:rowOff>85725</xdr:rowOff>
    </xdr:to>
    <xdr:sp macro="" textlink="">
      <xdr:nvSpPr>
        <xdr:cNvPr id="3157" name="Picture 3">
          <a:extLst>
            <a:ext uri="{FF2B5EF4-FFF2-40B4-BE49-F238E27FC236}">
              <a16:creationId xmlns:a16="http://schemas.microsoft.com/office/drawing/2014/main" id="{00000000-0008-0000-0200-0000550C0000}"/>
            </a:ext>
          </a:extLst>
        </xdr:cNvPr>
        <xdr:cNvSpPr>
          <a:spLocks noChangeAspect="1"/>
        </xdr:cNvSpPr>
      </xdr:nvSpPr>
      <xdr:spPr bwMode="auto">
        <a:xfrm>
          <a:off x="7096125" y="36576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552450</xdr:colOff>
      <xdr:row>26</xdr:row>
      <xdr:rowOff>0</xdr:rowOff>
    </xdr:from>
    <xdr:to>
      <xdr:col>14</xdr:col>
      <xdr:colOff>342900</xdr:colOff>
      <xdr:row>37</xdr:row>
      <xdr:rowOff>66675</xdr:rowOff>
    </xdr:to>
    <xdr:sp macro="" textlink="">
      <xdr:nvSpPr>
        <xdr:cNvPr id="3158" name="Picture 4">
          <a:extLst>
            <a:ext uri="{FF2B5EF4-FFF2-40B4-BE49-F238E27FC236}">
              <a16:creationId xmlns:a16="http://schemas.microsoft.com/office/drawing/2014/main" id="{00000000-0008-0000-0200-0000560C0000}"/>
            </a:ext>
          </a:extLst>
        </xdr:cNvPr>
        <xdr:cNvSpPr>
          <a:spLocks noChangeAspect="1"/>
        </xdr:cNvSpPr>
      </xdr:nvSpPr>
      <xdr:spPr bwMode="auto">
        <a:xfrm>
          <a:off x="8867775" y="363855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sp macro="" textlink="">
      <xdr:nvSpPr>
        <xdr:cNvPr id="2149" name="Picture 1">
          <a:extLst>
            <a:ext uri="{FF2B5EF4-FFF2-40B4-BE49-F238E27FC236}">
              <a16:creationId xmlns:a16="http://schemas.microsoft.com/office/drawing/2014/main" id="{00000000-0008-0000-0400-000065080000}"/>
            </a:ext>
          </a:extLst>
        </xdr:cNvPr>
        <xdr:cNvSpPr>
          <a:spLocks noChangeAspect="1" noChangeArrowheads="1"/>
        </xdr:cNvSpPr>
      </xdr:nvSpPr>
      <xdr:spPr bwMode="auto">
        <a:xfrm>
          <a:off x="8534400" y="76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11</xdr:row>
      <xdr:rowOff>19050</xdr:rowOff>
    </xdr:from>
    <xdr:to>
      <xdr:col>6</xdr:col>
      <xdr:colOff>752475</xdr:colOff>
      <xdr:row>30</xdr:row>
      <xdr:rowOff>0</xdr:rowOff>
    </xdr:to>
    <xdr:pic>
      <xdr:nvPicPr>
        <xdr:cNvPr id="7271" name="Picture 1">
          <a:extLst>
            <a:ext uri="{FF2B5EF4-FFF2-40B4-BE49-F238E27FC236}">
              <a16:creationId xmlns:a16="http://schemas.microsoft.com/office/drawing/2014/main" id="{00000000-0008-0000-0700-0000671C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1025" y="21240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171450</xdr:rowOff>
    </xdr:from>
    <xdr:to>
      <xdr:col>6</xdr:col>
      <xdr:colOff>752475</xdr:colOff>
      <xdr:row>49</xdr:row>
      <xdr:rowOff>152400</xdr:rowOff>
    </xdr:to>
    <xdr:pic>
      <xdr:nvPicPr>
        <xdr:cNvPr id="7272" name="Picture 2">
          <a:extLst>
            <a:ext uri="{FF2B5EF4-FFF2-40B4-BE49-F238E27FC236}">
              <a16:creationId xmlns:a16="http://schemas.microsoft.com/office/drawing/2014/main" id="{00000000-0008-0000-0700-0000681C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581025" y="58959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495300</xdr:colOff>
      <xdr:row>11</xdr:row>
      <xdr:rowOff>0</xdr:rowOff>
    </xdr:from>
    <xdr:to>
      <xdr:col>16</xdr:col>
      <xdr:colOff>171450</xdr:colOff>
      <xdr:row>29</xdr:row>
      <xdr:rowOff>171450</xdr:rowOff>
    </xdr:to>
    <xdr:pic>
      <xdr:nvPicPr>
        <xdr:cNvPr id="7273" name="Picture 3">
          <a:extLst>
            <a:ext uri="{FF2B5EF4-FFF2-40B4-BE49-F238E27FC236}">
              <a16:creationId xmlns:a16="http://schemas.microsoft.com/office/drawing/2014/main" id="{00000000-0008-0000-0700-0000691C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077075" y="210502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XYrREZ6z7b2eHY1x7?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4"/>
  <sheetViews>
    <sheetView tabSelected="1" view="pageBreakPreview" topLeftCell="A157" zoomScaleNormal="100" zoomScaleSheetLayoutView="100" workbookViewId="0">
      <selection activeCell="N172" sqref="N172"/>
    </sheetView>
  </sheetViews>
  <sheetFormatPr defaultColWidth="9.1796875" defaultRowHeight="14" x14ac:dyDescent="0.3"/>
  <cols>
    <col min="1" max="1" width="9.453125" style="28" customWidth="1"/>
    <col min="2" max="2" width="13.1796875" style="28" customWidth="1"/>
    <col min="3" max="3" width="14.453125" style="28" customWidth="1"/>
    <col min="4" max="4" width="7.26953125" style="28" customWidth="1"/>
    <col min="5" max="5" width="8.1796875" style="28" customWidth="1"/>
    <col min="6" max="6" width="10.54296875" style="28" customWidth="1"/>
    <col min="7" max="7" width="9.81640625" style="28" customWidth="1"/>
    <col min="8" max="8" width="8.81640625" style="28" customWidth="1"/>
    <col min="9" max="9" width="9.7265625" style="28" customWidth="1"/>
    <col min="10" max="10" width="7.453125" style="28" customWidth="1"/>
    <col min="11" max="11" width="3.54296875" style="28" customWidth="1"/>
    <col min="12" max="16384" width="9.1796875" style="28"/>
  </cols>
  <sheetData>
    <row r="1" spans="1:10" ht="43.9" customHeight="1" x14ac:dyDescent="0.3">
      <c r="A1" s="103" t="s">
        <v>215</v>
      </c>
      <c r="B1" s="104"/>
      <c r="C1" s="104"/>
      <c r="D1" s="104"/>
      <c r="E1" s="104"/>
      <c r="F1" s="104"/>
      <c r="G1" s="104"/>
      <c r="H1" s="104"/>
      <c r="I1" s="104"/>
      <c r="J1" s="105"/>
    </row>
    <row r="2" spans="1:10" x14ac:dyDescent="0.3">
      <c r="A2" s="125" t="s">
        <v>39</v>
      </c>
      <c r="B2" s="126"/>
      <c r="C2" s="126"/>
      <c r="D2" s="126"/>
      <c r="E2" s="126"/>
      <c r="F2" s="126"/>
      <c r="G2" s="126"/>
      <c r="H2" s="126"/>
      <c r="I2" s="126"/>
      <c r="J2" s="127"/>
    </row>
    <row r="3" spans="1:10" x14ac:dyDescent="0.3">
      <c r="A3" s="82" t="s">
        <v>0</v>
      </c>
      <c r="B3" s="83"/>
      <c r="C3" s="83"/>
      <c r="D3" s="83"/>
      <c r="E3" s="84"/>
      <c r="F3" s="128" t="str">
        <f ca="1">TEXT(TODAY(),"DD/MM/YYYY")</f>
        <v>13/09/2025</v>
      </c>
      <c r="G3" s="129"/>
      <c r="H3" s="129"/>
      <c r="I3" s="129"/>
      <c r="J3" s="130"/>
    </row>
    <row r="4" spans="1:10" x14ac:dyDescent="0.3">
      <c r="A4" s="82" t="s">
        <v>1</v>
      </c>
      <c r="B4" s="83"/>
      <c r="C4" s="83"/>
      <c r="D4" s="83"/>
      <c r="E4" s="84"/>
      <c r="F4" s="82" t="s">
        <v>102</v>
      </c>
      <c r="G4" s="83"/>
      <c r="H4" s="83"/>
      <c r="I4" s="83"/>
      <c r="J4" s="84"/>
    </row>
    <row r="5" spans="1:10" x14ac:dyDescent="0.3">
      <c r="A5" s="82" t="s">
        <v>2</v>
      </c>
      <c r="B5" s="83"/>
      <c r="C5" s="83"/>
      <c r="D5" s="83"/>
      <c r="E5" s="84"/>
      <c r="F5" s="128">
        <v>45908</v>
      </c>
      <c r="G5" s="129"/>
      <c r="H5" s="129"/>
      <c r="I5" s="129"/>
      <c r="J5" s="130"/>
    </row>
    <row r="6" spans="1:10" ht="16.5" customHeight="1" x14ac:dyDescent="0.3">
      <c r="A6" s="82" t="s">
        <v>3</v>
      </c>
      <c r="B6" s="83"/>
      <c r="C6" s="83"/>
      <c r="D6" s="83"/>
      <c r="E6" s="84"/>
      <c r="F6" s="85" t="s">
        <v>155</v>
      </c>
      <c r="G6" s="86"/>
      <c r="H6" s="86"/>
      <c r="I6" s="86"/>
      <c r="J6" s="87"/>
    </row>
    <row r="7" spans="1:10" ht="15" customHeight="1" x14ac:dyDescent="0.3">
      <c r="A7" s="82" t="s">
        <v>4</v>
      </c>
      <c r="B7" s="83"/>
      <c r="C7" s="83"/>
      <c r="D7" s="83"/>
      <c r="E7" s="84"/>
      <c r="F7" s="85" t="str">
        <f>F6</f>
        <v>M/s. Shree Yashomati Builders &amp; Developers</v>
      </c>
      <c r="G7" s="86"/>
      <c r="H7" s="86"/>
      <c r="I7" s="86"/>
      <c r="J7" s="87"/>
    </row>
    <row r="8" spans="1:10" x14ac:dyDescent="0.3">
      <c r="A8" s="82" t="s">
        <v>5</v>
      </c>
      <c r="B8" s="83"/>
      <c r="C8" s="83"/>
      <c r="D8" s="83"/>
      <c r="E8" s="84"/>
      <c r="F8" s="100" t="s">
        <v>156</v>
      </c>
      <c r="G8" s="101"/>
      <c r="H8" s="101"/>
      <c r="I8" s="101"/>
      <c r="J8" s="102"/>
    </row>
    <row r="9" spans="1:10" ht="46.5" customHeight="1" x14ac:dyDescent="0.3">
      <c r="A9" s="82" t="s">
        <v>165</v>
      </c>
      <c r="B9" s="83"/>
      <c r="C9" s="83"/>
      <c r="D9" s="83"/>
      <c r="E9" s="84"/>
      <c r="F9" s="85" t="s">
        <v>166</v>
      </c>
      <c r="G9" s="83"/>
      <c r="H9" s="83"/>
      <c r="I9" s="83"/>
      <c r="J9" s="84"/>
    </row>
    <row r="10" spans="1:10" x14ac:dyDescent="0.3">
      <c r="A10" s="82" t="s">
        <v>100</v>
      </c>
      <c r="B10" s="83"/>
      <c r="C10" s="83"/>
      <c r="D10" s="83"/>
      <c r="E10" s="84"/>
      <c r="F10" s="85">
        <v>9225077199</v>
      </c>
      <c r="G10" s="86"/>
      <c r="H10" s="86"/>
      <c r="I10" s="86"/>
      <c r="J10" s="87"/>
    </row>
    <row r="11" spans="1:10" x14ac:dyDescent="0.3">
      <c r="A11" s="82" t="s">
        <v>150</v>
      </c>
      <c r="B11" s="83"/>
      <c r="C11" s="83"/>
      <c r="D11" s="83"/>
      <c r="E11" s="84"/>
      <c r="F11" s="85" t="s">
        <v>164</v>
      </c>
      <c r="G11" s="86"/>
      <c r="H11" s="86"/>
      <c r="I11" s="86"/>
      <c r="J11" s="87"/>
    </row>
    <row r="12" spans="1:10" x14ac:dyDescent="0.3">
      <c r="A12" s="82" t="s">
        <v>6</v>
      </c>
      <c r="B12" s="83"/>
      <c r="C12" s="83"/>
      <c r="D12" s="83"/>
      <c r="E12" s="84"/>
      <c r="F12" s="82" t="s">
        <v>119</v>
      </c>
      <c r="G12" s="83"/>
      <c r="H12" s="83"/>
      <c r="I12" s="83"/>
      <c r="J12" s="84"/>
    </row>
    <row r="13" spans="1:10" ht="31.5" customHeight="1" x14ac:dyDescent="0.3">
      <c r="A13" s="109" t="s">
        <v>56</v>
      </c>
      <c r="B13" s="109"/>
      <c r="C13" s="85" t="s">
        <v>157</v>
      </c>
      <c r="D13" s="86"/>
      <c r="E13" s="86"/>
      <c r="F13" s="86"/>
      <c r="G13" s="86"/>
      <c r="H13" s="86"/>
      <c r="I13" s="86"/>
      <c r="J13" s="87"/>
    </row>
    <row r="14" spans="1:10" x14ac:dyDescent="0.3">
      <c r="A14" s="1" t="s">
        <v>152</v>
      </c>
      <c r="B14" s="82">
        <v>753</v>
      </c>
      <c r="C14" s="83"/>
      <c r="D14" s="84"/>
      <c r="E14" s="1" t="s">
        <v>101</v>
      </c>
      <c r="F14" s="12" t="s">
        <v>45</v>
      </c>
      <c r="G14" s="3" t="s">
        <v>57</v>
      </c>
      <c r="H14" s="85" t="s">
        <v>158</v>
      </c>
      <c r="I14" s="86"/>
      <c r="J14" s="87"/>
    </row>
    <row r="15" spans="1:10" x14ac:dyDescent="0.3">
      <c r="A15" s="1" t="s">
        <v>7</v>
      </c>
      <c r="B15" s="82" t="s">
        <v>161</v>
      </c>
      <c r="C15" s="83"/>
      <c r="D15" s="83"/>
      <c r="E15" s="84"/>
      <c r="F15" s="2" t="s">
        <v>58</v>
      </c>
      <c r="G15" s="82" t="s">
        <v>159</v>
      </c>
      <c r="H15" s="83"/>
      <c r="I15" s="83"/>
      <c r="J15" s="84"/>
    </row>
    <row r="16" spans="1:10" x14ac:dyDescent="0.3">
      <c r="A16" s="1" t="s">
        <v>8</v>
      </c>
      <c r="B16" s="82" t="s">
        <v>206</v>
      </c>
      <c r="C16" s="83"/>
      <c r="D16" s="83"/>
      <c r="E16" s="84"/>
      <c r="F16" s="2" t="s">
        <v>59</v>
      </c>
      <c r="G16" s="82">
        <v>401404</v>
      </c>
      <c r="H16" s="83"/>
      <c r="I16" s="83"/>
      <c r="J16" s="84"/>
    </row>
    <row r="17" spans="1:10" ht="32.25" customHeight="1" x14ac:dyDescent="0.3">
      <c r="A17" s="144" t="s">
        <v>60</v>
      </c>
      <c r="B17" s="144"/>
      <c r="C17" s="145" t="s">
        <v>163</v>
      </c>
      <c r="D17" s="145"/>
      <c r="E17" s="145"/>
      <c r="F17" s="131" t="s">
        <v>47</v>
      </c>
      <c r="G17" s="131"/>
      <c r="H17" s="86" t="s">
        <v>160</v>
      </c>
      <c r="I17" s="86"/>
      <c r="J17" s="87"/>
    </row>
    <row r="18" spans="1:10" ht="15" customHeight="1" x14ac:dyDescent="0.3">
      <c r="A18" s="132" t="s">
        <v>49</v>
      </c>
      <c r="B18" s="133"/>
      <c r="C18" s="133"/>
      <c r="D18" s="133"/>
      <c r="E18" s="134"/>
      <c r="F18" s="138" t="s">
        <v>54</v>
      </c>
      <c r="G18" s="139"/>
      <c r="H18" s="139"/>
      <c r="I18" s="139"/>
      <c r="J18" s="140"/>
    </row>
    <row r="19" spans="1:10" x14ac:dyDescent="0.3">
      <c r="A19" s="135"/>
      <c r="B19" s="136"/>
      <c r="C19" s="136"/>
      <c r="D19" s="136"/>
      <c r="E19" s="137"/>
      <c r="F19" s="141"/>
      <c r="G19" s="142"/>
      <c r="H19" s="142"/>
      <c r="I19" s="142"/>
      <c r="J19" s="143"/>
    </row>
    <row r="20" spans="1:10" ht="15" customHeight="1" x14ac:dyDescent="0.3">
      <c r="A20" s="132" t="s">
        <v>9</v>
      </c>
      <c r="B20" s="133"/>
      <c r="C20" s="133"/>
      <c r="D20" s="133"/>
      <c r="E20" s="134"/>
      <c r="F20" s="132" t="s">
        <v>40</v>
      </c>
      <c r="G20" s="133"/>
      <c r="H20" s="133"/>
      <c r="I20" s="133"/>
      <c r="J20" s="134"/>
    </row>
    <row r="21" spans="1:10" x14ac:dyDescent="0.3">
      <c r="A21" s="135"/>
      <c r="B21" s="136"/>
      <c r="C21" s="136"/>
      <c r="D21" s="136"/>
      <c r="E21" s="137"/>
      <c r="F21" s="135"/>
      <c r="G21" s="136"/>
      <c r="H21" s="136"/>
      <c r="I21" s="136"/>
      <c r="J21" s="137"/>
    </row>
    <row r="22" spans="1:10" x14ac:dyDescent="0.3">
      <c r="A22" s="82" t="s">
        <v>10</v>
      </c>
      <c r="B22" s="83"/>
      <c r="C22" s="83"/>
      <c r="D22" s="83"/>
      <c r="E22" s="84"/>
      <c r="F22" s="113" t="s">
        <v>153</v>
      </c>
      <c r="G22" s="114"/>
      <c r="H22" s="114"/>
      <c r="I22" s="114"/>
      <c r="J22" s="115"/>
    </row>
    <row r="23" spans="1:10" x14ac:dyDescent="0.3">
      <c r="A23" s="82" t="s">
        <v>11</v>
      </c>
      <c r="B23" s="83"/>
      <c r="C23" s="83"/>
      <c r="D23" s="83"/>
      <c r="E23" s="84"/>
      <c r="F23" s="113" t="s">
        <v>48</v>
      </c>
      <c r="G23" s="114"/>
      <c r="H23" s="114"/>
      <c r="I23" s="114"/>
      <c r="J23" s="115"/>
    </row>
    <row r="24" spans="1:10" x14ac:dyDescent="0.3">
      <c r="A24" s="82" t="s">
        <v>12</v>
      </c>
      <c r="B24" s="83"/>
      <c r="C24" s="83"/>
      <c r="D24" s="83"/>
      <c r="E24" s="84"/>
      <c r="F24" s="113" t="s">
        <v>154</v>
      </c>
      <c r="G24" s="114"/>
      <c r="H24" s="114"/>
      <c r="I24" s="114"/>
      <c r="J24" s="115"/>
    </row>
    <row r="25" spans="1:10" x14ac:dyDescent="0.3">
      <c r="A25" s="82" t="s">
        <v>29</v>
      </c>
      <c r="B25" s="83"/>
      <c r="C25" s="83"/>
      <c r="D25" s="83"/>
      <c r="E25" s="84"/>
      <c r="F25" s="113" t="s">
        <v>61</v>
      </c>
      <c r="G25" s="114"/>
      <c r="H25" s="114"/>
      <c r="I25" s="114"/>
      <c r="J25" s="115"/>
    </row>
    <row r="26" spans="1:10" x14ac:dyDescent="0.3">
      <c r="A26" s="107" t="s">
        <v>13</v>
      </c>
      <c r="B26" s="108"/>
      <c r="C26" s="107" t="s">
        <v>14</v>
      </c>
      <c r="D26" s="108"/>
      <c r="E26" s="107" t="s">
        <v>15</v>
      </c>
      <c r="F26" s="108"/>
      <c r="G26" s="107" t="s">
        <v>46</v>
      </c>
      <c r="H26" s="108"/>
      <c r="I26" s="107" t="s">
        <v>16</v>
      </c>
      <c r="J26" s="108"/>
    </row>
    <row r="27" spans="1:10" x14ac:dyDescent="0.3">
      <c r="A27" s="107" t="s">
        <v>17</v>
      </c>
      <c r="B27" s="108"/>
      <c r="C27" s="107" t="s">
        <v>45</v>
      </c>
      <c r="D27" s="108"/>
      <c r="E27" s="107" t="s">
        <v>45</v>
      </c>
      <c r="F27" s="108"/>
      <c r="G27" s="107" t="s">
        <v>45</v>
      </c>
      <c r="H27" s="108"/>
      <c r="I27" s="107" t="s">
        <v>45</v>
      </c>
      <c r="J27" s="108"/>
    </row>
    <row r="28" spans="1:10" x14ac:dyDescent="0.3">
      <c r="A28" s="146" t="s">
        <v>18</v>
      </c>
      <c r="B28" s="147"/>
      <c r="C28" s="107" t="s">
        <v>162</v>
      </c>
      <c r="D28" s="108"/>
      <c r="E28" s="107" t="s">
        <v>7</v>
      </c>
      <c r="F28" s="108"/>
      <c r="G28" s="107" t="s">
        <v>162</v>
      </c>
      <c r="H28" s="108"/>
      <c r="I28" s="107" t="s">
        <v>7</v>
      </c>
      <c r="J28" s="108"/>
    </row>
    <row r="29" spans="1:10" x14ac:dyDescent="0.3">
      <c r="A29" s="82" t="s">
        <v>53</v>
      </c>
      <c r="B29" s="83"/>
      <c r="C29" s="83"/>
      <c r="D29" s="83"/>
      <c r="E29" s="83"/>
      <c r="F29" s="83"/>
      <c r="G29" s="83"/>
      <c r="H29" s="83"/>
      <c r="I29" s="83"/>
      <c r="J29" s="84"/>
    </row>
    <row r="30" spans="1:10" x14ac:dyDescent="0.3">
      <c r="A30" s="82" t="s">
        <v>41</v>
      </c>
      <c r="B30" s="83"/>
      <c r="C30" s="83"/>
      <c r="D30" s="83"/>
      <c r="E30" s="83"/>
      <c r="F30" s="83"/>
      <c r="G30" s="83"/>
      <c r="H30" s="83"/>
      <c r="I30" s="83"/>
      <c r="J30" s="84"/>
    </row>
    <row r="31" spans="1:10" x14ac:dyDescent="0.3">
      <c r="A31" s="82" t="s">
        <v>36</v>
      </c>
      <c r="B31" s="84"/>
      <c r="C31" s="100" t="s">
        <v>216</v>
      </c>
      <c r="D31" s="101"/>
      <c r="E31" s="101"/>
      <c r="F31" s="101"/>
      <c r="G31" s="101"/>
      <c r="H31" s="101"/>
      <c r="I31" s="101"/>
      <c r="J31" s="102"/>
    </row>
    <row r="32" spans="1:10" ht="14.5" x14ac:dyDescent="0.3">
      <c r="A32" s="82" t="s">
        <v>213</v>
      </c>
      <c r="B32" s="84"/>
      <c r="C32" s="110" t="s">
        <v>214</v>
      </c>
      <c r="D32" s="83"/>
      <c r="E32" s="83"/>
      <c r="F32" s="83"/>
      <c r="G32" s="83"/>
      <c r="H32" s="83"/>
      <c r="I32" s="83"/>
      <c r="J32" s="84"/>
    </row>
    <row r="33" spans="1:10" x14ac:dyDescent="0.3">
      <c r="A33" s="100" t="s">
        <v>19</v>
      </c>
      <c r="B33" s="101"/>
      <c r="C33" s="101"/>
      <c r="D33" s="101"/>
      <c r="E33" s="101"/>
      <c r="F33" s="101"/>
      <c r="G33" s="101"/>
      <c r="H33" s="101"/>
      <c r="I33" s="101"/>
      <c r="J33" s="102"/>
    </row>
    <row r="34" spans="1:10" ht="15" customHeight="1" x14ac:dyDescent="0.3">
      <c r="A34" s="132" t="s">
        <v>42</v>
      </c>
      <c r="B34" s="133"/>
      <c r="C34" s="133"/>
      <c r="D34" s="133"/>
      <c r="E34" s="133"/>
      <c r="F34" s="133"/>
      <c r="G34" s="133"/>
      <c r="H34" s="133"/>
      <c r="I34" s="133"/>
      <c r="J34" s="134"/>
    </row>
    <row r="35" spans="1:10" x14ac:dyDescent="0.3">
      <c r="A35" s="135"/>
      <c r="B35" s="136"/>
      <c r="C35" s="136"/>
      <c r="D35" s="136"/>
      <c r="E35" s="136"/>
      <c r="F35" s="136"/>
      <c r="G35" s="136"/>
      <c r="H35" s="136"/>
      <c r="I35" s="136"/>
      <c r="J35" s="137"/>
    </row>
    <row r="36" spans="1:10" ht="16.5" customHeight="1" x14ac:dyDescent="0.3">
      <c r="A36" s="82" t="s">
        <v>62</v>
      </c>
      <c r="B36" s="83"/>
      <c r="C36" s="83"/>
      <c r="D36" s="83"/>
      <c r="E36" s="84"/>
      <c r="F36" s="85" t="s">
        <v>45</v>
      </c>
      <c r="G36" s="86"/>
      <c r="H36" s="86"/>
      <c r="I36" s="86"/>
      <c r="J36" s="87"/>
    </row>
    <row r="37" spans="1:10" x14ac:dyDescent="0.3">
      <c r="A37" s="82" t="s">
        <v>20</v>
      </c>
      <c r="B37" s="83"/>
      <c r="C37" s="83"/>
      <c r="D37" s="83"/>
      <c r="E37" s="84"/>
      <c r="F37" s="85" t="s">
        <v>45</v>
      </c>
      <c r="G37" s="86"/>
      <c r="H37" s="86"/>
      <c r="I37" s="86"/>
      <c r="J37" s="87"/>
    </row>
    <row r="38" spans="1:10" x14ac:dyDescent="0.3">
      <c r="A38" s="82" t="s">
        <v>21</v>
      </c>
      <c r="B38" s="83"/>
      <c r="C38" s="83"/>
      <c r="D38" s="83"/>
      <c r="E38" s="84"/>
      <c r="F38" s="85" t="s">
        <v>45</v>
      </c>
      <c r="G38" s="86"/>
      <c r="H38" s="86"/>
      <c r="I38" s="86"/>
      <c r="J38" s="87"/>
    </row>
    <row r="39" spans="1:10" x14ac:dyDescent="0.3">
      <c r="A39" s="82" t="s">
        <v>22</v>
      </c>
      <c r="B39" s="83"/>
      <c r="C39" s="83"/>
      <c r="D39" s="83"/>
      <c r="E39" s="84"/>
      <c r="F39" s="85" t="s">
        <v>45</v>
      </c>
      <c r="G39" s="86"/>
      <c r="H39" s="86"/>
      <c r="I39" s="86"/>
      <c r="J39" s="87"/>
    </row>
    <row r="40" spans="1:10" x14ac:dyDescent="0.3">
      <c r="A40" s="82" t="s">
        <v>63</v>
      </c>
      <c r="B40" s="83"/>
      <c r="C40" s="83"/>
      <c r="D40" s="83"/>
      <c r="E40" s="84"/>
      <c r="F40" s="85" t="s">
        <v>45</v>
      </c>
      <c r="G40" s="86"/>
      <c r="H40" s="86"/>
      <c r="I40" s="86"/>
      <c r="J40" s="87"/>
    </row>
    <row r="41" spans="1:10" x14ac:dyDescent="0.3">
      <c r="A41" s="82" t="s">
        <v>23</v>
      </c>
      <c r="B41" s="83"/>
      <c r="C41" s="83"/>
      <c r="D41" s="83"/>
      <c r="E41" s="84"/>
      <c r="F41" s="82" t="s">
        <v>167</v>
      </c>
      <c r="G41" s="83"/>
      <c r="H41" s="83"/>
      <c r="I41" s="83"/>
      <c r="J41" s="84"/>
    </row>
    <row r="42" spans="1:10" x14ac:dyDescent="0.3">
      <c r="A42" s="156" t="s">
        <v>65</v>
      </c>
      <c r="B42" s="156"/>
      <c r="C42" s="156"/>
      <c r="D42" s="156"/>
      <c r="E42" s="156"/>
      <c r="F42" s="156"/>
      <c r="G42" s="156"/>
      <c r="H42" s="156"/>
      <c r="I42" s="156"/>
      <c r="J42" s="156"/>
    </row>
    <row r="43" spans="1:10" ht="16.5" customHeight="1" x14ac:dyDescent="0.3">
      <c r="A43" s="148" t="s">
        <v>64</v>
      </c>
      <c r="B43" s="148"/>
      <c r="C43" s="145" t="s">
        <v>45</v>
      </c>
      <c r="D43" s="145"/>
      <c r="E43" s="145"/>
      <c r="F43" s="145"/>
      <c r="G43" s="4" t="s">
        <v>55</v>
      </c>
      <c r="H43" s="145" t="s">
        <v>45</v>
      </c>
      <c r="I43" s="145"/>
      <c r="J43" s="145"/>
    </row>
    <row r="44" spans="1:10" x14ac:dyDescent="0.3">
      <c r="A44" s="131" t="s">
        <v>66</v>
      </c>
      <c r="B44" s="131"/>
      <c r="C44" s="145" t="s">
        <v>45</v>
      </c>
      <c r="D44" s="145"/>
      <c r="E44" s="145"/>
      <c r="F44" s="145"/>
      <c r="G44" s="4" t="s">
        <v>55</v>
      </c>
      <c r="H44" s="145" t="s">
        <v>45</v>
      </c>
      <c r="I44" s="145"/>
      <c r="J44" s="145"/>
    </row>
    <row r="45" spans="1:10" ht="32.25" customHeight="1" x14ac:dyDescent="0.3">
      <c r="A45" s="131" t="s">
        <v>67</v>
      </c>
      <c r="B45" s="131"/>
      <c r="C45" s="157" t="s">
        <v>207</v>
      </c>
      <c r="D45" s="157"/>
      <c r="E45" s="157"/>
      <c r="F45" s="157"/>
      <c r="G45" s="4" t="s">
        <v>55</v>
      </c>
      <c r="H45" s="145" t="str">
        <f>H44</f>
        <v>NA</v>
      </c>
      <c r="I45" s="145"/>
      <c r="J45" s="145"/>
    </row>
    <row r="46" spans="1:10" x14ac:dyDescent="0.3">
      <c r="A46" s="109" t="s">
        <v>168</v>
      </c>
      <c r="B46" s="109"/>
      <c r="C46" s="109"/>
      <c r="D46" s="109"/>
      <c r="E46" s="109"/>
      <c r="F46" s="109" t="s">
        <v>169</v>
      </c>
      <c r="G46" s="109"/>
      <c r="H46" s="109"/>
      <c r="I46" s="109" t="s">
        <v>50</v>
      </c>
      <c r="J46" s="109"/>
    </row>
    <row r="47" spans="1:10" x14ac:dyDescent="0.3">
      <c r="A47" s="109" t="s">
        <v>73</v>
      </c>
      <c r="B47" s="109"/>
      <c r="C47" s="109"/>
      <c r="D47" s="106" t="str">
        <f>H45</f>
        <v>NA</v>
      </c>
      <c r="E47" s="106"/>
      <c r="F47" s="144" t="s">
        <v>68</v>
      </c>
      <c r="G47" s="158"/>
      <c r="H47" s="109" t="s">
        <v>210</v>
      </c>
      <c r="I47" s="109"/>
      <c r="J47" s="109"/>
    </row>
    <row r="48" spans="1:10" x14ac:dyDescent="0.3">
      <c r="A48" s="159" t="s">
        <v>24</v>
      </c>
      <c r="B48" s="159"/>
      <c r="C48" s="159"/>
      <c r="D48" s="159"/>
      <c r="E48" s="159"/>
      <c r="F48" s="159"/>
      <c r="G48" s="159"/>
      <c r="H48" s="159"/>
      <c r="I48" s="159"/>
      <c r="J48" s="159"/>
    </row>
    <row r="49" spans="1:13" ht="17.25" customHeight="1" x14ac:dyDescent="0.3">
      <c r="A49" s="82" t="s">
        <v>98</v>
      </c>
      <c r="B49" s="83"/>
      <c r="C49" s="84"/>
      <c r="D49" s="107" t="str">
        <f>F40</f>
        <v>NA</v>
      </c>
      <c r="E49" s="108"/>
      <c r="F49" s="112" t="s">
        <v>69</v>
      </c>
      <c r="G49" s="112"/>
      <c r="H49" s="112"/>
      <c r="I49" s="111" t="s">
        <v>45</v>
      </c>
      <c r="J49" s="111"/>
    </row>
    <row r="50" spans="1:13" ht="48.75" customHeight="1" x14ac:dyDescent="0.3">
      <c r="A50" s="1" t="s">
        <v>70</v>
      </c>
      <c r="B50" s="11"/>
      <c r="C50" s="85" t="s">
        <v>208</v>
      </c>
      <c r="D50" s="86"/>
      <c r="E50" s="86"/>
      <c r="F50" s="86"/>
      <c r="G50" s="86"/>
      <c r="H50" s="86"/>
      <c r="I50" s="86"/>
      <c r="J50" s="87"/>
    </row>
    <row r="51" spans="1:13" ht="48.75" customHeight="1" x14ac:dyDescent="0.3">
      <c r="A51" s="1" t="s">
        <v>209</v>
      </c>
      <c r="B51" s="11"/>
      <c r="C51" s="85" t="s">
        <v>211</v>
      </c>
      <c r="D51" s="86"/>
      <c r="E51" s="86"/>
      <c r="F51" s="86"/>
      <c r="G51" s="86"/>
      <c r="H51" s="86"/>
      <c r="I51" s="86"/>
      <c r="J51" s="87"/>
    </row>
    <row r="52" spans="1:13" x14ac:dyDescent="0.3">
      <c r="A52" s="82" t="s">
        <v>43</v>
      </c>
      <c r="B52" s="83"/>
      <c r="C52" s="83"/>
      <c r="D52" s="83"/>
      <c r="E52" s="84"/>
      <c r="F52" s="85" t="s">
        <v>51</v>
      </c>
      <c r="G52" s="86"/>
      <c r="H52" s="86"/>
      <c r="I52" s="86"/>
      <c r="J52" s="87"/>
    </row>
    <row r="53" spans="1:13" ht="14.5" thickBot="1" x14ac:dyDescent="0.35">
      <c r="A53" s="82" t="s">
        <v>52</v>
      </c>
      <c r="B53" s="83"/>
      <c r="C53" s="83"/>
      <c r="D53" s="83"/>
      <c r="E53" s="83"/>
      <c r="F53" s="83"/>
      <c r="G53" s="83"/>
      <c r="H53" s="83"/>
      <c r="I53" s="83"/>
      <c r="J53" s="84"/>
    </row>
    <row r="54" spans="1:13" ht="15" customHeight="1" x14ac:dyDescent="0.35">
      <c r="A54" s="67" t="s">
        <v>212</v>
      </c>
      <c r="B54" s="68"/>
      <c r="C54" s="68"/>
      <c r="D54" s="68"/>
      <c r="E54" s="68"/>
      <c r="F54" s="68"/>
      <c r="G54" s="68"/>
      <c r="H54" s="68"/>
      <c r="I54" s="68"/>
      <c r="J54" s="69"/>
      <c r="K54" s="42" t="str">
        <f>(IF(C58=0,"Work not yet Started.",IF(D58=50%,"Excavation work in process",IF(D58=100%,"Excavation work completed, ","0")))&amp;(IF(C59=0%,"",IF(D59=25%,"Footing work is process",IF(D59=50%,"Footing work Completed",IF(D59=75%,"Plinth work is process",IF(D59=100%,"Plinth work completed","0"))))))&amp;(IF(C60&gt;0,", RCC upto "&amp;C60&amp;" Slab completed",""))&amp;(IF(C61&gt;0,", Brickwork upto "&amp;C61&amp;" Floor completed"," "))&amp;(IF(C62&gt;0,", Internal Plaster upto "&amp;C62&amp;" Floor completed"," "))&amp;(IF(C63&gt;0,", External Plaster upto "&amp;C63&amp;" Floor completed"," "))&amp;(IF(C64&gt;0,", Flooring upto "&amp;C64&amp;" Floor completed"," "))&amp;(IF(C65&gt;0,", Painting upto "&amp;C65&amp;" Floor completed"," "))&amp;(IF(C66&gt;0,", Finishing upto "&amp;C66&amp;" Floor completed"," ")))</f>
        <v xml:space="preserve">Excavation work completed, Plinth work completed, RCC upto 4 Slab completed, Brickwork upto 2 Floor completed, Internal Plaster upto 2 Floor completed, External Plaster upto 2 Floor completed, Flooring upto 2 Floor completed  </v>
      </c>
      <c r="L54" s="42"/>
      <c r="M54" s="43"/>
    </row>
    <row r="55" spans="1:13" ht="15" customHeight="1" x14ac:dyDescent="0.35">
      <c r="A55" s="65" t="s">
        <v>122</v>
      </c>
      <c r="B55" s="66"/>
      <c r="C55" s="44">
        <v>1</v>
      </c>
      <c r="D55" s="66" t="s">
        <v>121</v>
      </c>
      <c r="E55" s="66"/>
      <c r="F55" s="66">
        <v>0</v>
      </c>
      <c r="G55" s="66"/>
      <c r="H55" s="44" t="s">
        <v>184</v>
      </c>
      <c r="I55" s="66">
        <v>3</v>
      </c>
      <c r="J55" s="70"/>
      <c r="K55" s="45" t="s">
        <v>185</v>
      </c>
      <c r="L55" s="45"/>
      <c r="M55" s="46"/>
    </row>
    <row r="56" spans="1:13" ht="48" customHeight="1" x14ac:dyDescent="0.35">
      <c r="A56" s="71" t="s">
        <v>186</v>
      </c>
      <c r="B56" s="72"/>
      <c r="C56" s="73" t="str">
        <f>K54</f>
        <v xml:space="preserve">Excavation work completed, Plinth work completed, RCC upto 4 Slab completed, Brickwork upto 2 Floor completed, Internal Plaster upto 2 Floor completed, External Plaster upto 2 Floor completed, Flooring upto 2 Floor completed  </v>
      </c>
      <c r="D56" s="74"/>
      <c r="E56" s="74"/>
      <c r="F56" s="74"/>
      <c r="G56" s="74"/>
      <c r="H56" s="74"/>
      <c r="I56" s="74"/>
      <c r="J56" s="75"/>
      <c r="K56" s="45" t="s">
        <v>187</v>
      </c>
      <c r="L56" s="45"/>
      <c r="M56" s="46"/>
    </row>
    <row r="57" spans="1:13" ht="15.5" x14ac:dyDescent="0.35">
      <c r="A57" s="63" t="s">
        <v>31</v>
      </c>
      <c r="B57" s="64"/>
      <c r="C57" s="54" t="s">
        <v>188</v>
      </c>
      <c r="D57" s="64" t="s">
        <v>189</v>
      </c>
      <c r="E57" s="64"/>
      <c r="F57" s="64" t="s">
        <v>190</v>
      </c>
      <c r="G57" s="64"/>
      <c r="H57" s="64" t="s">
        <v>191</v>
      </c>
      <c r="I57" s="64"/>
      <c r="J57" s="76"/>
      <c r="K57" s="45" t="s">
        <v>192</v>
      </c>
      <c r="L57" s="47"/>
      <c r="M57" s="48"/>
    </row>
    <row r="58" spans="1:13" ht="15.5" x14ac:dyDescent="0.35">
      <c r="A58" s="64" t="s">
        <v>193</v>
      </c>
      <c r="B58" s="64"/>
      <c r="C58" s="55">
        <f>M61</f>
        <v>3</v>
      </c>
      <c r="D58" s="62">
        <f>((100/I55)*C58)/100</f>
        <v>1</v>
      </c>
      <c r="E58" s="62"/>
      <c r="F58" s="62">
        <f>(IF(C56=K56,"100%",IF(C56=K57,"100%",(((C59/I55*10)+(40/(C55+F55+I55)*C60)+(7.5/(I55)*C61)+(7.5/(I55)*C62)+(10/I55*C63)+(10/I55*C64)+(5/I55*C65)+(5/I55*C66)+(5/I55*C67))/100))))</f>
        <v>0.73333333333333339</v>
      </c>
      <c r="G58" s="62"/>
      <c r="H58" s="62">
        <f>((((C58/I55)*20)+((C59/I55)*25)+(30/(I55+F55+C55)*C60)+(5/I55*C61)+(5/I55*C62)+(5/I55*C63)+(5/I55*C64)+(0/I55*C65)+(0/I55*C66)+(5/I55*C67))/100)</f>
        <v>0.88333333333333319</v>
      </c>
      <c r="I58" s="62"/>
      <c r="J58" s="62"/>
      <c r="K58" s="45"/>
      <c r="L58" s="47"/>
      <c r="M58" s="48"/>
    </row>
    <row r="59" spans="1:13" ht="15.5" x14ac:dyDescent="0.35">
      <c r="A59" s="64" t="s">
        <v>32</v>
      </c>
      <c r="B59" s="64"/>
      <c r="C59" s="55">
        <f>M66</f>
        <v>3</v>
      </c>
      <c r="D59" s="62">
        <f>((100/I55)*C59)/100</f>
        <v>1</v>
      </c>
      <c r="E59" s="62"/>
      <c r="F59" s="62"/>
      <c r="G59" s="62"/>
      <c r="H59" s="62"/>
      <c r="I59" s="62"/>
      <c r="J59" s="62"/>
      <c r="K59" s="47"/>
      <c r="L59" s="47"/>
      <c r="M59" s="48"/>
    </row>
    <row r="60" spans="1:13" ht="15.5" x14ac:dyDescent="0.35">
      <c r="A60" s="64" t="s">
        <v>203</v>
      </c>
      <c r="B60" s="64"/>
      <c r="C60" s="56">
        <v>4</v>
      </c>
      <c r="D60" s="62">
        <f>((100/(C55+F55+I55))*C60)/100</f>
        <v>1</v>
      </c>
      <c r="E60" s="62"/>
      <c r="F60" s="62"/>
      <c r="G60" s="62"/>
      <c r="H60" s="62"/>
      <c r="I60" s="62"/>
      <c r="J60" s="62"/>
      <c r="K60" s="49" t="s">
        <v>142</v>
      </c>
      <c r="L60" s="50"/>
      <c r="M60" s="51">
        <f>I55*50%</f>
        <v>1.5</v>
      </c>
    </row>
    <row r="61" spans="1:13" ht="15.5" x14ac:dyDescent="0.35">
      <c r="A61" s="64" t="s">
        <v>194</v>
      </c>
      <c r="B61" s="64" t="s">
        <v>195</v>
      </c>
      <c r="C61" s="55">
        <v>2</v>
      </c>
      <c r="D61" s="62">
        <f>((100/I55)*C61)/100</f>
        <v>0.66666666666666674</v>
      </c>
      <c r="E61" s="62"/>
      <c r="F61" s="62"/>
      <c r="G61" s="62"/>
      <c r="H61" s="62"/>
      <c r="I61" s="62"/>
      <c r="J61" s="62"/>
      <c r="K61" s="49" t="s">
        <v>145</v>
      </c>
      <c r="L61" s="50"/>
      <c r="M61" s="51">
        <f>I55</f>
        <v>3</v>
      </c>
    </row>
    <row r="62" spans="1:13" ht="15" customHeight="1" x14ac:dyDescent="0.35">
      <c r="A62" s="64" t="s">
        <v>196</v>
      </c>
      <c r="B62" s="64" t="s">
        <v>195</v>
      </c>
      <c r="C62" s="55">
        <v>2</v>
      </c>
      <c r="D62" s="62">
        <f>((100/I55)*C62)/100</f>
        <v>0.66666666666666674</v>
      </c>
      <c r="E62" s="62"/>
      <c r="F62" s="62"/>
      <c r="G62" s="62"/>
      <c r="H62" s="62"/>
      <c r="I62" s="62"/>
      <c r="J62" s="62"/>
      <c r="K62" s="49"/>
      <c r="L62" s="50"/>
      <c r="M62" s="51"/>
    </row>
    <row r="63" spans="1:13" ht="15.5" x14ac:dyDescent="0.35">
      <c r="A63" s="66" t="s">
        <v>197</v>
      </c>
      <c r="B63" s="66" t="s">
        <v>198</v>
      </c>
      <c r="C63" s="55">
        <v>2</v>
      </c>
      <c r="D63" s="62">
        <f>((100/(I55))*C63)/100</f>
        <v>0.66666666666666674</v>
      </c>
      <c r="E63" s="62"/>
      <c r="F63" s="62"/>
      <c r="G63" s="62"/>
      <c r="H63" s="62"/>
      <c r="I63" s="62"/>
      <c r="J63" s="62"/>
      <c r="K63" s="49" t="s">
        <v>146</v>
      </c>
      <c r="L63" s="50"/>
      <c r="M63" s="51">
        <f>I55*25%</f>
        <v>0.75</v>
      </c>
    </row>
    <row r="64" spans="1:13" ht="15.5" x14ac:dyDescent="0.35">
      <c r="A64" s="64" t="s">
        <v>199</v>
      </c>
      <c r="B64" s="64" t="s">
        <v>199</v>
      </c>
      <c r="C64" s="55">
        <v>2</v>
      </c>
      <c r="D64" s="62">
        <f>((100/I55)*C64)/100</f>
        <v>0.66666666666666674</v>
      </c>
      <c r="E64" s="62"/>
      <c r="F64" s="62"/>
      <c r="G64" s="62"/>
      <c r="H64" s="62"/>
      <c r="I64" s="62"/>
      <c r="J64" s="62"/>
      <c r="K64" s="49" t="s">
        <v>147</v>
      </c>
      <c r="L64" s="50"/>
      <c r="M64" s="51">
        <f>I55*50%</f>
        <v>1.5</v>
      </c>
    </row>
    <row r="65" spans="1:13" ht="15.5" x14ac:dyDescent="0.35">
      <c r="A65" s="64" t="s">
        <v>200</v>
      </c>
      <c r="B65" s="64"/>
      <c r="C65" s="55">
        <v>0</v>
      </c>
      <c r="D65" s="62">
        <f>((100/I55)*C65)/100</f>
        <v>0</v>
      </c>
      <c r="E65" s="62"/>
      <c r="F65" s="62"/>
      <c r="G65" s="62"/>
      <c r="H65" s="62"/>
      <c r="I65" s="62"/>
      <c r="J65" s="62"/>
      <c r="K65" s="49" t="s">
        <v>148</v>
      </c>
      <c r="L65" s="50"/>
      <c r="M65" s="51">
        <f>I55*75%</f>
        <v>2.25</v>
      </c>
    </row>
    <row r="66" spans="1:13" ht="15" customHeight="1" x14ac:dyDescent="0.35">
      <c r="A66" s="64" t="s">
        <v>201</v>
      </c>
      <c r="B66" s="64" t="s">
        <v>201</v>
      </c>
      <c r="C66" s="55">
        <v>0</v>
      </c>
      <c r="D66" s="62">
        <f>((100/(I55))*C66)/100</f>
        <v>0</v>
      </c>
      <c r="E66" s="62"/>
      <c r="F66" s="62"/>
      <c r="G66" s="62"/>
      <c r="H66" s="62"/>
      <c r="I66" s="62"/>
      <c r="J66" s="62"/>
      <c r="K66" s="49" t="s">
        <v>149</v>
      </c>
      <c r="L66" s="50"/>
      <c r="M66" s="51">
        <f>I55</f>
        <v>3</v>
      </c>
    </row>
    <row r="67" spans="1:13" ht="16" thickBot="1" x14ac:dyDescent="0.4">
      <c r="A67" s="64" t="s">
        <v>202</v>
      </c>
      <c r="B67" s="64"/>
      <c r="C67" s="55">
        <v>0</v>
      </c>
      <c r="D67" s="62">
        <f>((100/(I55))*C67)/100</f>
        <v>0</v>
      </c>
      <c r="E67" s="62"/>
      <c r="F67" s="62"/>
      <c r="G67" s="62"/>
      <c r="H67" s="62"/>
      <c r="I67" s="62"/>
      <c r="J67" s="62"/>
      <c r="K67" s="52"/>
      <c r="L67" s="52"/>
      <c r="M67" s="53"/>
    </row>
    <row r="68" spans="1:13" ht="15" customHeight="1" x14ac:dyDescent="0.35">
      <c r="A68" s="77" t="s">
        <v>204</v>
      </c>
      <c r="B68" s="77"/>
      <c r="C68" s="77"/>
      <c r="D68" s="77"/>
      <c r="E68" s="77"/>
      <c r="F68" s="77"/>
      <c r="G68" s="77"/>
      <c r="H68" s="77"/>
      <c r="I68" s="77"/>
      <c r="J68" s="77"/>
      <c r="K68" s="42" t="str">
        <f>(IF(C74=0,"Work not yet Started.",IF(D74=50%,"Excavation work in process",IF(D74=100%,"Excavation work completed, ","0")))&amp;(IF(C75=0%,"",IF(D75=25%,"Footing work is process",IF(D75=50%,"Footing work Completed",IF(D75=75%,"Plinth work is process",IF(D75=100%,"Plinth work completed","0"))))))&amp;(IF(C76&gt;0,", RCC upto "&amp;C76&amp;" Slab completed",""))&amp;(IF(C77&gt;0,", Brickwork upto "&amp;C77&amp;" Floor completed"," "))&amp;(IF(C78&gt;0,", Internal Plaster upto "&amp;C78&amp;" Floor completed"," "))&amp;(IF(C79&gt;0,", External Plaster upto "&amp;C79&amp;" Floor completed"," "))&amp;(IF(C80&gt;0,", Flooring upto "&amp;C80&amp;" Floor completed"," "))&amp;(IF(C81&gt;0,", Painting upto "&amp;C81&amp;" Floor completed"," "))&amp;(IF(C82&gt;0,", Finishing upto "&amp;C82&amp;" Floor completed"," ")))</f>
        <v>Excavation work completed, Plinth work completed, RCC upto 4 Slab completed, Brickwork upto 3 Floor completed, Internal Plaster upto 3 Floor completed, External Plaster upto 3 Floor completed, Flooring upto 3 Floor completed, Painting upto 3 Floor completed, Finishing upto 3 Floor completed</v>
      </c>
      <c r="L68" s="42"/>
      <c r="M68" s="43"/>
    </row>
    <row r="69" spans="1:13" ht="15" customHeight="1" x14ac:dyDescent="0.35">
      <c r="A69" s="66" t="s">
        <v>122</v>
      </c>
      <c r="B69" s="66"/>
      <c r="C69" s="61">
        <v>1</v>
      </c>
      <c r="D69" s="66" t="s">
        <v>121</v>
      </c>
      <c r="E69" s="66"/>
      <c r="F69" s="66">
        <v>0</v>
      </c>
      <c r="G69" s="66"/>
      <c r="H69" s="61" t="s">
        <v>184</v>
      </c>
      <c r="I69" s="66">
        <v>3</v>
      </c>
      <c r="J69" s="66"/>
      <c r="K69" s="45" t="s">
        <v>185</v>
      </c>
      <c r="L69" s="45"/>
      <c r="M69" s="46"/>
    </row>
    <row r="70" spans="1:13" ht="15" customHeight="1" x14ac:dyDescent="0.35">
      <c r="A70" s="72" t="s">
        <v>186</v>
      </c>
      <c r="B70" s="72"/>
      <c r="C70" s="77" t="str">
        <f>K70</f>
        <v>All work Completed. Provide OC.</v>
      </c>
      <c r="D70" s="77"/>
      <c r="E70" s="77"/>
      <c r="F70" s="77"/>
      <c r="G70" s="77"/>
      <c r="H70" s="77"/>
      <c r="I70" s="77"/>
      <c r="J70" s="77"/>
      <c r="K70" s="45" t="s">
        <v>187</v>
      </c>
      <c r="L70" s="45"/>
      <c r="M70" s="46"/>
    </row>
    <row r="71" spans="1:13" s="59" customFormat="1" ht="15" customHeight="1" x14ac:dyDescent="0.35">
      <c r="A71" s="78" t="s">
        <v>190</v>
      </c>
      <c r="B71" s="78"/>
      <c r="C71" s="79">
        <v>1</v>
      </c>
      <c r="D71" s="80"/>
      <c r="E71" s="80"/>
      <c r="F71" s="80" t="s">
        <v>191</v>
      </c>
      <c r="G71" s="80"/>
      <c r="H71" s="79">
        <v>1</v>
      </c>
      <c r="I71" s="80"/>
      <c r="J71" s="80"/>
      <c r="K71" s="57"/>
      <c r="L71" s="57"/>
      <c r="M71" s="58"/>
    </row>
    <row r="72" spans="1:13" s="59" customFormat="1" ht="15" customHeight="1" thickBot="1" x14ac:dyDescent="0.4">
      <c r="A72" s="78"/>
      <c r="B72" s="78"/>
      <c r="C72" s="80"/>
      <c r="D72" s="80"/>
      <c r="E72" s="80"/>
      <c r="F72" s="80"/>
      <c r="G72" s="80"/>
      <c r="H72" s="80"/>
      <c r="I72" s="80"/>
      <c r="J72" s="80"/>
      <c r="K72" s="57"/>
      <c r="L72" s="57"/>
      <c r="M72" s="58"/>
    </row>
    <row r="73" spans="1:13" ht="16" hidden="1" thickBot="1" x14ac:dyDescent="0.4">
      <c r="A73" s="66" t="s">
        <v>31</v>
      </c>
      <c r="B73" s="66"/>
      <c r="C73" s="60" t="s">
        <v>188</v>
      </c>
      <c r="D73" s="64" t="s">
        <v>189</v>
      </c>
      <c r="E73" s="64"/>
      <c r="F73" s="64" t="s">
        <v>190</v>
      </c>
      <c r="G73" s="64"/>
      <c r="H73" s="64" t="s">
        <v>191</v>
      </c>
      <c r="I73" s="64"/>
      <c r="J73" s="64"/>
      <c r="K73" s="45" t="s">
        <v>192</v>
      </c>
      <c r="L73" s="47"/>
      <c r="M73" s="48"/>
    </row>
    <row r="74" spans="1:13" ht="16" hidden="1" thickBot="1" x14ac:dyDescent="0.4">
      <c r="A74" s="66" t="s">
        <v>193</v>
      </c>
      <c r="B74" s="66"/>
      <c r="C74" s="55">
        <f>M77</f>
        <v>3</v>
      </c>
      <c r="D74" s="62">
        <f>((100/I69)*C74)/100</f>
        <v>1</v>
      </c>
      <c r="E74" s="62"/>
      <c r="F74" s="62" t="str">
        <f>(IF(C70=K70,"100%",IF(C70=K73,"100%",(((C75/I69*10)+(40/(C69+F69+I69)*C76)+(7.5/(I69)*C77)+(7.5/(I69)*C78)+(10/I69*C79)+(10/I69*C80)+(5/I69*C81)+(5/I69*C82)+(5/I69*C83))/100))))</f>
        <v>100%</v>
      </c>
      <c r="G74" s="62"/>
      <c r="H74" s="62">
        <f>((((C74/I69)*20)+((C75/I69)*25)+(30/(I69+F69+C69)*C76)+(5/I69*C77)+(5/I69*C78)+(5/I69*C79)+(5/I69*C80)+(0/I69*C81)+(0/I69*C82)+(5/I69*C83))/100)</f>
        <v>1</v>
      </c>
      <c r="I74" s="62"/>
      <c r="J74" s="62"/>
      <c r="K74" s="45"/>
      <c r="L74" s="47"/>
      <c r="M74" s="48"/>
    </row>
    <row r="75" spans="1:13" ht="16" hidden="1" thickBot="1" x14ac:dyDescent="0.4">
      <c r="A75" s="66" t="s">
        <v>32</v>
      </c>
      <c r="B75" s="66"/>
      <c r="C75" s="55">
        <f>M82</f>
        <v>3</v>
      </c>
      <c r="D75" s="62">
        <f>((100/I69)*C75)/100</f>
        <v>1</v>
      </c>
      <c r="E75" s="62"/>
      <c r="F75" s="62"/>
      <c r="G75" s="62"/>
      <c r="H75" s="62"/>
      <c r="I75" s="62"/>
      <c r="J75" s="62"/>
      <c r="K75" s="47"/>
      <c r="L75" s="47"/>
      <c r="M75" s="48"/>
    </row>
    <row r="76" spans="1:13" ht="16" hidden="1" thickBot="1" x14ac:dyDescent="0.4">
      <c r="A76" s="66" t="s">
        <v>203</v>
      </c>
      <c r="B76" s="66"/>
      <c r="C76" s="56">
        <v>4</v>
      </c>
      <c r="D76" s="62">
        <f>((100/(C69+F69+I69))*C76)/100</f>
        <v>1</v>
      </c>
      <c r="E76" s="62"/>
      <c r="F76" s="62"/>
      <c r="G76" s="62"/>
      <c r="H76" s="62"/>
      <c r="I76" s="62"/>
      <c r="J76" s="62"/>
      <c r="K76" s="49" t="s">
        <v>142</v>
      </c>
      <c r="L76" s="50"/>
      <c r="M76" s="51">
        <f>I69*50%</f>
        <v>1.5</v>
      </c>
    </row>
    <row r="77" spans="1:13" ht="16" hidden="1" thickBot="1" x14ac:dyDescent="0.4">
      <c r="A77" s="66" t="s">
        <v>194</v>
      </c>
      <c r="B77" s="66" t="s">
        <v>195</v>
      </c>
      <c r="C77" s="55">
        <v>3</v>
      </c>
      <c r="D77" s="62">
        <f>((100/I69)*C77)/100</f>
        <v>1</v>
      </c>
      <c r="E77" s="62"/>
      <c r="F77" s="62"/>
      <c r="G77" s="62"/>
      <c r="H77" s="62"/>
      <c r="I77" s="62"/>
      <c r="J77" s="62"/>
      <c r="K77" s="49" t="s">
        <v>145</v>
      </c>
      <c r="L77" s="50"/>
      <c r="M77" s="51">
        <f>I69</f>
        <v>3</v>
      </c>
    </row>
    <row r="78" spans="1:13" ht="15" hidden="1" customHeight="1" x14ac:dyDescent="0.4">
      <c r="A78" s="66" t="s">
        <v>196</v>
      </c>
      <c r="B78" s="66" t="s">
        <v>195</v>
      </c>
      <c r="C78" s="55">
        <v>3</v>
      </c>
      <c r="D78" s="62">
        <f>((100/I69)*C78)/100</f>
        <v>1</v>
      </c>
      <c r="E78" s="62"/>
      <c r="F78" s="62"/>
      <c r="G78" s="62"/>
      <c r="H78" s="62"/>
      <c r="I78" s="62"/>
      <c r="J78" s="62"/>
      <c r="K78" s="49"/>
      <c r="L78" s="50"/>
      <c r="M78" s="51"/>
    </row>
    <row r="79" spans="1:13" ht="16" hidden="1" thickBot="1" x14ac:dyDescent="0.4">
      <c r="A79" s="66" t="s">
        <v>197</v>
      </c>
      <c r="B79" s="66" t="s">
        <v>198</v>
      </c>
      <c r="C79" s="55">
        <v>3</v>
      </c>
      <c r="D79" s="62">
        <f>((100/(I69))*C79)/100</f>
        <v>1</v>
      </c>
      <c r="E79" s="62"/>
      <c r="F79" s="62"/>
      <c r="G79" s="62"/>
      <c r="H79" s="62"/>
      <c r="I79" s="62"/>
      <c r="J79" s="62"/>
      <c r="K79" s="49" t="s">
        <v>146</v>
      </c>
      <c r="L79" s="50"/>
      <c r="M79" s="51">
        <f>I69*25%</f>
        <v>0.75</v>
      </c>
    </row>
    <row r="80" spans="1:13" ht="16" hidden="1" thickBot="1" x14ac:dyDescent="0.4">
      <c r="A80" s="66" t="s">
        <v>199</v>
      </c>
      <c r="B80" s="66" t="s">
        <v>199</v>
      </c>
      <c r="C80" s="55">
        <v>3</v>
      </c>
      <c r="D80" s="62">
        <f>((100/I69)*C80)/100</f>
        <v>1</v>
      </c>
      <c r="E80" s="62"/>
      <c r="F80" s="62"/>
      <c r="G80" s="62"/>
      <c r="H80" s="62"/>
      <c r="I80" s="62"/>
      <c r="J80" s="62"/>
      <c r="K80" s="49" t="s">
        <v>147</v>
      </c>
      <c r="L80" s="50"/>
      <c r="M80" s="51">
        <f>I69*50%</f>
        <v>1.5</v>
      </c>
    </row>
    <row r="81" spans="1:13" ht="16" hidden="1" thickBot="1" x14ac:dyDescent="0.4">
      <c r="A81" s="66" t="s">
        <v>200</v>
      </c>
      <c r="B81" s="66"/>
      <c r="C81" s="55">
        <v>3</v>
      </c>
      <c r="D81" s="62">
        <f>((100/I69)*C81)/100</f>
        <v>1</v>
      </c>
      <c r="E81" s="62"/>
      <c r="F81" s="62"/>
      <c r="G81" s="62"/>
      <c r="H81" s="62"/>
      <c r="I81" s="62"/>
      <c r="J81" s="62"/>
      <c r="K81" s="49" t="s">
        <v>148</v>
      </c>
      <c r="L81" s="50"/>
      <c r="M81" s="51">
        <f>I69*75%</f>
        <v>2.25</v>
      </c>
    </row>
    <row r="82" spans="1:13" ht="15" hidden="1" customHeight="1" x14ac:dyDescent="0.4">
      <c r="A82" s="64" t="s">
        <v>201</v>
      </c>
      <c r="B82" s="64" t="s">
        <v>201</v>
      </c>
      <c r="C82" s="55">
        <v>3</v>
      </c>
      <c r="D82" s="62">
        <f>((100/(I69))*C82)/100</f>
        <v>1</v>
      </c>
      <c r="E82" s="62"/>
      <c r="F82" s="62"/>
      <c r="G82" s="62"/>
      <c r="H82" s="62"/>
      <c r="I82" s="62"/>
      <c r="J82" s="62"/>
      <c r="K82" s="49" t="s">
        <v>149</v>
      </c>
      <c r="L82" s="50"/>
      <c r="M82" s="51">
        <f>I69</f>
        <v>3</v>
      </c>
    </row>
    <row r="83" spans="1:13" ht="16" hidden="1" thickBot="1" x14ac:dyDescent="0.4">
      <c r="A83" s="66" t="s">
        <v>202</v>
      </c>
      <c r="B83" s="66"/>
      <c r="C83" s="55">
        <v>3</v>
      </c>
      <c r="D83" s="62">
        <f>((100/(I69))*C83)/100</f>
        <v>1</v>
      </c>
      <c r="E83" s="62"/>
      <c r="F83" s="62"/>
      <c r="G83" s="62"/>
      <c r="H83" s="62"/>
      <c r="I83" s="62"/>
      <c r="J83" s="62"/>
      <c r="K83" s="52"/>
      <c r="L83" s="52"/>
      <c r="M83" s="53"/>
    </row>
    <row r="84" spans="1:13" ht="15" customHeight="1" x14ac:dyDescent="0.35">
      <c r="A84" s="77" t="s">
        <v>205</v>
      </c>
      <c r="B84" s="77"/>
      <c r="C84" s="77"/>
      <c r="D84" s="77"/>
      <c r="E84" s="77"/>
      <c r="F84" s="77"/>
      <c r="G84" s="77"/>
      <c r="H84" s="77"/>
      <c r="I84" s="77"/>
      <c r="J84" s="77"/>
      <c r="K84" s="42" t="str">
        <f>(IF(C88=0,"Work not yet Started.",IF(D88=50%,"Excavation work in process",IF(D88=100%,"Excavation work completed, ","0")))&amp;(IF(C89=0%,"",IF(D89=25%,"Footing work is process",IF(D89=50%,"Footing work Completed",IF(D89=75%,"Plinth work is process",IF(D89=100%,"Plinth work completed","0"))))))&amp;(IF(C90&gt;0,", RCC upto "&amp;C90&amp;" Slab completed",""))&amp;(IF(C91&gt;0,", Brickwork upto "&amp;C91&amp;" Floor completed"," "))&amp;(IF(C92&gt;0,", Internal Plaster upto "&amp;C92&amp;" Floor completed"," "))&amp;(IF(C93&gt;0,", External Plaster upto "&amp;C93&amp;" Floor completed"," "))&amp;(IF(C94&gt;0,", Flooring upto "&amp;C94&amp;" Floor completed"," "))&amp;(IF(C95&gt;0,", Painting upto "&amp;C95&amp;" Floor completed"," "))&amp;(IF(C96&gt;0,", Finishing upto "&amp;C96&amp;" Floor completed"," ")))</f>
        <v xml:space="preserve">Excavation work completed, Plinth work completed, RCC upto 4 Slab completed, Brickwork upto 2 Floor completed, Internal Plaster upto 2 Floor completed    </v>
      </c>
      <c r="L84" s="42"/>
      <c r="M84" s="43"/>
    </row>
    <row r="85" spans="1:13" ht="15" customHeight="1" x14ac:dyDescent="0.35">
      <c r="A85" s="66" t="s">
        <v>122</v>
      </c>
      <c r="B85" s="66"/>
      <c r="C85" s="61">
        <v>1</v>
      </c>
      <c r="D85" s="66" t="s">
        <v>121</v>
      </c>
      <c r="E85" s="66"/>
      <c r="F85" s="66">
        <v>0</v>
      </c>
      <c r="G85" s="66"/>
      <c r="H85" s="61" t="s">
        <v>184</v>
      </c>
      <c r="I85" s="66">
        <v>3</v>
      </c>
      <c r="J85" s="66"/>
      <c r="K85" s="45" t="s">
        <v>185</v>
      </c>
      <c r="L85" s="45"/>
      <c r="M85" s="46"/>
    </row>
    <row r="86" spans="1:13" ht="33" customHeight="1" x14ac:dyDescent="0.35">
      <c r="A86" s="72" t="s">
        <v>186</v>
      </c>
      <c r="B86" s="72"/>
      <c r="C86" s="77" t="str">
        <f>K84</f>
        <v xml:space="preserve">Excavation work completed, Plinth work completed, RCC upto 4 Slab completed, Brickwork upto 2 Floor completed, Internal Plaster upto 2 Floor completed    </v>
      </c>
      <c r="D86" s="77"/>
      <c r="E86" s="77"/>
      <c r="F86" s="77"/>
      <c r="G86" s="77"/>
      <c r="H86" s="77"/>
      <c r="I86" s="77"/>
      <c r="J86" s="77"/>
      <c r="K86" s="45" t="s">
        <v>187</v>
      </c>
      <c r="L86" s="45"/>
      <c r="M86" s="46"/>
    </row>
    <row r="87" spans="1:13" ht="15.5" x14ac:dyDescent="0.35">
      <c r="A87" s="64" t="s">
        <v>31</v>
      </c>
      <c r="B87" s="64"/>
      <c r="C87" s="60" t="s">
        <v>188</v>
      </c>
      <c r="D87" s="64" t="s">
        <v>189</v>
      </c>
      <c r="E87" s="64"/>
      <c r="F87" s="64" t="s">
        <v>190</v>
      </c>
      <c r="G87" s="64"/>
      <c r="H87" s="64" t="s">
        <v>191</v>
      </c>
      <c r="I87" s="64"/>
      <c r="J87" s="64"/>
      <c r="K87" s="45" t="s">
        <v>192</v>
      </c>
      <c r="L87" s="47"/>
      <c r="M87" s="48"/>
    </row>
    <row r="88" spans="1:13" ht="15.5" x14ac:dyDescent="0.35">
      <c r="A88" s="64" t="s">
        <v>193</v>
      </c>
      <c r="B88" s="64"/>
      <c r="C88" s="55">
        <f>M91</f>
        <v>3</v>
      </c>
      <c r="D88" s="62">
        <f>((100/I85)*C88)/100</f>
        <v>1</v>
      </c>
      <c r="E88" s="62"/>
      <c r="F88" s="62">
        <f>(IF(C86=K86,"100%",IF(C86=K87,"100%",(((C89/I85*10)+(40/(C85+F85+I85)*C90)+(7.5/(I85)*C91)+(7.5/(I85)*C92)+(10/I85*C93)+(10/I85*C94)+(5/I85*C95)+(5/I85*C96)+(5/I85*C97))/100))))</f>
        <v>0.6</v>
      </c>
      <c r="G88" s="62"/>
      <c r="H88" s="62">
        <f>((((C88/I85)*20)+((C89/I85)*25)+(30/(I85+F85+C85)*C90)+(5/I85*C91)+(5/I85*C92)+(5/I85*C93)+(5/I85*C94)+(0/I85*C95)+(0/I85*C96)+(5/I85*C97))/100)</f>
        <v>0.81666666666666654</v>
      </c>
      <c r="I88" s="62"/>
      <c r="J88" s="62"/>
      <c r="K88" s="45"/>
      <c r="L88" s="47"/>
      <c r="M88" s="48"/>
    </row>
    <row r="89" spans="1:13" ht="15.5" x14ac:dyDescent="0.35">
      <c r="A89" s="64" t="s">
        <v>32</v>
      </c>
      <c r="B89" s="64"/>
      <c r="C89" s="55">
        <f>M96</f>
        <v>3</v>
      </c>
      <c r="D89" s="62">
        <f>((100/I85)*C89)/100</f>
        <v>1</v>
      </c>
      <c r="E89" s="62"/>
      <c r="F89" s="62"/>
      <c r="G89" s="62"/>
      <c r="H89" s="62"/>
      <c r="I89" s="62"/>
      <c r="J89" s="62"/>
      <c r="K89" s="47"/>
      <c r="L89" s="47"/>
      <c r="M89" s="48"/>
    </row>
    <row r="90" spans="1:13" ht="15.5" x14ac:dyDescent="0.35">
      <c r="A90" s="64" t="s">
        <v>203</v>
      </c>
      <c r="B90" s="64"/>
      <c r="C90" s="56">
        <v>4</v>
      </c>
      <c r="D90" s="62">
        <f>((100/(C85+F85+I85))*C90)/100</f>
        <v>1</v>
      </c>
      <c r="E90" s="62"/>
      <c r="F90" s="62"/>
      <c r="G90" s="62"/>
      <c r="H90" s="62"/>
      <c r="I90" s="62"/>
      <c r="J90" s="62"/>
      <c r="K90" s="49" t="s">
        <v>142</v>
      </c>
      <c r="L90" s="50"/>
      <c r="M90" s="51">
        <f>I85*50%</f>
        <v>1.5</v>
      </c>
    </row>
    <row r="91" spans="1:13" ht="15.5" x14ac:dyDescent="0.35">
      <c r="A91" s="64" t="s">
        <v>194</v>
      </c>
      <c r="B91" s="64" t="s">
        <v>195</v>
      </c>
      <c r="C91" s="55">
        <v>2</v>
      </c>
      <c r="D91" s="62">
        <f>((100/I85)*C91)/100</f>
        <v>0.66666666666666674</v>
      </c>
      <c r="E91" s="62"/>
      <c r="F91" s="62"/>
      <c r="G91" s="62"/>
      <c r="H91" s="62"/>
      <c r="I91" s="62"/>
      <c r="J91" s="62"/>
      <c r="K91" s="49" t="s">
        <v>145</v>
      </c>
      <c r="L91" s="50"/>
      <c r="M91" s="51">
        <f>I85</f>
        <v>3</v>
      </c>
    </row>
    <row r="92" spans="1:13" ht="15" customHeight="1" x14ac:dyDescent="0.35">
      <c r="A92" s="64" t="s">
        <v>196</v>
      </c>
      <c r="B92" s="64" t="s">
        <v>195</v>
      </c>
      <c r="C92" s="55">
        <v>2</v>
      </c>
      <c r="D92" s="62">
        <f>((100/I85)*C92)/100</f>
        <v>0.66666666666666674</v>
      </c>
      <c r="E92" s="62"/>
      <c r="F92" s="62"/>
      <c r="G92" s="62"/>
      <c r="H92" s="62"/>
      <c r="I92" s="62"/>
      <c r="J92" s="62"/>
      <c r="K92" s="49"/>
      <c r="L92" s="50"/>
      <c r="M92" s="51"/>
    </row>
    <row r="93" spans="1:13" ht="15.5" x14ac:dyDescent="0.35">
      <c r="A93" s="66" t="s">
        <v>197</v>
      </c>
      <c r="B93" s="66" t="s">
        <v>198</v>
      </c>
      <c r="C93" s="55">
        <v>0</v>
      </c>
      <c r="D93" s="62">
        <f>((100/(I85))*C93)/100</f>
        <v>0</v>
      </c>
      <c r="E93" s="62"/>
      <c r="F93" s="62"/>
      <c r="G93" s="62"/>
      <c r="H93" s="62"/>
      <c r="I93" s="62"/>
      <c r="J93" s="62"/>
      <c r="K93" s="49" t="s">
        <v>146</v>
      </c>
      <c r="L93" s="50"/>
      <c r="M93" s="51">
        <f>I85*25%</f>
        <v>0.75</v>
      </c>
    </row>
    <row r="94" spans="1:13" ht="15.5" x14ac:dyDescent="0.35">
      <c r="A94" s="64" t="s">
        <v>199</v>
      </c>
      <c r="B94" s="64" t="s">
        <v>199</v>
      </c>
      <c r="C94" s="55">
        <v>0</v>
      </c>
      <c r="D94" s="62">
        <f>((100/I85)*C94)/100</f>
        <v>0</v>
      </c>
      <c r="E94" s="62"/>
      <c r="F94" s="62"/>
      <c r="G94" s="62"/>
      <c r="H94" s="62"/>
      <c r="I94" s="62"/>
      <c r="J94" s="62"/>
      <c r="K94" s="49" t="s">
        <v>147</v>
      </c>
      <c r="L94" s="50"/>
      <c r="M94" s="51">
        <f>I85*50%</f>
        <v>1.5</v>
      </c>
    </row>
    <row r="95" spans="1:13" ht="15.5" x14ac:dyDescent="0.35">
      <c r="A95" s="64" t="s">
        <v>200</v>
      </c>
      <c r="B95" s="64"/>
      <c r="C95" s="55">
        <v>0</v>
      </c>
      <c r="D95" s="62">
        <f>((100/I85)*C95)/100</f>
        <v>0</v>
      </c>
      <c r="E95" s="62"/>
      <c r="F95" s="62"/>
      <c r="G95" s="62"/>
      <c r="H95" s="62"/>
      <c r="I95" s="62"/>
      <c r="J95" s="62"/>
      <c r="K95" s="49" t="s">
        <v>148</v>
      </c>
      <c r="L95" s="50"/>
      <c r="M95" s="51">
        <f>I85*75%</f>
        <v>2.25</v>
      </c>
    </row>
    <row r="96" spans="1:13" ht="15" customHeight="1" x14ac:dyDescent="0.35">
      <c r="A96" s="64" t="s">
        <v>201</v>
      </c>
      <c r="B96" s="64" t="s">
        <v>201</v>
      </c>
      <c r="C96" s="55">
        <v>0</v>
      </c>
      <c r="D96" s="62">
        <f>((100/(I85))*C96)/100</f>
        <v>0</v>
      </c>
      <c r="E96" s="62"/>
      <c r="F96" s="62"/>
      <c r="G96" s="62"/>
      <c r="H96" s="62"/>
      <c r="I96" s="62"/>
      <c r="J96" s="62"/>
      <c r="K96" s="49" t="s">
        <v>149</v>
      </c>
      <c r="L96" s="50"/>
      <c r="M96" s="51">
        <f>I85</f>
        <v>3</v>
      </c>
    </row>
    <row r="97" spans="1:15" ht="16" thickBot="1" x14ac:dyDescent="0.4">
      <c r="A97" s="64" t="s">
        <v>202</v>
      </c>
      <c r="B97" s="64"/>
      <c r="C97" s="55">
        <v>0</v>
      </c>
      <c r="D97" s="62">
        <f>((100/(I85))*C97)/100</f>
        <v>0</v>
      </c>
      <c r="E97" s="62"/>
      <c r="F97" s="62"/>
      <c r="G97" s="62"/>
      <c r="H97" s="62"/>
      <c r="I97" s="62"/>
      <c r="J97" s="62"/>
      <c r="K97" s="52"/>
      <c r="L97" s="52"/>
      <c r="M97" s="53"/>
    </row>
    <row r="98" spans="1:15" x14ac:dyDescent="0.3">
      <c r="A98" s="141" t="s">
        <v>170</v>
      </c>
      <c r="B98" s="142"/>
      <c r="C98" s="142"/>
      <c r="D98" s="142"/>
      <c r="E98" s="142"/>
      <c r="F98" s="142"/>
      <c r="G98" s="142"/>
      <c r="H98" s="142"/>
      <c r="I98" s="142"/>
      <c r="J98" s="143"/>
    </row>
    <row r="99" spans="1:15" x14ac:dyDescent="0.3">
      <c r="A99" s="82" t="s">
        <v>44</v>
      </c>
      <c r="B99" s="83"/>
      <c r="C99" s="83"/>
      <c r="D99" s="83"/>
      <c r="E99" s="83"/>
      <c r="F99" s="83"/>
      <c r="G99" s="83"/>
      <c r="H99" s="83"/>
      <c r="I99" s="83"/>
      <c r="J99" s="84"/>
    </row>
    <row r="100" spans="1:15" ht="15" customHeight="1" x14ac:dyDescent="0.3">
      <c r="A100" s="119" t="s">
        <v>72</v>
      </c>
      <c r="B100" s="120"/>
      <c r="C100" s="120"/>
      <c r="D100" s="120"/>
      <c r="E100" s="120"/>
      <c r="F100" s="120"/>
      <c r="G100" s="120"/>
      <c r="H100" s="120"/>
      <c r="I100" s="120"/>
      <c r="J100" s="121"/>
    </row>
    <row r="101" spans="1:15" x14ac:dyDescent="0.3">
      <c r="A101" s="122"/>
      <c r="B101" s="123"/>
      <c r="C101" s="123"/>
      <c r="D101" s="123"/>
      <c r="E101" s="123"/>
      <c r="F101" s="123"/>
      <c r="G101" s="123"/>
      <c r="H101" s="123"/>
      <c r="I101" s="123"/>
      <c r="J101" s="124"/>
    </row>
    <row r="102" spans="1:15" x14ac:dyDescent="0.3">
      <c r="A102" s="100" t="s">
        <v>25</v>
      </c>
      <c r="B102" s="101"/>
      <c r="C102" s="101"/>
      <c r="D102" s="101"/>
      <c r="E102" s="101"/>
      <c r="F102" s="101"/>
      <c r="G102" s="101"/>
      <c r="H102" s="101"/>
      <c r="I102" s="101"/>
      <c r="J102" s="102"/>
    </row>
    <row r="103" spans="1:15" ht="15" customHeight="1" x14ac:dyDescent="0.3">
      <c r="A103" s="82" t="s">
        <v>99</v>
      </c>
      <c r="B103" s="83"/>
      <c r="C103" s="83"/>
      <c r="D103" s="83"/>
      <c r="E103" s="83"/>
      <c r="F103" s="84"/>
      <c r="G103" s="88">
        <v>2400</v>
      </c>
      <c r="H103" s="89"/>
      <c r="I103" s="89"/>
      <c r="J103" s="90"/>
      <c r="L103" s="81"/>
      <c r="M103" s="81"/>
      <c r="N103" s="81"/>
      <c r="O103" s="81"/>
    </row>
    <row r="104" spans="1:15" s="29" customFormat="1" ht="14.5" customHeight="1" x14ac:dyDescent="0.3">
      <c r="A104" s="100" t="s">
        <v>71</v>
      </c>
      <c r="B104" s="101"/>
      <c r="C104" s="101"/>
      <c r="D104" s="101"/>
      <c r="E104" s="101"/>
      <c r="F104" s="102"/>
      <c r="G104" s="88">
        <f>G103*0.8</f>
        <v>1920</v>
      </c>
      <c r="H104" s="89"/>
      <c r="I104" s="89"/>
      <c r="J104" s="90"/>
    </row>
    <row r="105" spans="1:15" ht="118" customHeight="1" x14ac:dyDescent="0.3">
      <c r="A105" s="116" t="s">
        <v>217</v>
      </c>
      <c r="B105" s="117"/>
      <c r="C105" s="117"/>
      <c r="D105" s="117"/>
      <c r="E105" s="117"/>
      <c r="F105" s="117"/>
      <c r="G105" s="117"/>
      <c r="H105" s="117"/>
      <c r="I105" s="117"/>
      <c r="J105" s="118"/>
    </row>
    <row r="106" spans="1:15" x14ac:dyDescent="0.3">
      <c r="A106" s="113" t="s">
        <v>26</v>
      </c>
      <c r="B106" s="114"/>
      <c r="C106" s="114"/>
      <c r="D106" s="114"/>
      <c r="E106" s="114"/>
      <c r="F106" s="114"/>
      <c r="G106" s="114"/>
      <c r="H106" s="114"/>
      <c r="I106" s="114"/>
      <c r="J106" s="115"/>
    </row>
    <row r="107" spans="1:15" x14ac:dyDescent="0.3">
      <c r="A107" s="82" t="s">
        <v>30</v>
      </c>
      <c r="B107" s="83"/>
      <c r="C107" s="83"/>
      <c r="D107" s="83"/>
      <c r="E107" s="83"/>
      <c r="F107" s="83"/>
      <c r="G107" s="83"/>
      <c r="H107" s="83"/>
      <c r="I107" s="83"/>
      <c r="J107" s="84"/>
    </row>
    <row r="108" spans="1:15" x14ac:dyDescent="0.3">
      <c r="A108" s="113" t="s">
        <v>28</v>
      </c>
      <c r="B108" s="114"/>
      <c r="C108" s="114"/>
      <c r="D108" s="114"/>
      <c r="E108" s="114"/>
      <c r="F108" s="114"/>
      <c r="G108" s="114"/>
      <c r="H108" s="114"/>
      <c r="I108" s="114"/>
      <c r="J108" s="115"/>
    </row>
    <row r="109" spans="1:15" x14ac:dyDescent="0.3">
      <c r="A109" s="82" t="s">
        <v>35</v>
      </c>
      <c r="B109" s="83"/>
      <c r="C109" s="83"/>
      <c r="D109" s="83"/>
      <c r="E109" s="83"/>
      <c r="F109" s="83"/>
      <c r="G109" s="83"/>
      <c r="H109" s="83"/>
      <c r="I109" s="83"/>
      <c r="J109" s="84"/>
    </row>
    <row r="110" spans="1:15" x14ac:dyDescent="0.3">
      <c r="A110" s="82" t="s">
        <v>103</v>
      </c>
      <c r="B110" s="83"/>
      <c r="C110" s="83"/>
      <c r="D110" s="83"/>
      <c r="E110" s="83"/>
      <c r="F110" s="83"/>
      <c r="G110" s="83"/>
      <c r="H110" s="83"/>
      <c r="I110" s="83"/>
      <c r="J110" s="84"/>
    </row>
    <row r="111" spans="1:15" x14ac:dyDescent="0.3">
      <c r="A111" s="82" t="s">
        <v>104</v>
      </c>
      <c r="B111" s="83"/>
      <c r="C111" s="83"/>
      <c r="D111" s="83"/>
      <c r="E111" s="83"/>
      <c r="F111" s="83"/>
      <c r="G111" s="83"/>
      <c r="H111" s="83"/>
      <c r="I111" s="83"/>
      <c r="J111" s="84"/>
    </row>
    <row r="112" spans="1:15" ht="30.75" customHeight="1" x14ac:dyDescent="0.3">
      <c r="A112" s="85" t="s">
        <v>105</v>
      </c>
      <c r="B112" s="86"/>
      <c r="C112" s="86"/>
      <c r="D112" s="86"/>
      <c r="E112" s="86"/>
      <c r="F112" s="86"/>
      <c r="G112" s="86"/>
      <c r="H112" s="86"/>
      <c r="I112" s="86"/>
      <c r="J112" s="87"/>
    </row>
    <row r="113" spans="1:10" ht="15" customHeight="1" x14ac:dyDescent="0.3">
      <c r="A113" s="91" t="s">
        <v>27</v>
      </c>
      <c r="B113" s="92"/>
      <c r="C113" s="92"/>
      <c r="D113" s="92"/>
      <c r="E113" s="92"/>
      <c r="F113" s="92"/>
      <c r="G113" s="92"/>
      <c r="H113" s="92"/>
      <c r="I113" s="92"/>
      <c r="J113" s="93"/>
    </row>
    <row r="114" spans="1:10" x14ac:dyDescent="0.3">
      <c r="A114" s="94"/>
      <c r="B114" s="95"/>
      <c r="C114" s="95"/>
      <c r="D114" s="95"/>
      <c r="E114" s="95"/>
      <c r="F114" s="95"/>
      <c r="G114" s="95"/>
      <c r="H114" s="95"/>
      <c r="I114" s="95"/>
      <c r="J114" s="96"/>
    </row>
    <row r="115" spans="1:10" x14ac:dyDescent="0.3">
      <c r="A115" s="94"/>
      <c r="B115" s="95"/>
      <c r="C115" s="95"/>
      <c r="D115" s="95"/>
      <c r="E115" s="95"/>
      <c r="F115" s="95"/>
      <c r="G115" s="95"/>
      <c r="H115" s="95"/>
      <c r="I115" s="95"/>
      <c r="J115" s="96"/>
    </row>
    <row r="116" spans="1:10" x14ac:dyDescent="0.3">
      <c r="A116" s="97"/>
      <c r="B116" s="98"/>
      <c r="C116" s="98"/>
      <c r="D116" s="98"/>
      <c r="E116" s="98"/>
      <c r="F116" s="98"/>
      <c r="G116" s="98"/>
      <c r="H116" s="98"/>
      <c r="I116" s="98"/>
      <c r="J116" s="99"/>
    </row>
    <row r="117" spans="1:10" s="10" customFormat="1" x14ac:dyDescent="0.3">
      <c r="A117" s="10" t="s">
        <v>151</v>
      </c>
      <c r="D117" s="10" t="str">
        <f>F8</f>
        <v>Shaligram Township (Gut No.137)</v>
      </c>
    </row>
    <row r="118" spans="1:10" s="10" customFormat="1" x14ac:dyDescent="0.3"/>
    <row r="131" spans="9:17" x14ac:dyDescent="0.3">
      <c r="I131" s="10"/>
    </row>
    <row r="139" spans="9:17" x14ac:dyDescent="0.3">
      <c r="Q139" s="30"/>
    </row>
    <row r="164" spans="1:2" x14ac:dyDescent="0.3">
      <c r="A164" s="10" t="s">
        <v>118</v>
      </c>
      <c r="B164" s="10"/>
    </row>
  </sheetData>
  <mergeCells count="229">
    <mergeCell ref="A10:E10"/>
    <mergeCell ref="F10:J10"/>
    <mergeCell ref="C17:E17"/>
    <mergeCell ref="F23:J23"/>
    <mergeCell ref="A44:B44"/>
    <mergeCell ref="I27:J27"/>
    <mergeCell ref="A26:B26"/>
    <mergeCell ref="C26:D26"/>
    <mergeCell ref="E26:F26"/>
    <mergeCell ref="G26:H26"/>
    <mergeCell ref="H44:J44"/>
    <mergeCell ref="A24:E24"/>
    <mergeCell ref="A25:E25"/>
    <mergeCell ref="F24:J24"/>
    <mergeCell ref="E28:F28"/>
    <mergeCell ref="G28:H28"/>
    <mergeCell ref="A28:B28"/>
    <mergeCell ref="A43:B43"/>
    <mergeCell ref="F41:J41"/>
    <mergeCell ref="F5:J5"/>
    <mergeCell ref="A39:E39"/>
    <mergeCell ref="A33:J33"/>
    <mergeCell ref="A31:B31"/>
    <mergeCell ref="A34:J35"/>
    <mergeCell ref="A38:E38"/>
    <mergeCell ref="G27:H27"/>
    <mergeCell ref="A36:E36"/>
    <mergeCell ref="F25:J25"/>
    <mergeCell ref="F8:J8"/>
    <mergeCell ref="F12:J12"/>
    <mergeCell ref="B15:E15"/>
    <mergeCell ref="A8:E8"/>
    <mergeCell ref="A9:E9"/>
    <mergeCell ref="F9:J9"/>
    <mergeCell ref="G15:J15"/>
    <mergeCell ref="E27:F27"/>
    <mergeCell ref="I26:J26"/>
    <mergeCell ref="A23:E23"/>
    <mergeCell ref="B16:E16"/>
    <mergeCell ref="A17:B17"/>
    <mergeCell ref="C28:D28"/>
    <mergeCell ref="C27:D27"/>
    <mergeCell ref="C31:J31"/>
    <mergeCell ref="A2:J2"/>
    <mergeCell ref="A3:E3"/>
    <mergeCell ref="F3:J3"/>
    <mergeCell ref="A4:E4"/>
    <mergeCell ref="F4:J4"/>
    <mergeCell ref="A6:E6"/>
    <mergeCell ref="F6:J6"/>
    <mergeCell ref="A5:E5"/>
    <mergeCell ref="A22:E22"/>
    <mergeCell ref="F22:J22"/>
    <mergeCell ref="A7:E7"/>
    <mergeCell ref="F7:J7"/>
    <mergeCell ref="B14:D14"/>
    <mergeCell ref="H14:J14"/>
    <mergeCell ref="G16:J16"/>
    <mergeCell ref="A12:E12"/>
    <mergeCell ref="A13:B13"/>
    <mergeCell ref="C13:J13"/>
    <mergeCell ref="F17:G17"/>
    <mergeCell ref="H17:J17"/>
    <mergeCell ref="A18:E19"/>
    <mergeCell ref="F18:J19"/>
    <mergeCell ref="A20:E21"/>
    <mergeCell ref="F20:J21"/>
    <mergeCell ref="A112:J112"/>
    <mergeCell ref="A108:J108"/>
    <mergeCell ref="A105:J105"/>
    <mergeCell ref="A106:J106"/>
    <mergeCell ref="A109:J109"/>
    <mergeCell ref="D64:E64"/>
    <mergeCell ref="A99:J99"/>
    <mergeCell ref="A100:J101"/>
    <mergeCell ref="I46:J46"/>
    <mergeCell ref="A54:J54"/>
    <mergeCell ref="F47:G47"/>
    <mergeCell ref="A98:J98"/>
    <mergeCell ref="D59:E59"/>
    <mergeCell ref="A60:B60"/>
    <mergeCell ref="D60:E60"/>
    <mergeCell ref="A61:B61"/>
    <mergeCell ref="D61:E61"/>
    <mergeCell ref="A62:B62"/>
    <mergeCell ref="D62:E62"/>
    <mergeCell ref="A63:B63"/>
    <mergeCell ref="D63:E63"/>
    <mergeCell ref="D79:E79"/>
    <mergeCell ref="A80:B80"/>
    <mergeCell ref="D80:E80"/>
    <mergeCell ref="A53:J53"/>
    <mergeCell ref="A37:E37"/>
    <mergeCell ref="I28:J28"/>
    <mergeCell ref="H45:J45"/>
    <mergeCell ref="A48:J48"/>
    <mergeCell ref="A47:C47"/>
    <mergeCell ref="D49:E49"/>
    <mergeCell ref="H43:J43"/>
    <mergeCell ref="A32:B32"/>
    <mergeCell ref="C32:J32"/>
    <mergeCell ref="C50:J50"/>
    <mergeCell ref="C51:J51"/>
    <mergeCell ref="A41:E41"/>
    <mergeCell ref="I49:J49"/>
    <mergeCell ref="F36:J36"/>
    <mergeCell ref="F49:H49"/>
    <mergeCell ref="A113:J116"/>
    <mergeCell ref="A104:F104"/>
    <mergeCell ref="G104:J104"/>
    <mergeCell ref="A102:J102"/>
    <mergeCell ref="G103:J103"/>
    <mergeCell ref="A110:J110"/>
    <mergeCell ref="A107:J107"/>
    <mergeCell ref="A111:J111"/>
    <mergeCell ref="A1:J1"/>
    <mergeCell ref="A52:E52"/>
    <mergeCell ref="F52:J52"/>
    <mergeCell ref="A46:E46"/>
    <mergeCell ref="F46:H46"/>
    <mergeCell ref="F40:J40"/>
    <mergeCell ref="A42:J42"/>
    <mergeCell ref="D47:E47"/>
    <mergeCell ref="C44:F44"/>
    <mergeCell ref="C45:F45"/>
    <mergeCell ref="A27:B27"/>
    <mergeCell ref="A103:F103"/>
    <mergeCell ref="F37:J37"/>
    <mergeCell ref="F38:J38"/>
    <mergeCell ref="H47:J47"/>
    <mergeCell ref="A45:B45"/>
    <mergeCell ref="L103:O103"/>
    <mergeCell ref="A30:J30"/>
    <mergeCell ref="A11:E11"/>
    <mergeCell ref="F11:J11"/>
    <mergeCell ref="A49:C49"/>
    <mergeCell ref="A29:J29"/>
    <mergeCell ref="F39:J39"/>
    <mergeCell ref="A40:E40"/>
    <mergeCell ref="C43:F43"/>
    <mergeCell ref="A55:B55"/>
    <mergeCell ref="D55:E55"/>
    <mergeCell ref="F55:G55"/>
    <mergeCell ref="I55:J55"/>
    <mergeCell ref="A56:B56"/>
    <mergeCell ref="C56:J56"/>
    <mergeCell ref="A57:B57"/>
    <mergeCell ref="D57:E57"/>
    <mergeCell ref="H57:J57"/>
    <mergeCell ref="F57:G57"/>
    <mergeCell ref="A58:B58"/>
    <mergeCell ref="D58:E58"/>
    <mergeCell ref="F58:G67"/>
    <mergeCell ref="H58:J67"/>
    <mergeCell ref="A59:B59"/>
    <mergeCell ref="A81:B81"/>
    <mergeCell ref="D81:E81"/>
    <mergeCell ref="A64:B64"/>
    <mergeCell ref="A65:B65"/>
    <mergeCell ref="D65:E65"/>
    <mergeCell ref="A66:B66"/>
    <mergeCell ref="D66:E66"/>
    <mergeCell ref="A67:B67"/>
    <mergeCell ref="D67:E67"/>
    <mergeCell ref="A68:J68"/>
    <mergeCell ref="A69:B69"/>
    <mergeCell ref="D69:E69"/>
    <mergeCell ref="F69:G69"/>
    <mergeCell ref="I69:J69"/>
    <mergeCell ref="A71:B72"/>
    <mergeCell ref="C71:E72"/>
    <mergeCell ref="F71:G72"/>
    <mergeCell ref="H71:J72"/>
    <mergeCell ref="A87:B87"/>
    <mergeCell ref="D87:E87"/>
    <mergeCell ref="F87:G87"/>
    <mergeCell ref="H87:J87"/>
    <mergeCell ref="A88:B88"/>
    <mergeCell ref="A70:B70"/>
    <mergeCell ref="C70:J70"/>
    <mergeCell ref="A73:B73"/>
    <mergeCell ref="D73:E73"/>
    <mergeCell ref="F73:G73"/>
    <mergeCell ref="H73:J73"/>
    <mergeCell ref="A74:B74"/>
    <mergeCell ref="D74:E74"/>
    <mergeCell ref="F74:G83"/>
    <mergeCell ref="H74:J83"/>
    <mergeCell ref="A75:B75"/>
    <mergeCell ref="D75:E75"/>
    <mergeCell ref="A76:B76"/>
    <mergeCell ref="D76:E76"/>
    <mergeCell ref="A77:B77"/>
    <mergeCell ref="D77:E77"/>
    <mergeCell ref="A78:B78"/>
    <mergeCell ref="D78:E78"/>
    <mergeCell ref="A79:B79"/>
    <mergeCell ref="D82:E82"/>
    <mergeCell ref="A83:B83"/>
    <mergeCell ref="D83:E83"/>
    <mergeCell ref="A84:J84"/>
    <mergeCell ref="A85:B85"/>
    <mergeCell ref="D85:E85"/>
    <mergeCell ref="F85:G85"/>
    <mergeCell ref="I85:J85"/>
    <mergeCell ref="A86:B86"/>
    <mergeCell ref="C86:J86"/>
    <mergeCell ref="A82:B82"/>
    <mergeCell ref="D88:E88"/>
    <mergeCell ref="F88:G97"/>
    <mergeCell ref="H88:J97"/>
    <mergeCell ref="A89:B89"/>
    <mergeCell ref="D89:E89"/>
    <mergeCell ref="A90:B90"/>
    <mergeCell ref="D90:E90"/>
    <mergeCell ref="A91:B91"/>
    <mergeCell ref="D91:E91"/>
    <mergeCell ref="A92:B92"/>
    <mergeCell ref="D92:E92"/>
    <mergeCell ref="A96:B96"/>
    <mergeCell ref="D96:E96"/>
    <mergeCell ref="A97:B97"/>
    <mergeCell ref="D97:E97"/>
    <mergeCell ref="A93:B93"/>
    <mergeCell ref="D93:E93"/>
    <mergeCell ref="A94:B94"/>
    <mergeCell ref="D94:E94"/>
    <mergeCell ref="A95:B95"/>
    <mergeCell ref="D95:E95"/>
  </mergeCells>
  <phoneticPr fontId="0" type="noConversion"/>
  <hyperlinks>
    <hyperlink ref="C32" r:id="rId1"/>
  </hyperlinks>
  <printOptions horizontalCentered="1"/>
  <pageMargins left="0.43307086614173229" right="0.43307086614173229" top="0.78740157480314965" bottom="1.1811023622047245" header="0.19685039370078741" footer="0.19685039370078741"/>
  <pageSetup paperSize="9" scale="95" fitToHeight="0" orientation="portrait" r:id="rId2"/>
  <headerFooter>
    <oddHeader>&amp;C&amp;G</oddHeader>
    <oddFooter>&amp;L&amp;"Times New Roman,Bold"Ref No: &amp;F&amp;C&amp;G&amp;R                                                        &amp;P</oddFooter>
  </headerFooter>
  <rowBreaks count="3" manualBreakCount="3">
    <brk id="83" max="16383" man="1"/>
    <brk id="116" max="16383" man="1"/>
    <brk id="16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4" sqref="F24"/>
    </sheetView>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topLeftCell="D1" workbookViewId="0">
      <selection activeCell="I24" sqref="I24"/>
    </sheetView>
  </sheetViews>
  <sheetFormatPr defaultColWidth="9.1796875" defaultRowHeight="14" x14ac:dyDescent="0.3"/>
  <cols>
    <col min="1" max="1" width="20.54296875" style="14" customWidth="1"/>
    <col min="2" max="2" width="11.7265625" style="14" customWidth="1"/>
    <col min="3" max="4" width="9.1796875" style="14"/>
    <col min="5" max="5" width="10.1796875" style="14" customWidth="1"/>
    <col min="6" max="6" width="10.7265625" style="14" customWidth="1"/>
    <col min="7" max="7" width="9.1796875" style="14"/>
    <col min="8" max="8" width="10.453125" style="14" customWidth="1"/>
    <col min="9" max="9" width="15.453125" style="14" customWidth="1"/>
    <col min="10" max="16384" width="9.1796875" style="14"/>
  </cols>
  <sheetData>
    <row r="2" spans="1:13" x14ac:dyDescent="0.3">
      <c r="A2" s="13" t="s">
        <v>120</v>
      </c>
      <c r="B2" s="13" t="s">
        <v>121</v>
      </c>
      <c r="C2" s="13" t="s">
        <v>122</v>
      </c>
      <c r="D2" s="150" t="s">
        <v>123</v>
      </c>
      <c r="E2" s="150"/>
    </row>
    <row r="3" spans="1:13" x14ac:dyDescent="0.3">
      <c r="A3" s="15">
        <v>0</v>
      </c>
      <c r="B3" s="15">
        <v>0</v>
      </c>
      <c r="C3" s="15">
        <v>1</v>
      </c>
      <c r="D3" s="151">
        <v>2</v>
      </c>
      <c r="E3" s="151"/>
    </row>
    <row r="5" spans="1:13" x14ac:dyDescent="0.3">
      <c r="A5" s="14" t="s">
        <v>106</v>
      </c>
      <c r="B5" s="16" t="s">
        <v>124</v>
      </c>
      <c r="C5" s="16">
        <f>D3</f>
        <v>2</v>
      </c>
      <c r="D5" s="17"/>
    </row>
    <row r="6" spans="1:13" x14ac:dyDescent="0.3">
      <c r="A6" s="14" t="s">
        <v>107</v>
      </c>
      <c r="B6" s="18">
        <v>10</v>
      </c>
      <c r="C6" s="19">
        <v>10</v>
      </c>
      <c r="D6" s="20">
        <f>((100/B6)*C6)/100</f>
        <v>1</v>
      </c>
    </row>
    <row r="7" spans="1:13" x14ac:dyDescent="0.3">
      <c r="A7" s="14" t="s">
        <v>108</v>
      </c>
      <c r="B7" s="18">
        <f>A3+B3+C3+D3</f>
        <v>3</v>
      </c>
      <c r="C7" s="19">
        <v>3</v>
      </c>
      <c r="D7" s="20">
        <f t="shared" ref="D7:D12" si="0">((100/B7)*C7)/100</f>
        <v>1</v>
      </c>
      <c r="F7" s="152" t="s">
        <v>125</v>
      </c>
      <c r="G7" s="152"/>
      <c r="H7" s="21" t="s">
        <v>126</v>
      </c>
      <c r="J7" s="22"/>
    </row>
    <row r="8" spans="1:13" x14ac:dyDescent="0.3">
      <c r="A8" s="14" t="s">
        <v>113</v>
      </c>
      <c r="B8" s="18">
        <f>C5</f>
        <v>2</v>
      </c>
      <c r="C8" s="19">
        <v>2</v>
      </c>
      <c r="D8" s="20">
        <f t="shared" si="0"/>
        <v>1</v>
      </c>
      <c r="F8" s="149" t="s">
        <v>127</v>
      </c>
      <c r="G8" s="149"/>
      <c r="H8" s="18" t="s">
        <v>128</v>
      </c>
    </row>
    <row r="9" spans="1:13" x14ac:dyDescent="0.3">
      <c r="A9" s="14" t="s">
        <v>115</v>
      </c>
      <c r="B9" s="18">
        <f>C5</f>
        <v>2</v>
      </c>
      <c r="C9" s="19">
        <v>2</v>
      </c>
      <c r="D9" s="20">
        <f t="shared" si="0"/>
        <v>1</v>
      </c>
      <c r="F9" s="149" t="s">
        <v>129</v>
      </c>
      <c r="G9" s="149"/>
      <c r="H9" s="18" t="s">
        <v>130</v>
      </c>
    </row>
    <row r="10" spans="1:13" x14ac:dyDescent="0.3">
      <c r="A10" s="14" t="s">
        <v>37</v>
      </c>
      <c r="B10" s="18">
        <f>C5</f>
        <v>2</v>
      </c>
      <c r="C10" s="19">
        <v>2</v>
      </c>
      <c r="D10" s="20">
        <f t="shared" si="0"/>
        <v>1</v>
      </c>
      <c r="F10" s="149" t="s">
        <v>131</v>
      </c>
      <c r="G10" s="149"/>
      <c r="H10" s="18" t="s">
        <v>132</v>
      </c>
    </row>
    <row r="11" spans="1:13" x14ac:dyDescent="0.3">
      <c r="A11" s="23" t="s">
        <v>111</v>
      </c>
      <c r="B11" s="18">
        <f>C5</f>
        <v>2</v>
      </c>
      <c r="C11" s="19">
        <v>0</v>
      </c>
      <c r="D11" s="20">
        <f t="shared" si="0"/>
        <v>0</v>
      </c>
      <c r="F11" s="149" t="s">
        <v>133</v>
      </c>
      <c r="G11" s="149"/>
      <c r="H11" s="18" t="s">
        <v>134</v>
      </c>
    </row>
    <row r="12" spans="1:13" x14ac:dyDescent="0.3">
      <c r="A12" s="14" t="s">
        <v>38</v>
      </c>
      <c r="B12" s="18">
        <f>C5</f>
        <v>2</v>
      </c>
      <c r="C12" s="19">
        <v>0</v>
      </c>
      <c r="D12" s="20">
        <f t="shared" si="0"/>
        <v>0</v>
      </c>
      <c r="F12" s="149" t="s">
        <v>135</v>
      </c>
      <c r="G12" s="149"/>
      <c r="H12" s="18" t="s">
        <v>136</v>
      </c>
    </row>
    <row r="13" spans="1:13" ht="31.5" customHeight="1" x14ac:dyDescent="0.3">
      <c r="F13" s="149" t="s">
        <v>137</v>
      </c>
      <c r="G13" s="149"/>
      <c r="H13" s="18" t="s">
        <v>138</v>
      </c>
    </row>
    <row r="14" spans="1:13" hidden="1" x14ac:dyDescent="0.3">
      <c r="A14" s="13"/>
      <c r="B14" s="13" t="s">
        <v>112</v>
      </c>
      <c r="C14" s="13" t="s">
        <v>116</v>
      </c>
      <c r="G14" s="13" t="s">
        <v>107</v>
      </c>
      <c r="H14" s="13" t="s">
        <v>109</v>
      </c>
      <c r="I14" s="13" t="s">
        <v>110</v>
      </c>
      <c r="J14" s="13" t="s">
        <v>34</v>
      </c>
      <c r="K14" s="13" t="s">
        <v>37</v>
      </c>
      <c r="L14" s="13" t="s">
        <v>111</v>
      </c>
      <c r="M14" s="13" t="s">
        <v>38</v>
      </c>
    </row>
    <row r="15" spans="1:13" hidden="1" x14ac:dyDescent="0.3">
      <c r="A15" s="13" t="s">
        <v>32</v>
      </c>
      <c r="B15" s="13">
        <f>G15</f>
        <v>10</v>
      </c>
      <c r="C15" s="13">
        <f>G16</f>
        <v>30</v>
      </c>
      <c r="E15" s="150" t="s">
        <v>112</v>
      </c>
      <c r="F15" s="150"/>
      <c r="G15" s="24">
        <f>C6</f>
        <v>10</v>
      </c>
      <c r="H15" s="24">
        <f>40/B7*C7</f>
        <v>40</v>
      </c>
      <c r="I15" s="24">
        <f>15/B8*C8</f>
        <v>15</v>
      </c>
      <c r="J15" s="24">
        <f>10/B9*C9</f>
        <v>10</v>
      </c>
      <c r="K15" s="24">
        <f>10/B10*C10</f>
        <v>10</v>
      </c>
      <c r="L15" s="24">
        <f>5/B11*C11</f>
        <v>0</v>
      </c>
      <c r="M15" s="24">
        <f>5/B12*C12</f>
        <v>0</v>
      </c>
    </row>
    <row r="16" spans="1:13" hidden="1" x14ac:dyDescent="0.3">
      <c r="A16" s="13" t="s">
        <v>33</v>
      </c>
      <c r="B16" s="13">
        <f>H15</f>
        <v>40</v>
      </c>
      <c r="C16" s="13">
        <f>H16</f>
        <v>30</v>
      </c>
      <c r="E16" s="150" t="s">
        <v>114</v>
      </c>
      <c r="F16" s="150"/>
      <c r="G16" s="13">
        <f>G15+20</f>
        <v>30</v>
      </c>
      <c r="H16" s="13">
        <f>30/B7*C7</f>
        <v>30</v>
      </c>
      <c r="I16" s="13">
        <f>15/B8*C8</f>
        <v>15</v>
      </c>
      <c r="J16" s="13">
        <f>10/B9*C9</f>
        <v>10</v>
      </c>
      <c r="K16" s="13">
        <f>5/B10*C10</f>
        <v>5</v>
      </c>
      <c r="L16" s="13">
        <f>5/B11*C11</f>
        <v>0</v>
      </c>
      <c r="M16" s="13">
        <f>5/B12*C12</f>
        <v>0</v>
      </c>
    </row>
    <row r="17" spans="1:8" hidden="1" x14ac:dyDescent="0.3">
      <c r="A17" s="13" t="s">
        <v>110</v>
      </c>
      <c r="B17" s="13">
        <f>I15</f>
        <v>15</v>
      </c>
      <c r="C17" s="13">
        <f>I16</f>
        <v>15</v>
      </c>
    </row>
    <row r="18" spans="1:8" ht="29.25" hidden="1" customHeight="1" x14ac:dyDescent="0.3">
      <c r="A18" s="13" t="s">
        <v>34</v>
      </c>
      <c r="B18" s="13">
        <f>J15</f>
        <v>10</v>
      </c>
      <c r="C18" s="13">
        <f>J16</f>
        <v>10</v>
      </c>
    </row>
    <row r="19" spans="1:8" hidden="1" x14ac:dyDescent="0.3">
      <c r="A19" s="13" t="s">
        <v>37</v>
      </c>
      <c r="B19" s="13">
        <f>K15</f>
        <v>10</v>
      </c>
      <c r="C19" s="13">
        <f>K16</f>
        <v>5</v>
      </c>
    </row>
    <row r="20" spans="1:8" hidden="1" x14ac:dyDescent="0.3">
      <c r="A20" s="25" t="s">
        <v>111</v>
      </c>
      <c r="B20" s="13">
        <f>L15</f>
        <v>0</v>
      </c>
      <c r="C20" s="13">
        <f>L16</f>
        <v>0</v>
      </c>
    </row>
    <row r="21" spans="1:8" hidden="1" x14ac:dyDescent="0.3">
      <c r="A21" s="13" t="s">
        <v>38</v>
      </c>
      <c r="B21" s="13">
        <f>M15</f>
        <v>0</v>
      </c>
      <c r="C21" s="13">
        <f>M16</f>
        <v>0</v>
      </c>
    </row>
    <row r="22" spans="1:8" x14ac:dyDescent="0.3">
      <c r="A22" s="13" t="s">
        <v>117</v>
      </c>
      <c r="B22" s="26">
        <f>(B15+B16+B17+B18+B19+B20+B21)/100</f>
        <v>0.85</v>
      </c>
      <c r="C22" s="26">
        <f>(C15+C16+C17+C18+C19+C20+C21)/100</f>
        <v>0.9</v>
      </c>
      <c r="F22" s="149" t="s">
        <v>139</v>
      </c>
      <c r="G22" s="149"/>
      <c r="H22" s="18" t="s">
        <v>130</v>
      </c>
    </row>
    <row r="23" spans="1:8" x14ac:dyDescent="0.3">
      <c r="F23" s="149" t="s">
        <v>140</v>
      </c>
      <c r="G23" s="149"/>
      <c r="H23" s="18" t="s">
        <v>141</v>
      </c>
    </row>
    <row r="24" spans="1:8" x14ac:dyDescent="0.3">
      <c r="A24" s="14" t="s">
        <v>142</v>
      </c>
      <c r="B24" s="27">
        <v>0.01</v>
      </c>
      <c r="C24" s="27">
        <v>0.02</v>
      </c>
      <c r="F24" s="149" t="s">
        <v>143</v>
      </c>
      <c r="G24" s="149"/>
      <c r="H24" s="18" t="s">
        <v>144</v>
      </c>
    </row>
    <row r="25" spans="1:8" x14ac:dyDescent="0.3">
      <c r="A25" s="14" t="s">
        <v>145</v>
      </c>
      <c r="B25" s="27">
        <v>0.01</v>
      </c>
      <c r="C25" s="27">
        <v>0.03</v>
      </c>
    </row>
    <row r="26" spans="1:8" x14ac:dyDescent="0.3">
      <c r="A26" s="14" t="s">
        <v>146</v>
      </c>
      <c r="B26" s="27">
        <v>0.03</v>
      </c>
      <c r="C26" s="27">
        <v>0.08</v>
      </c>
    </row>
    <row r="27" spans="1:8" x14ac:dyDescent="0.3">
      <c r="A27" s="14" t="s">
        <v>147</v>
      </c>
      <c r="B27" s="27">
        <v>0.05</v>
      </c>
      <c r="C27" s="27">
        <v>0.15</v>
      </c>
    </row>
    <row r="28" spans="1:8" x14ac:dyDescent="0.3">
      <c r="A28" s="14" t="s">
        <v>148</v>
      </c>
      <c r="B28" s="27">
        <v>7.0000000000000007E-2</v>
      </c>
      <c r="C28" s="27">
        <v>0.2</v>
      </c>
    </row>
    <row r="29" spans="1:8" x14ac:dyDescent="0.3">
      <c r="A29" s="14" t="s">
        <v>149</v>
      </c>
      <c r="B29" s="27">
        <v>0.1</v>
      </c>
      <c r="C29" s="2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32" sqref="C32"/>
    </sheetView>
  </sheetViews>
  <sheetFormatPr defaultColWidth="9.1796875" defaultRowHeight="14" x14ac:dyDescent="0.3"/>
  <cols>
    <col min="1" max="1" width="20.54296875" style="14" customWidth="1"/>
    <col min="2" max="2" width="11.7265625" style="14" customWidth="1"/>
    <col min="3" max="4" width="9.1796875" style="14"/>
    <col min="5" max="5" width="10.1796875" style="14" customWidth="1"/>
    <col min="6" max="6" width="10.7265625" style="14" customWidth="1"/>
    <col min="7" max="7" width="9.1796875" style="14"/>
    <col min="8" max="8" width="10.453125" style="14" customWidth="1"/>
    <col min="9" max="9" width="15.453125" style="14" customWidth="1"/>
    <col min="10" max="16384" width="9.1796875" style="14"/>
  </cols>
  <sheetData>
    <row r="2" spans="1:13" x14ac:dyDescent="0.3">
      <c r="A2" s="13" t="s">
        <v>120</v>
      </c>
      <c r="B2" s="13" t="s">
        <v>121</v>
      </c>
      <c r="C2" s="13" t="s">
        <v>122</v>
      </c>
      <c r="D2" s="150" t="s">
        <v>123</v>
      </c>
      <c r="E2" s="150"/>
    </row>
    <row r="3" spans="1:13" x14ac:dyDescent="0.3">
      <c r="A3" s="15">
        <v>0</v>
      </c>
      <c r="B3" s="15">
        <v>0</v>
      </c>
      <c r="C3" s="15">
        <v>1</v>
      </c>
      <c r="D3" s="151">
        <v>3</v>
      </c>
      <c r="E3" s="151"/>
    </row>
    <row r="5" spans="1:13" x14ac:dyDescent="0.3">
      <c r="A5" s="14" t="s">
        <v>106</v>
      </c>
      <c r="B5" s="16" t="s">
        <v>124</v>
      </c>
      <c r="C5" s="16">
        <f>D3</f>
        <v>3</v>
      </c>
      <c r="D5" s="17"/>
    </row>
    <row r="6" spans="1:13" x14ac:dyDescent="0.3">
      <c r="A6" s="14" t="s">
        <v>107</v>
      </c>
      <c r="B6" s="18">
        <v>10</v>
      </c>
      <c r="C6" s="19">
        <v>10</v>
      </c>
      <c r="D6" s="20">
        <f>((100/B6)*C6)/100</f>
        <v>1</v>
      </c>
    </row>
    <row r="7" spans="1:13" x14ac:dyDescent="0.3">
      <c r="A7" s="14" t="s">
        <v>108</v>
      </c>
      <c r="B7" s="18">
        <f>A3+B3+C3+D3</f>
        <v>4</v>
      </c>
      <c r="C7" s="19">
        <v>4</v>
      </c>
      <c r="D7" s="20">
        <f t="shared" ref="D7:D12" si="0">((100/B7)*C7)/100</f>
        <v>1</v>
      </c>
      <c r="F7" s="152" t="s">
        <v>125</v>
      </c>
      <c r="G7" s="152"/>
      <c r="H7" s="21" t="s">
        <v>126</v>
      </c>
      <c r="J7" s="22"/>
    </row>
    <row r="8" spans="1:13" x14ac:dyDescent="0.3">
      <c r="A8" s="14" t="s">
        <v>113</v>
      </c>
      <c r="B8" s="18">
        <f>C5</f>
        <v>3</v>
      </c>
      <c r="C8" s="19">
        <v>3</v>
      </c>
      <c r="D8" s="20">
        <f t="shared" si="0"/>
        <v>1</v>
      </c>
      <c r="F8" s="149" t="s">
        <v>127</v>
      </c>
      <c r="G8" s="149"/>
      <c r="H8" s="18" t="s">
        <v>128</v>
      </c>
    </row>
    <row r="9" spans="1:13" x14ac:dyDescent="0.3">
      <c r="A9" s="14" t="s">
        <v>115</v>
      </c>
      <c r="B9" s="18">
        <f>C5</f>
        <v>3</v>
      </c>
      <c r="C9" s="19">
        <v>1.5</v>
      </c>
      <c r="D9" s="20">
        <f t="shared" si="0"/>
        <v>0.5</v>
      </c>
      <c r="F9" s="149" t="s">
        <v>129</v>
      </c>
      <c r="G9" s="149"/>
      <c r="H9" s="18" t="s">
        <v>130</v>
      </c>
    </row>
    <row r="10" spans="1:13" x14ac:dyDescent="0.3">
      <c r="A10" s="14" t="s">
        <v>37</v>
      </c>
      <c r="B10" s="18">
        <f>C5</f>
        <v>3</v>
      </c>
      <c r="C10" s="19">
        <v>0</v>
      </c>
      <c r="D10" s="20">
        <f t="shared" si="0"/>
        <v>0</v>
      </c>
      <c r="F10" s="149" t="s">
        <v>131</v>
      </c>
      <c r="G10" s="149"/>
      <c r="H10" s="18" t="s">
        <v>132</v>
      </c>
    </row>
    <row r="11" spans="1:13" x14ac:dyDescent="0.3">
      <c r="A11" s="23" t="s">
        <v>111</v>
      </c>
      <c r="B11" s="18">
        <f>C5</f>
        <v>3</v>
      </c>
      <c r="C11" s="19">
        <v>0</v>
      </c>
      <c r="D11" s="20">
        <f t="shared" si="0"/>
        <v>0</v>
      </c>
      <c r="F11" s="149" t="s">
        <v>133</v>
      </c>
      <c r="G11" s="149"/>
      <c r="H11" s="18" t="s">
        <v>134</v>
      </c>
    </row>
    <row r="12" spans="1:13" x14ac:dyDescent="0.3">
      <c r="A12" s="14" t="s">
        <v>38</v>
      </c>
      <c r="B12" s="18">
        <f>C5</f>
        <v>3</v>
      </c>
      <c r="C12" s="19">
        <v>0</v>
      </c>
      <c r="D12" s="20">
        <f t="shared" si="0"/>
        <v>0</v>
      </c>
      <c r="F12" s="149" t="s">
        <v>135</v>
      </c>
      <c r="G12" s="149"/>
      <c r="H12" s="18" t="s">
        <v>136</v>
      </c>
    </row>
    <row r="13" spans="1:13" ht="31.5" customHeight="1" x14ac:dyDescent="0.3">
      <c r="F13" s="149" t="s">
        <v>137</v>
      </c>
      <c r="G13" s="149"/>
      <c r="H13" s="18" t="s">
        <v>138</v>
      </c>
    </row>
    <row r="14" spans="1:13" hidden="1" x14ac:dyDescent="0.3">
      <c r="A14" s="13"/>
      <c r="B14" s="13" t="s">
        <v>112</v>
      </c>
      <c r="C14" s="13" t="s">
        <v>116</v>
      </c>
      <c r="G14" s="13" t="s">
        <v>107</v>
      </c>
      <c r="H14" s="13" t="s">
        <v>109</v>
      </c>
      <c r="I14" s="13" t="s">
        <v>110</v>
      </c>
      <c r="J14" s="13" t="s">
        <v>34</v>
      </c>
      <c r="K14" s="13" t="s">
        <v>37</v>
      </c>
      <c r="L14" s="13" t="s">
        <v>111</v>
      </c>
      <c r="M14" s="13" t="s">
        <v>38</v>
      </c>
    </row>
    <row r="15" spans="1:13" hidden="1" x14ac:dyDescent="0.3">
      <c r="A15" s="13" t="s">
        <v>32</v>
      </c>
      <c r="B15" s="13">
        <f>G15</f>
        <v>10</v>
      </c>
      <c r="C15" s="13">
        <f>G16</f>
        <v>30</v>
      </c>
      <c r="E15" s="150" t="s">
        <v>112</v>
      </c>
      <c r="F15" s="150"/>
      <c r="G15" s="24">
        <f>C6</f>
        <v>10</v>
      </c>
      <c r="H15" s="24">
        <f>40/B7*C7</f>
        <v>40</v>
      </c>
      <c r="I15" s="24">
        <f>15/B8*C8</f>
        <v>15</v>
      </c>
      <c r="J15" s="24">
        <f>10/B9*C9</f>
        <v>5</v>
      </c>
      <c r="K15" s="24">
        <f>10/B10*C10</f>
        <v>0</v>
      </c>
      <c r="L15" s="24">
        <f>5/B11*C11</f>
        <v>0</v>
      </c>
      <c r="M15" s="24">
        <f>5/B12*C12</f>
        <v>0</v>
      </c>
    </row>
    <row r="16" spans="1:13" hidden="1" x14ac:dyDescent="0.3">
      <c r="A16" s="13" t="s">
        <v>33</v>
      </c>
      <c r="B16" s="13">
        <f>H15</f>
        <v>40</v>
      </c>
      <c r="C16" s="13">
        <f>H16</f>
        <v>30</v>
      </c>
      <c r="E16" s="150" t="s">
        <v>114</v>
      </c>
      <c r="F16" s="150"/>
      <c r="G16" s="13">
        <f>G15+20</f>
        <v>30</v>
      </c>
      <c r="H16" s="13">
        <f>30/B7*C7</f>
        <v>30</v>
      </c>
      <c r="I16" s="13">
        <f>15/B8*C8</f>
        <v>15</v>
      </c>
      <c r="J16" s="13">
        <f>10/B9*C9</f>
        <v>5</v>
      </c>
      <c r="K16" s="13">
        <f>5/B10*C10</f>
        <v>0</v>
      </c>
      <c r="L16" s="13">
        <f>5/B11*C11</f>
        <v>0</v>
      </c>
      <c r="M16" s="13">
        <f>5/B12*C12</f>
        <v>0</v>
      </c>
    </row>
    <row r="17" spans="1:8" hidden="1" x14ac:dyDescent="0.3">
      <c r="A17" s="13" t="s">
        <v>110</v>
      </c>
      <c r="B17" s="13">
        <f>I15</f>
        <v>15</v>
      </c>
      <c r="C17" s="13">
        <f>I16</f>
        <v>15</v>
      </c>
    </row>
    <row r="18" spans="1:8" ht="29.25" hidden="1" customHeight="1" x14ac:dyDescent="0.3">
      <c r="A18" s="13" t="s">
        <v>34</v>
      </c>
      <c r="B18" s="13">
        <f>J15</f>
        <v>5</v>
      </c>
      <c r="C18" s="13">
        <f>J16</f>
        <v>5</v>
      </c>
    </row>
    <row r="19" spans="1:8" hidden="1" x14ac:dyDescent="0.3">
      <c r="A19" s="13" t="s">
        <v>37</v>
      </c>
      <c r="B19" s="13">
        <f>K15</f>
        <v>0</v>
      </c>
      <c r="C19" s="13">
        <f>K16</f>
        <v>0</v>
      </c>
    </row>
    <row r="20" spans="1:8" hidden="1" x14ac:dyDescent="0.3">
      <c r="A20" s="25" t="s">
        <v>111</v>
      </c>
      <c r="B20" s="13">
        <f>L15</f>
        <v>0</v>
      </c>
      <c r="C20" s="13">
        <f>L16</f>
        <v>0</v>
      </c>
    </row>
    <row r="21" spans="1:8" hidden="1" x14ac:dyDescent="0.3">
      <c r="A21" s="13" t="s">
        <v>38</v>
      </c>
      <c r="B21" s="13">
        <f>M15</f>
        <v>0</v>
      </c>
      <c r="C21" s="13">
        <f>M16</f>
        <v>0</v>
      </c>
    </row>
    <row r="22" spans="1:8" x14ac:dyDescent="0.3">
      <c r="A22" s="13" t="s">
        <v>117</v>
      </c>
      <c r="B22" s="26">
        <f>(B15+B16+B17+B18+B19+B20+B21)/100</f>
        <v>0.7</v>
      </c>
      <c r="C22" s="26">
        <f>(C15+C16+C17+C18+C19+C20+C21)/100</f>
        <v>0.8</v>
      </c>
      <c r="F22" s="149" t="s">
        <v>139</v>
      </c>
      <c r="G22" s="149"/>
      <c r="H22" s="18" t="s">
        <v>130</v>
      </c>
    </row>
    <row r="23" spans="1:8" x14ac:dyDescent="0.3">
      <c r="F23" s="149" t="s">
        <v>140</v>
      </c>
      <c r="G23" s="149"/>
      <c r="H23" s="18" t="s">
        <v>141</v>
      </c>
    </row>
    <row r="24" spans="1:8" x14ac:dyDescent="0.3">
      <c r="A24" s="14" t="s">
        <v>142</v>
      </c>
      <c r="B24" s="27">
        <v>0.01</v>
      </c>
      <c r="C24" s="27">
        <v>0.02</v>
      </c>
      <c r="F24" s="149" t="s">
        <v>143</v>
      </c>
      <c r="G24" s="149"/>
      <c r="H24" s="18" t="s">
        <v>144</v>
      </c>
    </row>
    <row r="25" spans="1:8" x14ac:dyDescent="0.3">
      <c r="A25" s="14" t="s">
        <v>145</v>
      </c>
      <c r="B25" s="27">
        <v>0.01</v>
      </c>
      <c r="C25" s="27">
        <v>0.03</v>
      </c>
    </row>
    <row r="26" spans="1:8" x14ac:dyDescent="0.3">
      <c r="A26" s="14" t="s">
        <v>146</v>
      </c>
      <c r="B26" s="27">
        <v>0.03</v>
      </c>
      <c r="C26" s="27">
        <v>0.08</v>
      </c>
    </row>
    <row r="27" spans="1:8" x14ac:dyDescent="0.3">
      <c r="A27" s="14" t="s">
        <v>147</v>
      </c>
      <c r="B27" s="27">
        <v>0.05</v>
      </c>
      <c r="C27" s="27">
        <v>0.15</v>
      </c>
    </row>
    <row r="28" spans="1:8" x14ac:dyDescent="0.3">
      <c r="A28" s="14" t="s">
        <v>148</v>
      </c>
      <c r="B28" s="27">
        <v>7.0000000000000007E-2</v>
      </c>
      <c r="C28" s="27">
        <v>0.2</v>
      </c>
    </row>
    <row r="29" spans="1:8" x14ac:dyDescent="0.3">
      <c r="A29" s="14" t="s">
        <v>149</v>
      </c>
      <c r="B29" s="27">
        <v>0.1</v>
      </c>
      <c r="C29" s="2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O5" sqref="O5"/>
    </sheetView>
  </sheetViews>
  <sheetFormatPr defaultRowHeight="14.5" x14ac:dyDescent="0.35"/>
  <sheetData>
    <row r="2" spans="2:13" x14ac:dyDescent="0.35">
      <c r="C2" s="8" t="s">
        <v>93</v>
      </c>
      <c r="D2" s="153"/>
      <c r="E2" s="153"/>
    </row>
    <row r="3" spans="2:13" x14ac:dyDescent="0.35">
      <c r="E3" s="7"/>
      <c r="F3" s="7"/>
      <c r="G3" s="7"/>
      <c r="H3" s="7"/>
      <c r="I3" s="7"/>
      <c r="J3" s="7"/>
    </row>
    <row r="4" spans="2:13" x14ac:dyDescent="0.35">
      <c r="B4" s="8" t="s">
        <v>94</v>
      </c>
      <c r="C4" s="6" t="s">
        <v>74</v>
      </c>
      <c r="D4" s="154" t="s">
        <v>75</v>
      </c>
      <c r="E4" s="154"/>
      <c r="F4" s="154"/>
      <c r="G4" s="9"/>
      <c r="H4" s="154" t="s">
        <v>76</v>
      </c>
      <c r="I4" s="154"/>
      <c r="J4" s="154"/>
      <c r="K4" s="154" t="s">
        <v>77</v>
      </c>
      <c r="L4" s="154"/>
      <c r="M4" s="154"/>
    </row>
    <row r="5" spans="2:13" x14ac:dyDescent="0.35">
      <c r="B5" s="8">
        <v>1</v>
      </c>
      <c r="C5" s="6"/>
      <c r="D5" s="6" t="s">
        <v>78</v>
      </c>
      <c r="E5" s="6" t="s">
        <v>79</v>
      </c>
      <c r="F5" s="6" t="s">
        <v>80</v>
      </c>
      <c r="G5" s="6"/>
      <c r="H5" s="6" t="s">
        <v>78</v>
      </c>
      <c r="I5" s="6" t="s">
        <v>79</v>
      </c>
      <c r="J5" s="6" t="s">
        <v>80</v>
      </c>
      <c r="K5" s="6" t="s">
        <v>78</v>
      </c>
      <c r="L5" s="6" t="s">
        <v>79</v>
      </c>
      <c r="M5" s="6" t="s">
        <v>80</v>
      </c>
    </row>
    <row r="6" spans="2:13" x14ac:dyDescent="0.35">
      <c r="C6" s="5" t="s">
        <v>81</v>
      </c>
      <c r="D6" s="5"/>
      <c r="E6" s="5"/>
      <c r="F6" s="5">
        <f>D6*E6</f>
        <v>0</v>
      </c>
      <c r="G6" s="5" t="s">
        <v>95</v>
      </c>
      <c r="H6" s="5"/>
      <c r="I6" s="5"/>
      <c r="J6" s="5">
        <f>H6*I6</f>
        <v>0</v>
      </c>
      <c r="K6" s="5"/>
      <c r="L6" s="5"/>
      <c r="M6" s="5">
        <f>K6*L6</f>
        <v>0</v>
      </c>
    </row>
    <row r="7" spans="2:13" x14ac:dyDescent="0.35">
      <c r="C7" s="5"/>
      <c r="D7" s="5"/>
      <c r="E7" s="5"/>
      <c r="F7" s="5">
        <f t="shared" ref="F7:F33" si="0">D7*E7</f>
        <v>0</v>
      </c>
      <c r="G7" s="5" t="s">
        <v>96</v>
      </c>
      <c r="H7" s="5"/>
      <c r="I7" s="5"/>
      <c r="J7" s="5">
        <f t="shared" ref="J7:J29" si="1">H7*I7</f>
        <v>0</v>
      </c>
      <c r="K7" s="5"/>
      <c r="L7" s="5"/>
      <c r="M7" s="5">
        <f t="shared" ref="M7:M29" si="2">K7*L7</f>
        <v>0</v>
      </c>
    </row>
    <row r="8" spans="2:13" x14ac:dyDescent="0.35">
      <c r="C8" s="5"/>
      <c r="D8" s="5"/>
      <c r="E8" s="5"/>
      <c r="F8" s="5">
        <f t="shared" si="0"/>
        <v>0</v>
      </c>
      <c r="G8" s="5"/>
      <c r="H8" s="5"/>
      <c r="I8" s="5"/>
      <c r="J8" s="5">
        <f t="shared" si="1"/>
        <v>0</v>
      </c>
      <c r="K8" s="5"/>
      <c r="L8" s="5"/>
      <c r="M8" s="5">
        <f t="shared" si="2"/>
        <v>0</v>
      </c>
    </row>
    <row r="9" spans="2:13" x14ac:dyDescent="0.35">
      <c r="C9" s="5" t="s">
        <v>84</v>
      </c>
      <c r="D9" s="5"/>
      <c r="E9" s="5"/>
      <c r="F9" s="5">
        <f t="shared" si="0"/>
        <v>0</v>
      </c>
      <c r="G9" s="5" t="s">
        <v>95</v>
      </c>
      <c r="H9" s="5"/>
      <c r="I9" s="5"/>
      <c r="J9" s="5">
        <f t="shared" si="1"/>
        <v>0</v>
      </c>
      <c r="K9" s="5"/>
      <c r="L9" s="5"/>
      <c r="M9" s="5">
        <f t="shared" si="2"/>
        <v>0</v>
      </c>
    </row>
    <row r="10" spans="2:13" x14ac:dyDescent="0.35">
      <c r="C10" s="5"/>
      <c r="D10" s="5"/>
      <c r="E10" s="5"/>
      <c r="F10" s="5">
        <f t="shared" si="0"/>
        <v>0</v>
      </c>
      <c r="G10" s="5" t="s">
        <v>96</v>
      </c>
      <c r="H10" s="5"/>
      <c r="I10" s="5"/>
      <c r="J10" s="5">
        <f t="shared" si="1"/>
        <v>0</v>
      </c>
      <c r="K10" s="5"/>
      <c r="L10" s="5"/>
      <c r="M10" s="5">
        <f t="shared" si="2"/>
        <v>0</v>
      </c>
    </row>
    <row r="11" spans="2:13" x14ac:dyDescent="0.35">
      <c r="C11" s="5"/>
      <c r="D11" s="5"/>
      <c r="E11" s="5"/>
      <c r="F11" s="5">
        <f t="shared" si="0"/>
        <v>0</v>
      </c>
      <c r="G11" s="5"/>
      <c r="H11" s="5"/>
      <c r="I11" s="5"/>
      <c r="J11" s="5">
        <f t="shared" si="1"/>
        <v>0</v>
      </c>
      <c r="K11" s="5"/>
      <c r="L11" s="5"/>
      <c r="M11" s="5">
        <f t="shared" si="2"/>
        <v>0</v>
      </c>
    </row>
    <row r="12" spans="2:13" x14ac:dyDescent="0.35">
      <c r="C12" s="5"/>
      <c r="D12" s="5"/>
      <c r="E12" s="5"/>
      <c r="F12" s="5">
        <f t="shared" si="0"/>
        <v>0</v>
      </c>
      <c r="G12" s="5"/>
      <c r="H12" s="5"/>
      <c r="I12" s="5"/>
      <c r="J12" s="5">
        <f t="shared" si="1"/>
        <v>0</v>
      </c>
      <c r="K12" s="5"/>
      <c r="L12" s="5"/>
      <c r="M12" s="5">
        <f t="shared" si="2"/>
        <v>0</v>
      </c>
    </row>
    <row r="13" spans="2:13" x14ac:dyDescent="0.35">
      <c r="C13" s="5" t="s">
        <v>82</v>
      </c>
      <c r="D13" s="5"/>
      <c r="E13" s="5"/>
      <c r="F13" s="5">
        <f t="shared" si="0"/>
        <v>0</v>
      </c>
      <c r="G13" s="5" t="s">
        <v>95</v>
      </c>
      <c r="H13" s="5"/>
      <c r="I13" s="5"/>
      <c r="J13" s="5">
        <f t="shared" si="1"/>
        <v>0</v>
      </c>
      <c r="K13" s="5"/>
      <c r="L13" s="5"/>
      <c r="M13" s="5">
        <f t="shared" si="2"/>
        <v>0</v>
      </c>
    </row>
    <row r="14" spans="2:13" x14ac:dyDescent="0.35">
      <c r="C14" s="5"/>
      <c r="D14" s="5"/>
      <c r="E14" s="5"/>
      <c r="F14" s="5">
        <f t="shared" si="0"/>
        <v>0</v>
      </c>
      <c r="G14" s="5" t="s">
        <v>96</v>
      </c>
      <c r="H14" s="5"/>
      <c r="I14" s="5"/>
      <c r="J14" s="5">
        <f t="shared" si="1"/>
        <v>0</v>
      </c>
      <c r="K14" s="5"/>
      <c r="L14" s="5"/>
      <c r="M14" s="5">
        <f t="shared" si="2"/>
        <v>0</v>
      </c>
    </row>
    <row r="15" spans="2:13" x14ac:dyDescent="0.35">
      <c r="C15" s="5"/>
      <c r="D15" s="5"/>
      <c r="E15" s="5"/>
      <c r="F15" s="5">
        <f t="shared" si="0"/>
        <v>0</v>
      </c>
      <c r="G15" s="5"/>
      <c r="H15" s="5"/>
      <c r="I15" s="5"/>
      <c r="J15" s="5">
        <f t="shared" si="1"/>
        <v>0</v>
      </c>
      <c r="K15" s="5"/>
      <c r="L15" s="5"/>
      <c r="M15" s="5">
        <f t="shared" si="2"/>
        <v>0</v>
      </c>
    </row>
    <row r="16" spans="2:13" x14ac:dyDescent="0.35">
      <c r="C16" s="5"/>
      <c r="D16" s="5"/>
      <c r="E16" s="5"/>
      <c r="F16" s="5">
        <f t="shared" si="0"/>
        <v>0</v>
      </c>
      <c r="G16" s="5"/>
      <c r="H16" s="5"/>
      <c r="I16" s="5"/>
      <c r="J16" s="5">
        <f t="shared" si="1"/>
        <v>0</v>
      </c>
      <c r="K16" s="5"/>
      <c r="L16" s="5"/>
      <c r="M16" s="5">
        <f t="shared" si="2"/>
        <v>0</v>
      </c>
    </row>
    <row r="17" spans="3:13" x14ac:dyDescent="0.35">
      <c r="C17" s="5" t="s">
        <v>83</v>
      </c>
      <c r="D17" s="5"/>
      <c r="E17" s="5"/>
      <c r="F17" s="5">
        <f t="shared" si="0"/>
        <v>0</v>
      </c>
      <c r="G17" s="5" t="s">
        <v>95</v>
      </c>
      <c r="H17" s="5"/>
      <c r="I17" s="5"/>
      <c r="J17" s="5">
        <f t="shared" si="1"/>
        <v>0</v>
      </c>
      <c r="K17" s="5"/>
      <c r="L17" s="5"/>
      <c r="M17" s="5">
        <f t="shared" si="2"/>
        <v>0</v>
      </c>
    </row>
    <row r="18" spans="3:13" x14ac:dyDescent="0.35">
      <c r="C18" s="5"/>
      <c r="D18" s="5"/>
      <c r="E18" s="5"/>
      <c r="F18" s="5">
        <f t="shared" si="0"/>
        <v>0</v>
      </c>
      <c r="G18" s="5" t="s">
        <v>96</v>
      </c>
      <c r="H18" s="5"/>
      <c r="I18" s="5"/>
      <c r="J18" s="5">
        <f t="shared" si="1"/>
        <v>0</v>
      </c>
      <c r="K18" s="5"/>
      <c r="L18" s="5"/>
      <c r="M18" s="5">
        <f t="shared" si="2"/>
        <v>0</v>
      </c>
    </row>
    <row r="19" spans="3:13" x14ac:dyDescent="0.35">
      <c r="C19" s="5"/>
      <c r="D19" s="5"/>
      <c r="E19" s="5"/>
      <c r="F19" s="5">
        <f t="shared" si="0"/>
        <v>0</v>
      </c>
      <c r="G19" s="5"/>
      <c r="H19" s="5"/>
      <c r="I19" s="5"/>
      <c r="J19" s="5">
        <f t="shared" si="1"/>
        <v>0</v>
      </c>
      <c r="K19" s="5"/>
      <c r="L19" s="5"/>
      <c r="M19" s="5">
        <f t="shared" si="2"/>
        <v>0</v>
      </c>
    </row>
    <row r="20" spans="3:13" x14ac:dyDescent="0.35">
      <c r="C20" s="5" t="s">
        <v>83</v>
      </c>
      <c r="D20" s="5"/>
      <c r="E20" s="5"/>
      <c r="F20" s="5">
        <f t="shared" si="0"/>
        <v>0</v>
      </c>
      <c r="G20" s="5" t="s">
        <v>95</v>
      </c>
      <c r="H20" s="5"/>
      <c r="I20" s="5"/>
      <c r="J20" s="5">
        <f t="shared" si="1"/>
        <v>0</v>
      </c>
      <c r="K20" s="5"/>
      <c r="L20" s="5"/>
      <c r="M20" s="5">
        <f t="shared" si="2"/>
        <v>0</v>
      </c>
    </row>
    <row r="21" spans="3:13" x14ac:dyDescent="0.35">
      <c r="C21" s="5"/>
      <c r="D21" s="5"/>
      <c r="E21" s="5"/>
      <c r="F21" s="5">
        <f t="shared" si="0"/>
        <v>0</v>
      </c>
      <c r="G21" s="5" t="s">
        <v>96</v>
      </c>
      <c r="H21" s="5"/>
      <c r="I21" s="5"/>
      <c r="J21" s="5">
        <f t="shared" si="1"/>
        <v>0</v>
      </c>
      <c r="K21" s="5"/>
      <c r="L21" s="5"/>
      <c r="M21" s="5">
        <f t="shared" si="2"/>
        <v>0</v>
      </c>
    </row>
    <row r="22" spans="3:13" x14ac:dyDescent="0.35">
      <c r="C22" s="5"/>
      <c r="D22" s="5"/>
      <c r="E22" s="5"/>
      <c r="F22" s="5">
        <f t="shared" si="0"/>
        <v>0</v>
      </c>
      <c r="G22" s="5"/>
      <c r="H22" s="5"/>
      <c r="I22" s="5"/>
      <c r="J22" s="5">
        <f t="shared" si="1"/>
        <v>0</v>
      </c>
      <c r="K22" s="5"/>
      <c r="L22" s="5"/>
      <c r="M22" s="5">
        <f t="shared" si="2"/>
        <v>0</v>
      </c>
    </row>
    <row r="23" spans="3:13" x14ac:dyDescent="0.35">
      <c r="C23" s="5" t="s">
        <v>89</v>
      </c>
      <c r="D23" s="5"/>
      <c r="E23" s="5"/>
      <c r="F23" s="5">
        <f t="shared" si="0"/>
        <v>0</v>
      </c>
      <c r="G23" s="5" t="s">
        <v>97</v>
      </c>
      <c r="H23" s="5"/>
      <c r="I23" s="5"/>
      <c r="J23" s="5">
        <f t="shared" si="1"/>
        <v>0</v>
      </c>
      <c r="K23" s="5"/>
      <c r="L23" s="5"/>
      <c r="M23" s="5">
        <f t="shared" si="2"/>
        <v>0</v>
      </c>
    </row>
    <row r="24" spans="3:13" x14ac:dyDescent="0.35">
      <c r="C24" s="5" t="s">
        <v>90</v>
      </c>
      <c r="D24" s="5"/>
      <c r="E24" s="5"/>
      <c r="F24" s="5">
        <f t="shared" si="0"/>
        <v>0</v>
      </c>
      <c r="G24" s="5" t="s">
        <v>97</v>
      </c>
      <c r="H24" s="5"/>
      <c r="I24" s="5"/>
      <c r="J24" s="5">
        <f t="shared" si="1"/>
        <v>0</v>
      </c>
      <c r="K24" s="5"/>
      <c r="L24" s="5"/>
      <c r="M24" s="5">
        <f t="shared" si="2"/>
        <v>0</v>
      </c>
    </row>
    <row r="25" spans="3:13" x14ac:dyDescent="0.35">
      <c r="C25" s="5" t="s">
        <v>91</v>
      </c>
      <c r="D25" s="5"/>
      <c r="E25" s="5"/>
      <c r="F25" s="5">
        <f t="shared" si="0"/>
        <v>0</v>
      </c>
      <c r="G25" s="5" t="s">
        <v>97</v>
      </c>
      <c r="H25" s="5"/>
      <c r="I25" s="5"/>
      <c r="J25" s="5">
        <f t="shared" si="1"/>
        <v>0</v>
      </c>
      <c r="K25" s="5"/>
      <c r="L25" s="5"/>
      <c r="M25" s="5">
        <f t="shared" si="2"/>
        <v>0</v>
      </c>
    </row>
    <row r="26" spans="3:13" x14ac:dyDescent="0.35">
      <c r="C26" s="5"/>
      <c r="D26" s="5"/>
      <c r="E26" s="5"/>
      <c r="F26" s="5">
        <f t="shared" si="0"/>
        <v>0</v>
      </c>
      <c r="G26" s="5"/>
      <c r="H26" s="5"/>
      <c r="I26" s="5"/>
      <c r="J26" s="5">
        <f t="shared" si="1"/>
        <v>0</v>
      </c>
      <c r="K26" s="5"/>
      <c r="L26" s="5"/>
      <c r="M26" s="5">
        <f t="shared" si="2"/>
        <v>0</v>
      </c>
    </row>
    <row r="27" spans="3:13" x14ac:dyDescent="0.35">
      <c r="C27" s="5" t="s">
        <v>85</v>
      </c>
      <c r="D27" s="5"/>
      <c r="E27" s="5"/>
      <c r="F27" s="5">
        <f t="shared" si="0"/>
        <v>0</v>
      </c>
      <c r="G27" s="5"/>
      <c r="H27" s="5"/>
      <c r="I27" s="5"/>
      <c r="J27" s="5">
        <f t="shared" si="1"/>
        <v>0</v>
      </c>
      <c r="K27" s="5"/>
      <c r="L27" s="5"/>
      <c r="M27" s="5">
        <f t="shared" si="2"/>
        <v>0</v>
      </c>
    </row>
    <row r="28" spans="3:13" x14ac:dyDescent="0.35">
      <c r="C28" s="5" t="s">
        <v>86</v>
      </c>
      <c r="D28" s="5"/>
      <c r="E28" s="5"/>
      <c r="F28" s="5">
        <f t="shared" si="0"/>
        <v>0</v>
      </c>
      <c r="G28" s="5"/>
      <c r="H28" s="5"/>
      <c r="I28" s="5"/>
      <c r="J28" s="5">
        <f t="shared" si="1"/>
        <v>0</v>
      </c>
      <c r="K28" s="5"/>
      <c r="L28" s="5"/>
      <c r="M28" s="5">
        <f t="shared" si="2"/>
        <v>0</v>
      </c>
    </row>
    <row r="29" spans="3:13" x14ac:dyDescent="0.35">
      <c r="C29" s="5" t="s">
        <v>87</v>
      </c>
      <c r="D29" s="5"/>
      <c r="E29" s="5"/>
      <c r="F29" s="5">
        <f t="shared" si="0"/>
        <v>0</v>
      </c>
      <c r="G29" s="5"/>
      <c r="H29" s="5"/>
      <c r="I29" s="5"/>
      <c r="J29" s="5">
        <f t="shared" si="1"/>
        <v>0</v>
      </c>
      <c r="K29" s="5"/>
      <c r="L29" s="5"/>
      <c r="M29" s="5">
        <f t="shared" si="2"/>
        <v>0</v>
      </c>
    </row>
    <row r="30" spans="3:13" x14ac:dyDescent="0.35">
      <c r="C30" s="5" t="s">
        <v>88</v>
      </c>
      <c r="D30" s="5"/>
      <c r="E30" s="5"/>
      <c r="F30" s="5">
        <f t="shared" si="0"/>
        <v>0</v>
      </c>
      <c r="G30" s="5"/>
      <c r="H30" s="5"/>
      <c r="I30" s="5"/>
      <c r="J30" s="5">
        <f>H30*I30</f>
        <v>0</v>
      </c>
      <c r="K30" s="5"/>
      <c r="L30" s="5"/>
      <c r="M30" s="5">
        <f>K30*L30</f>
        <v>0</v>
      </c>
    </row>
    <row r="31" spans="3:13" x14ac:dyDescent="0.35">
      <c r="C31" s="5"/>
      <c r="D31" s="5"/>
      <c r="E31" s="5"/>
      <c r="F31" s="5">
        <f t="shared" si="0"/>
        <v>0</v>
      </c>
      <c r="G31" s="5"/>
      <c r="H31" s="5"/>
      <c r="I31" s="5"/>
      <c r="J31" s="5">
        <f>H31*I31</f>
        <v>0</v>
      </c>
      <c r="K31" s="5"/>
      <c r="L31" s="5"/>
      <c r="M31" s="5">
        <f>K31*L31</f>
        <v>0</v>
      </c>
    </row>
    <row r="32" spans="3:13" x14ac:dyDescent="0.35">
      <c r="C32" s="5"/>
      <c r="D32" s="5"/>
      <c r="E32" s="5"/>
      <c r="F32" s="5">
        <f t="shared" si="0"/>
        <v>0</v>
      </c>
      <c r="G32" s="5"/>
      <c r="H32" s="5"/>
      <c r="I32" s="5"/>
      <c r="J32" s="5">
        <f>H32*I32</f>
        <v>0</v>
      </c>
      <c r="K32" s="5"/>
      <c r="L32" s="5"/>
      <c r="M32" s="5">
        <f>K32*L32</f>
        <v>0</v>
      </c>
    </row>
    <row r="33" spans="3:13" x14ac:dyDescent="0.35">
      <c r="C33" s="5"/>
      <c r="D33" s="5"/>
      <c r="E33" s="5"/>
      <c r="F33" s="5">
        <f t="shared" si="0"/>
        <v>0</v>
      </c>
      <c r="G33" s="5"/>
      <c r="H33" s="5"/>
      <c r="I33" s="5"/>
      <c r="J33" s="5">
        <f>H33*I33</f>
        <v>0</v>
      </c>
      <c r="K33" s="5"/>
      <c r="L33" s="5"/>
      <c r="M33" s="5">
        <f>K33*L33</f>
        <v>0</v>
      </c>
    </row>
    <row r="34" spans="3:13" x14ac:dyDescent="0.35">
      <c r="C34" s="5" t="s">
        <v>92</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4.5" x14ac:dyDescent="0.35"/>
  <sheetData>
    <row r="3" spans="2:13" x14ac:dyDescent="0.35">
      <c r="C3" s="8" t="s">
        <v>93</v>
      </c>
      <c r="D3" s="153"/>
      <c r="E3" s="153"/>
    </row>
    <row r="4" spans="2:13" x14ac:dyDescent="0.35">
      <c r="E4" s="7"/>
      <c r="F4" s="7"/>
      <c r="G4" s="7"/>
      <c r="H4" s="7"/>
      <c r="I4" s="7"/>
      <c r="J4" s="7"/>
    </row>
    <row r="5" spans="2:13" x14ac:dyDescent="0.35">
      <c r="B5" s="8" t="s">
        <v>94</v>
      </c>
      <c r="C5" s="6" t="s">
        <v>74</v>
      </c>
      <c r="D5" s="154" t="s">
        <v>75</v>
      </c>
      <c r="E5" s="154"/>
      <c r="F5" s="154"/>
      <c r="G5" s="9"/>
      <c r="H5" s="154" t="s">
        <v>76</v>
      </c>
      <c r="I5" s="154"/>
      <c r="J5" s="154"/>
      <c r="K5" s="154" t="s">
        <v>77</v>
      </c>
      <c r="L5" s="154"/>
      <c r="M5" s="154"/>
    </row>
    <row r="6" spans="2:13" x14ac:dyDescent="0.35">
      <c r="B6" s="8">
        <v>1</v>
      </c>
      <c r="C6" s="6"/>
      <c r="D6" s="6" t="s">
        <v>78</v>
      </c>
      <c r="E6" s="6" t="s">
        <v>79</v>
      </c>
      <c r="F6" s="6" t="s">
        <v>80</v>
      </c>
      <c r="G6" s="6"/>
      <c r="H6" s="6" t="s">
        <v>78</v>
      </c>
      <c r="I6" s="6" t="s">
        <v>79</v>
      </c>
      <c r="J6" s="6" t="s">
        <v>80</v>
      </c>
      <c r="K6" s="6" t="s">
        <v>78</v>
      </c>
      <c r="L6" s="6" t="s">
        <v>79</v>
      </c>
      <c r="M6" s="6" t="s">
        <v>80</v>
      </c>
    </row>
    <row r="7" spans="2:13" x14ac:dyDescent="0.35">
      <c r="C7" s="5" t="s">
        <v>81</v>
      </c>
      <c r="D7" s="5"/>
      <c r="E7" s="5"/>
      <c r="F7" s="5">
        <f>D7*E7</f>
        <v>0</v>
      </c>
      <c r="G7" s="5" t="s">
        <v>95</v>
      </c>
      <c r="H7" s="5"/>
      <c r="I7" s="5"/>
      <c r="J7" s="5">
        <f>H7*I7</f>
        <v>0</v>
      </c>
      <c r="K7" s="5"/>
      <c r="L7" s="5"/>
      <c r="M7" s="5">
        <f>K7*L7</f>
        <v>0</v>
      </c>
    </row>
    <row r="8" spans="2:13" x14ac:dyDescent="0.35">
      <c r="C8" s="5"/>
      <c r="D8" s="5"/>
      <c r="E8" s="5"/>
      <c r="F8" s="5">
        <f t="shared" ref="F8:F34" si="0">D8*E8</f>
        <v>0</v>
      </c>
      <c r="G8" s="5" t="s">
        <v>96</v>
      </c>
      <c r="H8" s="5"/>
      <c r="I8" s="5"/>
      <c r="J8" s="5">
        <f t="shared" ref="J8:J34" si="1">H8*I8</f>
        <v>0</v>
      </c>
      <c r="K8" s="5"/>
      <c r="L8" s="5"/>
      <c r="M8" s="5">
        <f t="shared" ref="M8:M34" si="2">K8*L8</f>
        <v>0</v>
      </c>
    </row>
    <row r="9" spans="2:13" x14ac:dyDescent="0.35">
      <c r="C9" s="5"/>
      <c r="D9" s="5"/>
      <c r="E9" s="5"/>
      <c r="F9" s="5">
        <f t="shared" si="0"/>
        <v>0</v>
      </c>
      <c r="G9" s="5"/>
      <c r="H9" s="5"/>
      <c r="I9" s="5"/>
      <c r="J9" s="5">
        <f t="shared" si="1"/>
        <v>0</v>
      </c>
      <c r="K9" s="5"/>
      <c r="L9" s="5"/>
      <c r="M9" s="5">
        <f t="shared" si="2"/>
        <v>0</v>
      </c>
    </row>
    <row r="10" spans="2:13" x14ac:dyDescent="0.35">
      <c r="C10" s="5" t="s">
        <v>84</v>
      </c>
      <c r="D10" s="5"/>
      <c r="E10" s="5"/>
      <c r="F10" s="5">
        <f t="shared" si="0"/>
        <v>0</v>
      </c>
      <c r="G10" s="5" t="s">
        <v>95</v>
      </c>
      <c r="H10" s="5"/>
      <c r="I10" s="5"/>
      <c r="J10" s="5">
        <f t="shared" si="1"/>
        <v>0</v>
      </c>
      <c r="K10" s="5"/>
      <c r="L10" s="5"/>
      <c r="M10" s="5">
        <f t="shared" si="2"/>
        <v>0</v>
      </c>
    </row>
    <row r="11" spans="2:13" x14ac:dyDescent="0.35">
      <c r="C11" s="5"/>
      <c r="D11" s="5"/>
      <c r="E11" s="5"/>
      <c r="F11" s="5">
        <f t="shared" si="0"/>
        <v>0</v>
      </c>
      <c r="G11" s="5" t="s">
        <v>96</v>
      </c>
      <c r="H11" s="5"/>
      <c r="I11" s="5"/>
      <c r="J11" s="5">
        <f t="shared" si="1"/>
        <v>0</v>
      </c>
      <c r="K11" s="5"/>
      <c r="L11" s="5"/>
      <c r="M11" s="5">
        <f t="shared" si="2"/>
        <v>0</v>
      </c>
    </row>
    <row r="12" spans="2:13" x14ac:dyDescent="0.35">
      <c r="C12" s="5"/>
      <c r="D12" s="5"/>
      <c r="E12" s="5"/>
      <c r="F12" s="5">
        <f t="shared" si="0"/>
        <v>0</v>
      </c>
      <c r="G12" s="5"/>
      <c r="H12" s="5"/>
      <c r="I12" s="5"/>
      <c r="J12" s="5">
        <f t="shared" si="1"/>
        <v>0</v>
      </c>
      <c r="K12" s="5"/>
      <c r="L12" s="5"/>
      <c r="M12" s="5">
        <f t="shared" si="2"/>
        <v>0</v>
      </c>
    </row>
    <row r="13" spans="2:13" x14ac:dyDescent="0.35">
      <c r="C13" s="5"/>
      <c r="D13" s="5"/>
      <c r="E13" s="5"/>
      <c r="F13" s="5">
        <f t="shared" si="0"/>
        <v>0</v>
      </c>
      <c r="G13" s="5"/>
      <c r="H13" s="5"/>
      <c r="I13" s="5"/>
      <c r="J13" s="5">
        <f t="shared" si="1"/>
        <v>0</v>
      </c>
      <c r="K13" s="5"/>
      <c r="L13" s="5"/>
      <c r="M13" s="5">
        <f t="shared" si="2"/>
        <v>0</v>
      </c>
    </row>
    <row r="14" spans="2:13" x14ac:dyDescent="0.35">
      <c r="C14" s="5" t="s">
        <v>82</v>
      </c>
      <c r="D14" s="5"/>
      <c r="E14" s="5"/>
      <c r="F14" s="5">
        <f t="shared" si="0"/>
        <v>0</v>
      </c>
      <c r="G14" s="5" t="s">
        <v>95</v>
      </c>
      <c r="H14" s="5"/>
      <c r="I14" s="5"/>
      <c r="J14" s="5">
        <f t="shared" si="1"/>
        <v>0</v>
      </c>
      <c r="K14" s="5"/>
      <c r="L14" s="5"/>
      <c r="M14" s="5">
        <f t="shared" si="2"/>
        <v>0</v>
      </c>
    </row>
    <row r="15" spans="2:13" x14ac:dyDescent="0.35">
      <c r="C15" s="5"/>
      <c r="D15" s="5"/>
      <c r="E15" s="5"/>
      <c r="F15" s="5">
        <f t="shared" si="0"/>
        <v>0</v>
      </c>
      <c r="G15" s="5" t="s">
        <v>96</v>
      </c>
      <c r="H15" s="5"/>
      <c r="I15" s="5"/>
      <c r="J15" s="5">
        <f t="shared" si="1"/>
        <v>0</v>
      </c>
      <c r="K15" s="5"/>
      <c r="L15" s="5"/>
      <c r="M15" s="5">
        <f t="shared" si="2"/>
        <v>0</v>
      </c>
    </row>
    <row r="16" spans="2:13" x14ac:dyDescent="0.35">
      <c r="C16" s="5"/>
      <c r="D16" s="5"/>
      <c r="E16" s="5"/>
      <c r="F16" s="5">
        <f t="shared" si="0"/>
        <v>0</v>
      </c>
      <c r="G16" s="5"/>
      <c r="H16" s="5"/>
      <c r="I16" s="5"/>
      <c r="J16" s="5">
        <f t="shared" si="1"/>
        <v>0</v>
      </c>
      <c r="K16" s="5"/>
      <c r="L16" s="5"/>
      <c r="M16" s="5">
        <f t="shared" si="2"/>
        <v>0</v>
      </c>
    </row>
    <row r="17" spans="3:13" x14ac:dyDescent="0.35">
      <c r="C17" s="5"/>
      <c r="D17" s="5"/>
      <c r="E17" s="5"/>
      <c r="F17" s="5">
        <f t="shared" si="0"/>
        <v>0</v>
      </c>
      <c r="G17" s="5"/>
      <c r="H17" s="5"/>
      <c r="I17" s="5"/>
      <c r="J17" s="5">
        <f t="shared" si="1"/>
        <v>0</v>
      </c>
      <c r="K17" s="5"/>
      <c r="L17" s="5"/>
      <c r="M17" s="5">
        <f t="shared" si="2"/>
        <v>0</v>
      </c>
    </row>
    <row r="18" spans="3:13" x14ac:dyDescent="0.35">
      <c r="C18" s="5" t="s">
        <v>83</v>
      </c>
      <c r="D18" s="5"/>
      <c r="E18" s="5"/>
      <c r="F18" s="5">
        <f t="shared" si="0"/>
        <v>0</v>
      </c>
      <c r="G18" s="5" t="s">
        <v>95</v>
      </c>
      <c r="H18" s="5"/>
      <c r="I18" s="5"/>
      <c r="J18" s="5">
        <f t="shared" si="1"/>
        <v>0</v>
      </c>
      <c r="K18" s="5"/>
      <c r="L18" s="5"/>
      <c r="M18" s="5">
        <f t="shared" si="2"/>
        <v>0</v>
      </c>
    </row>
    <row r="19" spans="3:13" x14ac:dyDescent="0.35">
      <c r="C19" s="5"/>
      <c r="D19" s="5"/>
      <c r="E19" s="5"/>
      <c r="F19" s="5">
        <f t="shared" si="0"/>
        <v>0</v>
      </c>
      <c r="G19" s="5" t="s">
        <v>96</v>
      </c>
      <c r="H19" s="5"/>
      <c r="I19" s="5"/>
      <c r="J19" s="5">
        <f t="shared" si="1"/>
        <v>0</v>
      </c>
      <c r="K19" s="5"/>
      <c r="L19" s="5"/>
      <c r="M19" s="5">
        <f t="shared" si="2"/>
        <v>0</v>
      </c>
    </row>
    <row r="20" spans="3:13" x14ac:dyDescent="0.35">
      <c r="C20" s="5"/>
      <c r="D20" s="5"/>
      <c r="E20" s="5"/>
      <c r="F20" s="5">
        <f t="shared" si="0"/>
        <v>0</v>
      </c>
      <c r="G20" s="5"/>
      <c r="H20" s="5"/>
      <c r="I20" s="5"/>
      <c r="J20" s="5">
        <f t="shared" si="1"/>
        <v>0</v>
      </c>
      <c r="K20" s="5"/>
      <c r="L20" s="5"/>
      <c r="M20" s="5">
        <f t="shared" si="2"/>
        <v>0</v>
      </c>
    </row>
    <row r="21" spans="3:13" x14ac:dyDescent="0.35">
      <c r="C21" s="5" t="s">
        <v>83</v>
      </c>
      <c r="D21" s="5"/>
      <c r="E21" s="5"/>
      <c r="F21" s="5">
        <f t="shared" si="0"/>
        <v>0</v>
      </c>
      <c r="G21" s="5" t="s">
        <v>95</v>
      </c>
      <c r="H21" s="5"/>
      <c r="I21" s="5"/>
      <c r="J21" s="5">
        <f t="shared" si="1"/>
        <v>0</v>
      </c>
      <c r="K21" s="5"/>
      <c r="L21" s="5"/>
      <c r="M21" s="5">
        <f t="shared" si="2"/>
        <v>0</v>
      </c>
    </row>
    <row r="22" spans="3:13" x14ac:dyDescent="0.35">
      <c r="C22" s="5"/>
      <c r="D22" s="5"/>
      <c r="E22" s="5"/>
      <c r="F22" s="5">
        <f t="shared" si="0"/>
        <v>0</v>
      </c>
      <c r="G22" s="5" t="s">
        <v>96</v>
      </c>
      <c r="H22" s="5"/>
      <c r="I22" s="5"/>
      <c r="J22" s="5">
        <f t="shared" si="1"/>
        <v>0</v>
      </c>
      <c r="K22" s="5"/>
      <c r="L22" s="5"/>
      <c r="M22" s="5">
        <f t="shared" si="2"/>
        <v>0</v>
      </c>
    </row>
    <row r="23" spans="3:13" x14ac:dyDescent="0.35">
      <c r="C23" s="5"/>
      <c r="D23" s="5"/>
      <c r="E23" s="5"/>
      <c r="F23" s="5">
        <f t="shared" si="0"/>
        <v>0</v>
      </c>
      <c r="G23" s="5"/>
      <c r="H23" s="5"/>
      <c r="I23" s="5"/>
      <c r="J23" s="5">
        <f t="shared" si="1"/>
        <v>0</v>
      </c>
      <c r="K23" s="5"/>
      <c r="L23" s="5"/>
      <c r="M23" s="5">
        <f t="shared" si="2"/>
        <v>0</v>
      </c>
    </row>
    <row r="24" spans="3:13" x14ac:dyDescent="0.35">
      <c r="C24" s="5" t="s">
        <v>89</v>
      </c>
      <c r="D24" s="5"/>
      <c r="E24" s="5"/>
      <c r="F24" s="5">
        <f t="shared" si="0"/>
        <v>0</v>
      </c>
      <c r="G24" s="5" t="s">
        <v>97</v>
      </c>
      <c r="H24" s="5"/>
      <c r="I24" s="5"/>
      <c r="J24" s="5">
        <f t="shared" si="1"/>
        <v>0</v>
      </c>
      <c r="K24" s="5"/>
      <c r="L24" s="5"/>
      <c r="M24" s="5">
        <f t="shared" si="2"/>
        <v>0</v>
      </c>
    </row>
    <row r="25" spans="3:13" x14ac:dyDescent="0.35">
      <c r="C25" s="5" t="s">
        <v>90</v>
      </c>
      <c r="D25" s="5"/>
      <c r="E25" s="5"/>
      <c r="F25" s="5">
        <f t="shared" si="0"/>
        <v>0</v>
      </c>
      <c r="G25" s="5" t="s">
        <v>97</v>
      </c>
      <c r="H25" s="5"/>
      <c r="I25" s="5"/>
      <c r="J25" s="5">
        <f t="shared" si="1"/>
        <v>0</v>
      </c>
      <c r="K25" s="5"/>
      <c r="L25" s="5"/>
      <c r="M25" s="5">
        <f t="shared" si="2"/>
        <v>0</v>
      </c>
    </row>
    <row r="26" spans="3:13" x14ac:dyDescent="0.35">
      <c r="C26" s="5" t="s">
        <v>91</v>
      </c>
      <c r="D26" s="5"/>
      <c r="E26" s="5"/>
      <c r="F26" s="5">
        <f t="shared" si="0"/>
        <v>0</v>
      </c>
      <c r="G26" s="5" t="s">
        <v>97</v>
      </c>
      <c r="H26" s="5"/>
      <c r="I26" s="5"/>
      <c r="J26" s="5">
        <f t="shared" si="1"/>
        <v>0</v>
      </c>
      <c r="K26" s="5"/>
      <c r="L26" s="5"/>
      <c r="M26" s="5">
        <f t="shared" si="2"/>
        <v>0</v>
      </c>
    </row>
    <row r="27" spans="3:13" x14ac:dyDescent="0.35">
      <c r="C27" s="5"/>
      <c r="D27" s="5"/>
      <c r="E27" s="5"/>
      <c r="F27" s="5">
        <f t="shared" si="0"/>
        <v>0</v>
      </c>
      <c r="G27" s="5"/>
      <c r="H27" s="5"/>
      <c r="I27" s="5"/>
      <c r="J27" s="5">
        <f t="shared" si="1"/>
        <v>0</v>
      </c>
      <c r="K27" s="5"/>
      <c r="L27" s="5"/>
      <c r="M27" s="5">
        <f t="shared" si="2"/>
        <v>0</v>
      </c>
    </row>
    <row r="28" spans="3:13" x14ac:dyDescent="0.35">
      <c r="C28" s="5" t="s">
        <v>85</v>
      </c>
      <c r="D28" s="5"/>
      <c r="E28" s="5"/>
      <c r="F28" s="5">
        <f t="shared" si="0"/>
        <v>0</v>
      </c>
      <c r="G28" s="5"/>
      <c r="H28" s="5"/>
      <c r="I28" s="5"/>
      <c r="J28" s="5">
        <f t="shared" si="1"/>
        <v>0</v>
      </c>
      <c r="K28" s="5"/>
      <c r="L28" s="5"/>
      <c r="M28" s="5">
        <f t="shared" si="2"/>
        <v>0</v>
      </c>
    </row>
    <row r="29" spans="3:13" x14ac:dyDescent="0.35">
      <c r="C29" s="5" t="s">
        <v>86</v>
      </c>
      <c r="D29" s="5"/>
      <c r="E29" s="5"/>
      <c r="F29" s="5">
        <f t="shared" si="0"/>
        <v>0</v>
      </c>
      <c r="G29" s="5"/>
      <c r="H29" s="5"/>
      <c r="I29" s="5"/>
      <c r="J29" s="5">
        <f t="shared" si="1"/>
        <v>0</v>
      </c>
      <c r="K29" s="5"/>
      <c r="L29" s="5"/>
      <c r="M29" s="5">
        <f t="shared" si="2"/>
        <v>0</v>
      </c>
    </row>
    <row r="30" spans="3:13" x14ac:dyDescent="0.35">
      <c r="C30" s="5" t="s">
        <v>87</v>
      </c>
      <c r="D30" s="5"/>
      <c r="E30" s="5"/>
      <c r="F30" s="5">
        <f t="shared" si="0"/>
        <v>0</v>
      </c>
      <c r="G30" s="5"/>
      <c r="H30" s="5"/>
      <c r="I30" s="5"/>
      <c r="J30" s="5">
        <f t="shared" si="1"/>
        <v>0</v>
      </c>
      <c r="K30" s="5"/>
      <c r="L30" s="5"/>
      <c r="M30" s="5">
        <f t="shared" si="2"/>
        <v>0</v>
      </c>
    </row>
    <row r="31" spans="3:13" x14ac:dyDescent="0.35">
      <c r="C31" s="5" t="s">
        <v>88</v>
      </c>
      <c r="D31" s="5"/>
      <c r="E31" s="5"/>
      <c r="F31" s="5">
        <f t="shared" si="0"/>
        <v>0</v>
      </c>
      <c r="G31" s="5"/>
      <c r="H31" s="5"/>
      <c r="I31" s="5"/>
      <c r="J31" s="5">
        <f t="shared" si="1"/>
        <v>0</v>
      </c>
      <c r="K31" s="5"/>
      <c r="L31" s="5"/>
      <c r="M31" s="5">
        <f t="shared" si="2"/>
        <v>0</v>
      </c>
    </row>
    <row r="32" spans="3:13" x14ac:dyDescent="0.35">
      <c r="C32" s="5"/>
      <c r="D32" s="5"/>
      <c r="E32" s="5"/>
      <c r="F32" s="5">
        <f t="shared" si="0"/>
        <v>0</v>
      </c>
      <c r="G32" s="5"/>
      <c r="H32" s="5"/>
      <c r="I32" s="5"/>
      <c r="J32" s="5">
        <f t="shared" si="1"/>
        <v>0</v>
      </c>
      <c r="K32" s="5"/>
      <c r="L32" s="5"/>
      <c r="M32" s="5">
        <f t="shared" si="2"/>
        <v>0</v>
      </c>
    </row>
    <row r="33" spans="3:13" x14ac:dyDescent="0.35">
      <c r="C33" s="5"/>
      <c r="D33" s="5"/>
      <c r="E33" s="5"/>
      <c r="F33" s="5">
        <f t="shared" si="0"/>
        <v>0</v>
      </c>
      <c r="G33" s="5"/>
      <c r="H33" s="5"/>
      <c r="I33" s="5"/>
      <c r="J33" s="5">
        <f t="shared" si="1"/>
        <v>0</v>
      </c>
      <c r="K33" s="5"/>
      <c r="L33" s="5"/>
      <c r="M33" s="5">
        <f t="shared" si="2"/>
        <v>0</v>
      </c>
    </row>
    <row r="34" spans="3:13" x14ac:dyDescent="0.35">
      <c r="C34" s="5"/>
      <c r="D34" s="5"/>
      <c r="E34" s="5"/>
      <c r="F34" s="5">
        <f t="shared" si="0"/>
        <v>0</v>
      </c>
      <c r="G34" s="5"/>
      <c r="H34" s="5"/>
      <c r="I34" s="5"/>
      <c r="J34" s="5">
        <f t="shared" si="1"/>
        <v>0</v>
      </c>
      <c r="K34" s="5"/>
      <c r="L34" s="5"/>
      <c r="M34" s="5">
        <f t="shared" si="2"/>
        <v>0</v>
      </c>
    </row>
    <row r="35" spans="3:13" x14ac:dyDescent="0.35">
      <c r="C35" s="5" t="s">
        <v>92</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4.5" x14ac:dyDescent="0.35"/>
  <sheetData>
    <row r="3" spans="3:14" x14ac:dyDescent="0.35">
      <c r="D3" s="8" t="s">
        <v>93</v>
      </c>
      <c r="E3" s="153"/>
      <c r="F3" s="153"/>
    </row>
    <row r="4" spans="3:14" x14ac:dyDescent="0.35">
      <c r="F4" s="7"/>
      <c r="G4" s="7"/>
      <c r="H4" s="7"/>
      <c r="I4" s="7"/>
      <c r="J4" s="7"/>
      <c r="K4" s="7"/>
    </row>
    <row r="5" spans="3:14" x14ac:dyDescent="0.35">
      <c r="C5" s="8" t="s">
        <v>94</v>
      </c>
      <c r="D5" s="6" t="s">
        <v>74</v>
      </c>
      <c r="E5" s="154" t="s">
        <v>75</v>
      </c>
      <c r="F5" s="154"/>
      <c r="G5" s="154"/>
      <c r="H5" s="9"/>
      <c r="I5" s="154" t="s">
        <v>76</v>
      </c>
      <c r="J5" s="154"/>
      <c r="K5" s="154"/>
      <c r="L5" s="154" t="s">
        <v>77</v>
      </c>
      <c r="M5" s="154"/>
      <c r="N5" s="154"/>
    </row>
    <row r="6" spans="3:14" x14ac:dyDescent="0.35">
      <c r="C6" s="8">
        <v>1</v>
      </c>
      <c r="D6" s="6"/>
      <c r="E6" s="6" t="s">
        <v>78</v>
      </c>
      <c r="F6" s="6" t="s">
        <v>79</v>
      </c>
      <c r="G6" s="6" t="s">
        <v>80</v>
      </c>
      <c r="H6" s="6"/>
      <c r="I6" s="6" t="s">
        <v>78</v>
      </c>
      <c r="J6" s="6" t="s">
        <v>79</v>
      </c>
      <c r="K6" s="6" t="s">
        <v>80</v>
      </c>
      <c r="L6" s="6" t="s">
        <v>78</v>
      </c>
      <c r="M6" s="6" t="s">
        <v>79</v>
      </c>
      <c r="N6" s="6" t="s">
        <v>80</v>
      </c>
    </row>
    <row r="7" spans="3:14" x14ac:dyDescent="0.35">
      <c r="D7" s="5" t="s">
        <v>81</v>
      </c>
      <c r="E7" s="5"/>
      <c r="F7" s="5"/>
      <c r="G7" s="5">
        <f>E7*F7</f>
        <v>0</v>
      </c>
      <c r="H7" s="5" t="s">
        <v>95</v>
      </c>
      <c r="I7" s="5"/>
      <c r="J7" s="5"/>
      <c r="K7" s="5">
        <f>I7*J7</f>
        <v>0</v>
      </c>
      <c r="L7" s="5"/>
      <c r="M7" s="5"/>
      <c r="N7" s="5">
        <f>L7*M7</f>
        <v>0</v>
      </c>
    </row>
    <row r="8" spans="3:14" x14ac:dyDescent="0.35">
      <c r="D8" s="5"/>
      <c r="E8" s="5"/>
      <c r="F8" s="5"/>
      <c r="G8" s="5">
        <f t="shared" ref="G8:G34" si="0">E8*F8</f>
        <v>0</v>
      </c>
      <c r="H8" s="5" t="s">
        <v>96</v>
      </c>
      <c r="I8" s="5"/>
      <c r="J8" s="5"/>
      <c r="K8" s="5">
        <f t="shared" ref="K8:K34" si="1">I8*J8</f>
        <v>0</v>
      </c>
      <c r="L8" s="5"/>
      <c r="M8" s="5"/>
      <c r="N8" s="5">
        <f t="shared" ref="N8:N34" si="2">L8*M8</f>
        <v>0</v>
      </c>
    </row>
    <row r="9" spans="3:14" x14ac:dyDescent="0.35">
      <c r="D9" s="5"/>
      <c r="E9" s="5"/>
      <c r="F9" s="5"/>
      <c r="G9" s="5">
        <f t="shared" si="0"/>
        <v>0</v>
      </c>
      <c r="H9" s="5"/>
      <c r="I9" s="5"/>
      <c r="J9" s="5"/>
      <c r="K9" s="5">
        <f t="shared" si="1"/>
        <v>0</v>
      </c>
      <c r="L9" s="5"/>
      <c r="M9" s="5"/>
      <c r="N9" s="5">
        <f t="shared" si="2"/>
        <v>0</v>
      </c>
    </row>
    <row r="10" spans="3:14" x14ac:dyDescent="0.35">
      <c r="D10" s="5" t="s">
        <v>84</v>
      </c>
      <c r="E10" s="5"/>
      <c r="F10" s="5"/>
      <c r="G10" s="5">
        <f t="shared" si="0"/>
        <v>0</v>
      </c>
      <c r="H10" s="5" t="s">
        <v>95</v>
      </c>
      <c r="I10" s="5"/>
      <c r="J10" s="5"/>
      <c r="K10" s="5">
        <f t="shared" si="1"/>
        <v>0</v>
      </c>
      <c r="L10" s="5"/>
      <c r="M10" s="5"/>
      <c r="N10" s="5">
        <f t="shared" si="2"/>
        <v>0</v>
      </c>
    </row>
    <row r="11" spans="3:14" x14ac:dyDescent="0.35">
      <c r="D11" s="5"/>
      <c r="E11" s="5"/>
      <c r="F11" s="5"/>
      <c r="G11" s="5">
        <f t="shared" si="0"/>
        <v>0</v>
      </c>
      <c r="H11" s="5" t="s">
        <v>96</v>
      </c>
      <c r="I11" s="5"/>
      <c r="J11" s="5"/>
      <c r="K11" s="5">
        <f t="shared" si="1"/>
        <v>0</v>
      </c>
      <c r="L11" s="5"/>
      <c r="M11" s="5"/>
      <c r="N11" s="5">
        <f t="shared" si="2"/>
        <v>0</v>
      </c>
    </row>
    <row r="12" spans="3:14" x14ac:dyDescent="0.35">
      <c r="D12" s="5"/>
      <c r="E12" s="5"/>
      <c r="F12" s="5"/>
      <c r="G12" s="5">
        <f t="shared" si="0"/>
        <v>0</v>
      </c>
      <c r="H12" s="5"/>
      <c r="I12" s="5"/>
      <c r="J12" s="5"/>
      <c r="K12" s="5">
        <f t="shared" si="1"/>
        <v>0</v>
      </c>
      <c r="L12" s="5"/>
      <c r="M12" s="5"/>
      <c r="N12" s="5">
        <f t="shared" si="2"/>
        <v>0</v>
      </c>
    </row>
    <row r="13" spans="3:14" x14ac:dyDescent="0.35">
      <c r="D13" s="5"/>
      <c r="E13" s="5"/>
      <c r="F13" s="5"/>
      <c r="G13" s="5">
        <f t="shared" si="0"/>
        <v>0</v>
      </c>
      <c r="H13" s="5"/>
      <c r="I13" s="5"/>
      <c r="J13" s="5"/>
      <c r="K13" s="5">
        <f t="shared" si="1"/>
        <v>0</v>
      </c>
      <c r="L13" s="5"/>
      <c r="M13" s="5"/>
      <c r="N13" s="5">
        <f t="shared" si="2"/>
        <v>0</v>
      </c>
    </row>
    <row r="14" spans="3:14" x14ac:dyDescent="0.35">
      <c r="D14" s="5" t="s">
        <v>82</v>
      </c>
      <c r="E14" s="5"/>
      <c r="F14" s="5"/>
      <c r="G14" s="5">
        <f t="shared" si="0"/>
        <v>0</v>
      </c>
      <c r="H14" s="5" t="s">
        <v>95</v>
      </c>
      <c r="I14" s="5"/>
      <c r="J14" s="5"/>
      <c r="K14" s="5">
        <f t="shared" si="1"/>
        <v>0</v>
      </c>
      <c r="L14" s="5"/>
      <c r="M14" s="5"/>
      <c r="N14" s="5">
        <f t="shared" si="2"/>
        <v>0</v>
      </c>
    </row>
    <row r="15" spans="3:14" x14ac:dyDescent="0.35">
      <c r="D15" s="5"/>
      <c r="E15" s="5"/>
      <c r="F15" s="5"/>
      <c r="G15" s="5">
        <f t="shared" si="0"/>
        <v>0</v>
      </c>
      <c r="H15" s="5" t="s">
        <v>96</v>
      </c>
      <c r="I15" s="5"/>
      <c r="J15" s="5"/>
      <c r="K15" s="5">
        <f t="shared" si="1"/>
        <v>0</v>
      </c>
      <c r="L15" s="5"/>
      <c r="M15" s="5"/>
      <c r="N15" s="5">
        <f t="shared" si="2"/>
        <v>0</v>
      </c>
    </row>
    <row r="16" spans="3:14" x14ac:dyDescent="0.35">
      <c r="D16" s="5"/>
      <c r="E16" s="5"/>
      <c r="F16" s="5"/>
      <c r="G16" s="5">
        <f t="shared" si="0"/>
        <v>0</v>
      </c>
      <c r="H16" s="5"/>
      <c r="I16" s="5"/>
      <c r="J16" s="5"/>
      <c r="K16" s="5">
        <f t="shared" si="1"/>
        <v>0</v>
      </c>
      <c r="L16" s="5"/>
      <c r="M16" s="5"/>
      <c r="N16" s="5">
        <f t="shared" si="2"/>
        <v>0</v>
      </c>
    </row>
    <row r="17" spans="4:14" x14ac:dyDescent="0.35">
      <c r="D17" s="5"/>
      <c r="E17" s="5"/>
      <c r="F17" s="5"/>
      <c r="G17" s="5">
        <f t="shared" si="0"/>
        <v>0</v>
      </c>
      <c r="H17" s="5"/>
      <c r="I17" s="5"/>
      <c r="J17" s="5"/>
      <c r="K17" s="5">
        <f t="shared" si="1"/>
        <v>0</v>
      </c>
      <c r="L17" s="5"/>
      <c r="M17" s="5"/>
      <c r="N17" s="5">
        <f t="shared" si="2"/>
        <v>0</v>
      </c>
    </row>
    <row r="18" spans="4:14" x14ac:dyDescent="0.35">
      <c r="D18" s="5" t="s">
        <v>83</v>
      </c>
      <c r="E18" s="5"/>
      <c r="F18" s="5"/>
      <c r="G18" s="5">
        <f t="shared" si="0"/>
        <v>0</v>
      </c>
      <c r="H18" s="5" t="s">
        <v>95</v>
      </c>
      <c r="I18" s="5"/>
      <c r="J18" s="5"/>
      <c r="K18" s="5">
        <f t="shared" si="1"/>
        <v>0</v>
      </c>
      <c r="L18" s="5"/>
      <c r="M18" s="5"/>
      <c r="N18" s="5">
        <f t="shared" si="2"/>
        <v>0</v>
      </c>
    </row>
    <row r="19" spans="4:14" x14ac:dyDescent="0.35">
      <c r="D19" s="5"/>
      <c r="E19" s="5"/>
      <c r="F19" s="5"/>
      <c r="G19" s="5">
        <f t="shared" si="0"/>
        <v>0</v>
      </c>
      <c r="H19" s="5" t="s">
        <v>96</v>
      </c>
      <c r="I19" s="5"/>
      <c r="J19" s="5"/>
      <c r="K19" s="5">
        <f t="shared" si="1"/>
        <v>0</v>
      </c>
      <c r="L19" s="5"/>
      <c r="M19" s="5"/>
      <c r="N19" s="5">
        <f t="shared" si="2"/>
        <v>0</v>
      </c>
    </row>
    <row r="20" spans="4:14" x14ac:dyDescent="0.35">
      <c r="D20" s="5"/>
      <c r="E20" s="5"/>
      <c r="F20" s="5"/>
      <c r="G20" s="5">
        <f t="shared" si="0"/>
        <v>0</v>
      </c>
      <c r="H20" s="5"/>
      <c r="I20" s="5"/>
      <c r="J20" s="5"/>
      <c r="K20" s="5">
        <f t="shared" si="1"/>
        <v>0</v>
      </c>
      <c r="L20" s="5"/>
      <c r="M20" s="5"/>
      <c r="N20" s="5">
        <f t="shared" si="2"/>
        <v>0</v>
      </c>
    </row>
    <row r="21" spans="4:14" x14ac:dyDescent="0.35">
      <c r="D21" s="5" t="s">
        <v>83</v>
      </c>
      <c r="E21" s="5"/>
      <c r="F21" s="5"/>
      <c r="G21" s="5">
        <f t="shared" si="0"/>
        <v>0</v>
      </c>
      <c r="H21" s="5" t="s">
        <v>95</v>
      </c>
      <c r="I21" s="5"/>
      <c r="J21" s="5"/>
      <c r="K21" s="5">
        <f t="shared" si="1"/>
        <v>0</v>
      </c>
      <c r="L21" s="5"/>
      <c r="M21" s="5"/>
      <c r="N21" s="5">
        <f t="shared" si="2"/>
        <v>0</v>
      </c>
    </row>
    <row r="22" spans="4:14" x14ac:dyDescent="0.35">
      <c r="D22" s="5"/>
      <c r="E22" s="5"/>
      <c r="F22" s="5"/>
      <c r="G22" s="5">
        <f t="shared" si="0"/>
        <v>0</v>
      </c>
      <c r="H22" s="5" t="s">
        <v>96</v>
      </c>
      <c r="I22" s="5"/>
      <c r="J22" s="5"/>
      <c r="K22" s="5">
        <f t="shared" si="1"/>
        <v>0</v>
      </c>
      <c r="L22" s="5"/>
      <c r="M22" s="5"/>
      <c r="N22" s="5">
        <f t="shared" si="2"/>
        <v>0</v>
      </c>
    </row>
    <row r="23" spans="4:14" x14ac:dyDescent="0.35">
      <c r="D23" s="5"/>
      <c r="E23" s="5"/>
      <c r="F23" s="5"/>
      <c r="G23" s="5">
        <f t="shared" si="0"/>
        <v>0</v>
      </c>
      <c r="H23" s="5"/>
      <c r="I23" s="5"/>
      <c r="J23" s="5"/>
      <c r="K23" s="5">
        <f t="shared" si="1"/>
        <v>0</v>
      </c>
      <c r="L23" s="5"/>
      <c r="M23" s="5"/>
      <c r="N23" s="5">
        <f t="shared" si="2"/>
        <v>0</v>
      </c>
    </row>
    <row r="24" spans="4:14" x14ac:dyDescent="0.35">
      <c r="D24" s="5" t="s">
        <v>89</v>
      </c>
      <c r="E24" s="5"/>
      <c r="F24" s="5"/>
      <c r="G24" s="5">
        <f t="shared" si="0"/>
        <v>0</v>
      </c>
      <c r="H24" s="5" t="s">
        <v>97</v>
      </c>
      <c r="I24" s="5"/>
      <c r="J24" s="5"/>
      <c r="K24" s="5">
        <f t="shared" si="1"/>
        <v>0</v>
      </c>
      <c r="L24" s="5"/>
      <c r="M24" s="5"/>
      <c r="N24" s="5">
        <f t="shared" si="2"/>
        <v>0</v>
      </c>
    </row>
    <row r="25" spans="4:14" x14ac:dyDescent="0.35">
      <c r="D25" s="5" t="s">
        <v>90</v>
      </c>
      <c r="E25" s="5"/>
      <c r="F25" s="5"/>
      <c r="G25" s="5">
        <f t="shared" si="0"/>
        <v>0</v>
      </c>
      <c r="H25" s="5" t="s">
        <v>97</v>
      </c>
      <c r="I25" s="5"/>
      <c r="J25" s="5"/>
      <c r="K25" s="5">
        <f t="shared" si="1"/>
        <v>0</v>
      </c>
      <c r="L25" s="5"/>
      <c r="M25" s="5"/>
      <c r="N25" s="5">
        <f t="shared" si="2"/>
        <v>0</v>
      </c>
    </row>
    <row r="26" spans="4:14" x14ac:dyDescent="0.35">
      <c r="D26" s="5" t="s">
        <v>91</v>
      </c>
      <c r="E26" s="5"/>
      <c r="F26" s="5"/>
      <c r="G26" s="5">
        <f t="shared" si="0"/>
        <v>0</v>
      </c>
      <c r="H26" s="5" t="s">
        <v>97</v>
      </c>
      <c r="I26" s="5"/>
      <c r="J26" s="5"/>
      <c r="K26" s="5">
        <f t="shared" si="1"/>
        <v>0</v>
      </c>
      <c r="L26" s="5"/>
      <c r="M26" s="5"/>
      <c r="N26" s="5">
        <f t="shared" si="2"/>
        <v>0</v>
      </c>
    </row>
    <row r="27" spans="4:14" x14ac:dyDescent="0.35">
      <c r="D27" s="5"/>
      <c r="E27" s="5"/>
      <c r="F27" s="5"/>
      <c r="G27" s="5">
        <f t="shared" si="0"/>
        <v>0</v>
      </c>
      <c r="H27" s="5"/>
      <c r="I27" s="5"/>
      <c r="J27" s="5"/>
      <c r="K27" s="5">
        <f t="shared" si="1"/>
        <v>0</v>
      </c>
      <c r="L27" s="5"/>
      <c r="M27" s="5"/>
      <c r="N27" s="5">
        <f t="shared" si="2"/>
        <v>0</v>
      </c>
    </row>
    <row r="28" spans="4:14" x14ac:dyDescent="0.35">
      <c r="D28" s="5" t="s">
        <v>85</v>
      </c>
      <c r="E28" s="5"/>
      <c r="F28" s="5"/>
      <c r="G28" s="5">
        <f t="shared" si="0"/>
        <v>0</v>
      </c>
      <c r="H28" s="5"/>
      <c r="I28" s="5"/>
      <c r="J28" s="5"/>
      <c r="K28" s="5">
        <f t="shared" si="1"/>
        <v>0</v>
      </c>
      <c r="L28" s="5"/>
      <c r="M28" s="5"/>
      <c r="N28" s="5">
        <f t="shared" si="2"/>
        <v>0</v>
      </c>
    </row>
    <row r="29" spans="4:14" x14ac:dyDescent="0.35">
      <c r="D29" s="5" t="s">
        <v>86</v>
      </c>
      <c r="E29" s="5"/>
      <c r="F29" s="5"/>
      <c r="G29" s="5">
        <f t="shared" si="0"/>
        <v>0</v>
      </c>
      <c r="H29" s="5"/>
      <c r="I29" s="5"/>
      <c r="J29" s="5"/>
      <c r="K29" s="5">
        <f t="shared" si="1"/>
        <v>0</v>
      </c>
      <c r="L29" s="5"/>
      <c r="M29" s="5"/>
      <c r="N29" s="5">
        <f t="shared" si="2"/>
        <v>0</v>
      </c>
    </row>
    <row r="30" spans="4:14" x14ac:dyDescent="0.35">
      <c r="D30" s="5" t="s">
        <v>87</v>
      </c>
      <c r="E30" s="5"/>
      <c r="F30" s="5"/>
      <c r="G30" s="5">
        <f t="shared" si="0"/>
        <v>0</v>
      </c>
      <c r="H30" s="5"/>
      <c r="I30" s="5"/>
      <c r="J30" s="5"/>
      <c r="K30" s="5">
        <f t="shared" si="1"/>
        <v>0</v>
      </c>
      <c r="L30" s="5"/>
      <c r="M30" s="5"/>
      <c r="N30" s="5">
        <f t="shared" si="2"/>
        <v>0</v>
      </c>
    </row>
    <row r="31" spans="4:14" x14ac:dyDescent="0.35">
      <c r="D31" s="5" t="s">
        <v>88</v>
      </c>
      <c r="E31" s="5"/>
      <c r="F31" s="5"/>
      <c r="G31" s="5">
        <f t="shared" si="0"/>
        <v>0</v>
      </c>
      <c r="H31" s="5"/>
      <c r="I31" s="5"/>
      <c r="J31" s="5"/>
      <c r="K31" s="5">
        <f t="shared" si="1"/>
        <v>0</v>
      </c>
      <c r="L31" s="5"/>
      <c r="M31" s="5"/>
      <c r="N31" s="5">
        <f t="shared" si="2"/>
        <v>0</v>
      </c>
    </row>
    <row r="32" spans="4:14" x14ac:dyDescent="0.35">
      <c r="D32" s="5"/>
      <c r="E32" s="5"/>
      <c r="F32" s="5"/>
      <c r="G32" s="5">
        <f t="shared" si="0"/>
        <v>0</v>
      </c>
      <c r="H32" s="5"/>
      <c r="I32" s="5"/>
      <c r="J32" s="5"/>
      <c r="K32" s="5">
        <f t="shared" si="1"/>
        <v>0</v>
      </c>
      <c r="L32" s="5"/>
      <c r="M32" s="5"/>
      <c r="N32" s="5">
        <f t="shared" si="2"/>
        <v>0</v>
      </c>
    </row>
    <row r="33" spans="4:14" x14ac:dyDescent="0.35">
      <c r="D33" s="5"/>
      <c r="E33" s="5"/>
      <c r="F33" s="5"/>
      <c r="G33" s="5">
        <f t="shared" si="0"/>
        <v>0</v>
      </c>
      <c r="H33" s="5"/>
      <c r="I33" s="5"/>
      <c r="J33" s="5"/>
      <c r="K33" s="5">
        <f t="shared" si="1"/>
        <v>0</v>
      </c>
      <c r="L33" s="5"/>
      <c r="M33" s="5"/>
      <c r="N33" s="5">
        <f t="shared" si="2"/>
        <v>0</v>
      </c>
    </row>
    <row r="34" spans="4:14" x14ac:dyDescent="0.35">
      <c r="D34" s="5"/>
      <c r="E34" s="5"/>
      <c r="F34" s="5"/>
      <c r="G34" s="5">
        <f t="shared" si="0"/>
        <v>0</v>
      </c>
      <c r="H34" s="5"/>
      <c r="I34" s="5"/>
      <c r="J34" s="5"/>
      <c r="K34" s="5">
        <f t="shared" si="1"/>
        <v>0</v>
      </c>
      <c r="L34" s="5"/>
      <c r="M34" s="5"/>
      <c r="N34" s="5">
        <f t="shared" si="2"/>
        <v>0</v>
      </c>
    </row>
    <row r="35" spans="4:14" x14ac:dyDescent="0.35">
      <c r="D35" s="5" t="s">
        <v>92</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C5" sqref="C5"/>
    </sheetView>
  </sheetViews>
  <sheetFormatPr defaultColWidth="8.7265625" defaultRowHeight="14.5" x14ac:dyDescent="0.35"/>
  <cols>
    <col min="1" max="1" width="8.7265625" style="31"/>
    <col min="2" max="2" width="22.1796875" style="31" customWidth="1"/>
    <col min="3" max="3" width="31" style="31" bestFit="1" customWidth="1"/>
    <col min="4" max="5" width="11.453125" style="31" customWidth="1"/>
    <col min="6" max="6" width="14" style="31" customWidth="1"/>
    <col min="7" max="7" width="20" style="31" customWidth="1"/>
    <col min="8" max="8" width="16.453125" style="31" customWidth="1"/>
    <col min="9" max="16384" width="8.7265625" style="31"/>
  </cols>
  <sheetData>
    <row r="1" spans="1:9" ht="15" customHeight="1" x14ac:dyDescent="0.35"/>
    <row r="2" spans="1:9" ht="15" customHeight="1" x14ac:dyDescent="0.35">
      <c r="A2" s="32"/>
      <c r="B2" s="32"/>
      <c r="C2" s="32"/>
      <c r="D2" s="32"/>
      <c r="E2" s="32"/>
      <c r="F2" s="32"/>
      <c r="G2" s="32"/>
      <c r="H2" s="32"/>
    </row>
    <row r="3" spans="1:9" ht="15.75" customHeight="1" x14ac:dyDescent="0.35">
      <c r="A3" s="32"/>
      <c r="B3" s="155" t="s">
        <v>171</v>
      </c>
      <c r="C3" s="155"/>
      <c r="D3" s="155"/>
      <c r="E3" s="155"/>
      <c r="F3" s="155"/>
      <c r="G3" s="155"/>
      <c r="H3" s="155"/>
    </row>
    <row r="4" spans="1:9" x14ac:dyDescent="0.35">
      <c r="A4" s="32"/>
      <c r="B4" s="33" t="s">
        <v>172</v>
      </c>
      <c r="C4" s="33" t="s">
        <v>173</v>
      </c>
      <c r="D4" s="33" t="s">
        <v>94</v>
      </c>
      <c r="E4" s="33" t="s">
        <v>174</v>
      </c>
      <c r="F4" s="33" t="s">
        <v>175</v>
      </c>
      <c r="G4" s="33" t="s">
        <v>176</v>
      </c>
      <c r="H4" s="33" t="s">
        <v>177</v>
      </c>
    </row>
    <row r="5" spans="1:9" ht="15" customHeight="1" x14ac:dyDescent="0.35">
      <c r="A5" s="32"/>
      <c r="B5" s="34" t="s">
        <v>180</v>
      </c>
      <c r="C5" s="41" t="s">
        <v>163</v>
      </c>
      <c r="D5" s="34" t="s">
        <v>181</v>
      </c>
      <c r="E5" s="34">
        <v>230</v>
      </c>
      <c r="F5" s="35">
        <f>E5*1.45</f>
        <v>333.5</v>
      </c>
      <c r="G5" s="35">
        <f>H5/F5</f>
        <v>2122.9385307346329</v>
      </c>
      <c r="H5" s="36">
        <v>708000</v>
      </c>
    </row>
    <row r="6" spans="1:9" x14ac:dyDescent="0.35">
      <c r="A6" s="32"/>
      <c r="B6" s="34" t="s">
        <v>180</v>
      </c>
      <c r="C6" s="41" t="s">
        <v>163</v>
      </c>
      <c r="D6" s="34" t="s">
        <v>182</v>
      </c>
      <c r="E6" s="34">
        <v>325</v>
      </c>
      <c r="F6" s="35">
        <f>E6*1.45</f>
        <v>471.25</v>
      </c>
      <c r="G6" s="35">
        <f>H6/F6</f>
        <v>2124.1379310344828</v>
      </c>
      <c r="H6" s="36">
        <v>1001000</v>
      </c>
    </row>
    <row r="7" spans="1:9" ht="15" customHeight="1" x14ac:dyDescent="0.35">
      <c r="A7" s="32"/>
      <c r="B7" s="34" t="s">
        <v>180</v>
      </c>
      <c r="C7" s="41" t="s">
        <v>163</v>
      </c>
      <c r="D7" s="34" t="s">
        <v>182</v>
      </c>
      <c r="E7" s="34">
        <v>333</v>
      </c>
      <c r="F7" s="35">
        <f>E7*1.45</f>
        <v>482.84999999999997</v>
      </c>
      <c r="G7" s="35">
        <f>H7/F7</f>
        <v>2124.8835041938491</v>
      </c>
      <c r="H7" s="36">
        <v>1026000</v>
      </c>
    </row>
    <row r="8" spans="1:9" x14ac:dyDescent="0.35">
      <c r="A8" s="32"/>
      <c r="B8" s="34" t="s">
        <v>180</v>
      </c>
      <c r="C8" s="41" t="s">
        <v>163</v>
      </c>
      <c r="D8" s="34" t="s">
        <v>183</v>
      </c>
      <c r="E8" s="34">
        <v>499</v>
      </c>
      <c r="F8" s="35">
        <f>E8*1.45</f>
        <v>723.55</v>
      </c>
      <c r="G8" s="35">
        <f>H8/F8</f>
        <v>2124.2484969939883</v>
      </c>
      <c r="H8" s="36">
        <v>1537000</v>
      </c>
    </row>
    <row r="9" spans="1:9" ht="15" customHeight="1" x14ac:dyDescent="0.35">
      <c r="A9" s="32"/>
      <c r="B9" s="37" t="s">
        <v>178</v>
      </c>
      <c r="C9" s="34"/>
      <c r="D9" s="34"/>
      <c r="E9" s="34"/>
      <c r="F9" s="34"/>
      <c r="G9" s="38">
        <f>AVERAGE(G5:G8)</f>
        <v>2124.0521157392382</v>
      </c>
      <c r="H9" s="34"/>
    </row>
    <row r="10" spans="1:9" ht="15" customHeight="1" x14ac:dyDescent="0.35">
      <c r="B10" s="37" t="s">
        <v>179</v>
      </c>
      <c r="C10" s="34"/>
      <c r="D10" s="34"/>
      <c r="E10" s="34"/>
      <c r="F10" s="39"/>
      <c r="G10" s="37">
        <v>2100</v>
      </c>
      <c r="H10" s="37"/>
      <c r="I10" s="40"/>
    </row>
    <row r="11" spans="1:9" ht="15" customHeight="1" x14ac:dyDescent="0.35"/>
    <row r="12" spans="1:9" ht="15" customHeight="1" x14ac:dyDescent="0.35"/>
    <row r="13" spans="1:9" ht="15" customHeight="1" x14ac:dyDescent="0.35"/>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Note</vt:lpstr>
      <vt:lpstr>B1</vt:lpstr>
      <vt:lpstr>B4</vt:lpstr>
      <vt:lpstr>Wing A</vt:lpstr>
      <vt:lpstr>Wing B</vt:lpstr>
      <vt:lpstr>Wing C</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2025-09-13T10:25:43Z</cp:lastPrinted>
  <dcterms:created xsi:type="dcterms:W3CDTF">2013-11-23T05:32:33Z</dcterms:created>
  <dcterms:modified xsi:type="dcterms:W3CDTF">2025-09-13T10:26:11Z</dcterms:modified>
</cp:coreProperties>
</file>