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D:\Office Work\PFL\2025-2026\Sep 2025\20904\"/>
    </mc:Choice>
  </mc:AlternateContent>
  <xr:revisionPtr revIDLastSave="0" documentId="13_ncr:1_{AA6FB851-95AA-452E-9E4E-B24A74CCC9F9}" xr6:coauthVersionLast="47" xr6:coauthVersionMax="47" xr10:uidLastSave="{00000000-0000-0000-0000-000000000000}"/>
  <bookViews>
    <workbookView xWindow="-120" yWindow="-120" windowWidth="20730" windowHeight="11040" xr2:uid="{00000000-000D-0000-FFFF-FFFF00000000}"/>
  </bookViews>
  <sheets>
    <sheet name="Valuation Format" sheetId="1" r:id="rId1"/>
    <sheet name="Summery" sheetId="6" r:id="rId2"/>
    <sheet name="Measurement" sheetId="7" r:id="rId3"/>
    <sheet name="plan" sheetId="8" r:id="rId4"/>
    <sheet name="Remarks" sheetId="11" r:id="rId5"/>
    <sheet name="Construction %" sheetId="9" r:id="rId6"/>
    <sheet name="Data" sheetId="5" r:id="rId7"/>
    <sheet name="Screenshot of mail" sheetId="10" r:id="rId8"/>
  </sheets>
  <definedNames>
    <definedName name="_xlnm.Print_Area" localSheetId="0">'Valuation Format'!$A$1:$I$116</definedName>
  </definedNames>
  <calcPr calcId="191029"/>
</workbook>
</file>

<file path=xl/calcChain.xml><?xml version="1.0" encoding="utf-8"?>
<calcChain xmlns="http://schemas.openxmlformats.org/spreadsheetml/2006/main">
  <c r="C70" i="1" l="1"/>
  <c r="H63" i="1"/>
  <c r="P21" i="6"/>
  <c r="O20" i="6"/>
  <c r="J7" i="6"/>
  <c r="E7" i="6" l="1"/>
  <c r="I7" i="6" s="1"/>
  <c r="K7" i="6" s="1"/>
  <c r="O19" i="6"/>
  <c r="O21" i="6" s="1"/>
  <c r="M15" i="6"/>
  <c r="M14" i="6"/>
  <c r="L13" i="6"/>
  <c r="L14" i="6" s="1"/>
  <c r="L16" i="6" s="1"/>
  <c r="M12" i="6"/>
  <c r="I8" i="6"/>
  <c r="K8" i="6" s="1"/>
  <c r="J6" i="6"/>
  <c r="I6" i="6"/>
  <c r="K6" i="6" s="1"/>
  <c r="M16" i="6" l="1"/>
  <c r="D65" i="1"/>
  <c r="G14" i="7" l="1"/>
  <c r="H14" i="7"/>
  <c r="I14" i="7" l="1"/>
  <c r="G66" i="1"/>
  <c r="G67" i="1"/>
  <c r="G65" i="1"/>
  <c r="D68" i="1" l="1"/>
  <c r="C100" i="1"/>
  <c r="C99" i="1"/>
  <c r="H102" i="1" l="1"/>
  <c r="D112" i="1" l="1"/>
  <c r="G4" i="7" l="1"/>
  <c r="H99" i="1" l="1"/>
  <c r="B16" i="9" l="1"/>
  <c r="N6" i="9" s="1"/>
  <c r="I19" i="9" s="1"/>
  <c r="B14" i="9"/>
  <c r="M7" i="9" s="1"/>
  <c r="J18" i="9" s="1"/>
  <c r="B12" i="9"/>
  <c r="L7" i="9" s="1"/>
  <c r="J17" i="9" s="1"/>
  <c r="B10" i="9"/>
  <c r="K7" i="9" s="1"/>
  <c r="J16" i="9" s="1"/>
  <c r="B8" i="9"/>
  <c r="J6" i="9" s="1"/>
  <c r="I15" i="9" s="1"/>
  <c r="H6" i="9"/>
  <c r="I13" i="9" s="1"/>
  <c r="I6" i="9"/>
  <c r="I14" i="9" s="1"/>
  <c r="H32" i="8"/>
  <c r="G32" i="8"/>
  <c r="H31" i="8"/>
  <c r="G31" i="8"/>
  <c r="H30" i="8"/>
  <c r="G30" i="8"/>
  <c r="H29" i="8"/>
  <c r="G29" i="8"/>
  <c r="H28" i="8"/>
  <c r="G28" i="8"/>
  <c r="H27" i="8"/>
  <c r="G27" i="8"/>
  <c r="H26" i="8"/>
  <c r="G26" i="8"/>
  <c r="H25" i="8"/>
  <c r="G25" i="8"/>
  <c r="H24" i="8"/>
  <c r="G24" i="8"/>
  <c r="H23" i="8"/>
  <c r="G23" i="8"/>
  <c r="H22" i="8"/>
  <c r="G22" i="8"/>
  <c r="H21" i="8"/>
  <c r="G21" i="8"/>
  <c r="H20" i="8"/>
  <c r="G20" i="8"/>
  <c r="H19" i="8"/>
  <c r="G19" i="8"/>
  <c r="H18" i="8"/>
  <c r="G18" i="8"/>
  <c r="H17" i="8"/>
  <c r="G17" i="8"/>
  <c r="H16" i="8"/>
  <c r="G16" i="8"/>
  <c r="H15" i="8"/>
  <c r="G15" i="8"/>
  <c r="H14" i="8"/>
  <c r="G14" i="8"/>
  <c r="H13" i="8"/>
  <c r="G13" i="8"/>
  <c r="H12" i="8"/>
  <c r="G12" i="8"/>
  <c r="H11" i="8"/>
  <c r="G11" i="8"/>
  <c r="H10" i="8"/>
  <c r="G10" i="8"/>
  <c r="H9" i="8"/>
  <c r="G9" i="8"/>
  <c r="H8" i="8"/>
  <c r="G8" i="8"/>
  <c r="H7" i="8"/>
  <c r="G7" i="8"/>
  <c r="H6" i="8"/>
  <c r="G6" i="8"/>
  <c r="H5" i="8"/>
  <c r="G5" i="8"/>
  <c r="H34" i="7"/>
  <c r="H33" i="7"/>
  <c r="H32" i="7"/>
  <c r="G32" i="7"/>
  <c r="H31" i="7"/>
  <c r="G31" i="7"/>
  <c r="H30" i="7"/>
  <c r="G30" i="7"/>
  <c r="H29" i="7"/>
  <c r="G29" i="7"/>
  <c r="H28" i="7"/>
  <c r="G28" i="7"/>
  <c r="H27" i="7"/>
  <c r="G27" i="7"/>
  <c r="H26" i="7"/>
  <c r="G26" i="7"/>
  <c r="H25" i="7"/>
  <c r="G25" i="7"/>
  <c r="H24" i="7"/>
  <c r="G24" i="7"/>
  <c r="H23" i="7"/>
  <c r="G23" i="7"/>
  <c r="H22" i="7"/>
  <c r="G22" i="7"/>
  <c r="H21" i="7"/>
  <c r="G21" i="7"/>
  <c r="H20" i="7"/>
  <c r="G20" i="7"/>
  <c r="H19" i="7"/>
  <c r="G19" i="7"/>
  <c r="H18" i="7"/>
  <c r="G18" i="7"/>
  <c r="H17" i="7"/>
  <c r="G17" i="7"/>
  <c r="H16" i="7"/>
  <c r="G16" i="7"/>
  <c r="H15" i="7"/>
  <c r="G15" i="7"/>
  <c r="H13" i="7"/>
  <c r="G13" i="7"/>
  <c r="H12" i="7"/>
  <c r="G12" i="7"/>
  <c r="H11" i="7"/>
  <c r="G11" i="7"/>
  <c r="H10" i="7"/>
  <c r="G10" i="7"/>
  <c r="H9" i="7"/>
  <c r="G9" i="7"/>
  <c r="H8" i="7"/>
  <c r="G8" i="7"/>
  <c r="H7" i="7"/>
  <c r="G7" i="7"/>
  <c r="H6" i="7"/>
  <c r="G6" i="7"/>
  <c r="H5" i="7"/>
  <c r="G5" i="7"/>
  <c r="H4" i="7"/>
  <c r="C116" i="1"/>
  <c r="H115" i="1"/>
  <c r="C115" i="1"/>
  <c r="H107" i="1"/>
  <c r="H106" i="1"/>
  <c r="C106" i="1"/>
  <c r="H105" i="1"/>
  <c r="H104" i="1"/>
  <c r="C104" i="1"/>
  <c r="H103" i="1"/>
  <c r="C103" i="1"/>
  <c r="C102" i="1"/>
  <c r="H101" i="1"/>
  <c r="C101" i="1"/>
  <c r="H100" i="1"/>
  <c r="H98" i="1"/>
  <c r="C98" i="1"/>
  <c r="I31" i="7" l="1"/>
  <c r="I14" i="8"/>
  <c r="I18" i="8"/>
  <c r="I22" i="8"/>
  <c r="I30" i="8"/>
  <c r="K6" i="9"/>
  <c r="I16" i="9" s="1"/>
  <c r="I7" i="9"/>
  <c r="J14" i="9" s="1"/>
  <c r="I32" i="7"/>
  <c r="I38" i="7" s="1"/>
  <c r="H5" i="6" s="1"/>
  <c r="N7" i="9"/>
  <c r="J19" i="9" s="1"/>
  <c r="I21" i="7"/>
  <c r="I25" i="7"/>
  <c r="I16" i="8"/>
  <c r="I20" i="8"/>
  <c r="I24" i="8"/>
  <c r="I28" i="8"/>
  <c r="I32" i="8"/>
  <c r="I21" i="8"/>
  <c r="I10" i="7"/>
  <c r="I15" i="7"/>
  <c r="I29" i="7"/>
  <c r="L6" i="9"/>
  <c r="I17" i="9" s="1"/>
  <c r="I30" i="7"/>
  <c r="I19" i="8"/>
  <c r="I23" i="8"/>
  <c r="I27" i="8"/>
  <c r="I31" i="8"/>
  <c r="M6" i="9"/>
  <c r="I18" i="9" s="1"/>
  <c r="I13" i="8"/>
  <c r="I12" i="8"/>
  <c r="I11" i="8"/>
  <c r="I10" i="8"/>
  <c r="I7" i="8"/>
  <c r="I6" i="8"/>
  <c r="I5" i="8"/>
  <c r="I9" i="8"/>
  <c r="I17" i="8"/>
  <c r="I25" i="8"/>
  <c r="I29" i="8"/>
  <c r="I18" i="7"/>
  <c r="I22" i="7"/>
  <c r="I26" i="7"/>
  <c r="I8" i="8"/>
  <c r="I15" i="8"/>
  <c r="I26" i="8"/>
  <c r="I13" i="7"/>
  <c r="I23" i="7"/>
  <c r="I28" i="7"/>
  <c r="I20" i="7"/>
  <c r="I24" i="7"/>
  <c r="I27" i="7"/>
  <c r="I19" i="7"/>
  <c r="I17" i="7"/>
  <c r="I16" i="7"/>
  <c r="I12" i="7"/>
  <c r="I11" i="7"/>
  <c r="I9" i="7"/>
  <c r="I6" i="7"/>
  <c r="I5" i="7"/>
  <c r="I7" i="7"/>
  <c r="H7" i="9"/>
  <c r="J13" i="9" s="1"/>
  <c r="J7" i="9"/>
  <c r="J15" i="9" s="1"/>
  <c r="I8" i="7"/>
  <c r="I4" i="7"/>
  <c r="I35" i="7" l="1"/>
  <c r="E5" i="6" s="1"/>
  <c r="I39" i="7"/>
  <c r="I36" i="7"/>
  <c r="F5" i="6" s="1"/>
  <c r="I37" i="7"/>
  <c r="G5" i="6" s="1"/>
  <c r="I37" i="8"/>
  <c r="J37" i="8" s="1"/>
  <c r="I35" i="8"/>
  <c r="J35" i="8" s="1"/>
  <c r="I36" i="8"/>
  <c r="J36" i="8" s="1"/>
  <c r="I20" i="9"/>
  <c r="J20" i="9"/>
  <c r="I38" i="8"/>
  <c r="J38" i="8" s="1"/>
  <c r="J5" i="6" l="1"/>
  <c r="J9" i="6" s="1"/>
  <c r="I5" i="6"/>
  <c r="H60" i="1"/>
  <c r="C69" i="1" s="1"/>
  <c r="K5" i="6" l="1"/>
  <c r="K9" i="6" s="1"/>
  <c r="I9" i="6"/>
  <c r="C88" i="1"/>
  <c r="C90" i="1" s="1"/>
</calcChain>
</file>

<file path=xl/sharedStrings.xml><?xml version="1.0" encoding="utf-8"?>
<sst xmlns="http://schemas.openxmlformats.org/spreadsheetml/2006/main" count="629" uniqueCount="397">
  <si>
    <t>CUSTOMER DETAILS</t>
  </si>
  <si>
    <t>Customer Name</t>
  </si>
  <si>
    <t>Application Number</t>
  </si>
  <si>
    <t>Case Type</t>
  </si>
  <si>
    <t>PROPERTY DETAILS</t>
  </si>
  <si>
    <t xml:space="preserve">Address of Property </t>
  </si>
  <si>
    <t>Legal Address (Survey No. / FP No. / Khasra No./ Plot No)</t>
  </si>
  <si>
    <t xml:space="preserve">Nearby landmark </t>
  </si>
  <si>
    <t>DOCUMENT DETAILS</t>
  </si>
  <si>
    <t>Approving Authority</t>
  </si>
  <si>
    <t>YES</t>
  </si>
  <si>
    <t>Gram Panchayat</t>
  </si>
  <si>
    <t>PHYSICAL DETAILS</t>
  </si>
  <si>
    <t>Directions</t>
  </si>
  <si>
    <t>Actual at site</t>
  </si>
  <si>
    <t>East</t>
  </si>
  <si>
    <t>North</t>
  </si>
  <si>
    <t>West</t>
  </si>
  <si>
    <t>South</t>
  </si>
  <si>
    <t>Boundaries Matching</t>
  </si>
  <si>
    <t>Plot Details</t>
  </si>
  <si>
    <t>Plot Area</t>
  </si>
  <si>
    <t>Plot demarcated at site</t>
  </si>
  <si>
    <t>Distance from City Center (Km)</t>
  </si>
  <si>
    <t>Unit Details</t>
  </si>
  <si>
    <t>Detail</t>
  </si>
  <si>
    <t>No. of Rooms</t>
  </si>
  <si>
    <t>No. of Kitchen</t>
  </si>
  <si>
    <t>No. of Bathrooms</t>
  </si>
  <si>
    <t>Others</t>
  </si>
  <si>
    <t>Qty.</t>
  </si>
  <si>
    <t>OCCUPANCY DETAILS</t>
  </si>
  <si>
    <t>Status of Occupancy</t>
  </si>
  <si>
    <t xml:space="preserve">Occupied by </t>
  </si>
  <si>
    <t>Relationship of Occupant with customer</t>
  </si>
  <si>
    <t>Occupied Since</t>
  </si>
  <si>
    <t>Violations Observed if any</t>
  </si>
  <si>
    <t>VALUATION</t>
  </si>
  <si>
    <t xml:space="preserve">Description </t>
  </si>
  <si>
    <t>Rs. / sqft</t>
  </si>
  <si>
    <t>Total value</t>
  </si>
  <si>
    <t>Value of extra Amenities</t>
  </si>
  <si>
    <t>STAGE OF CONSTRUCTION</t>
  </si>
  <si>
    <t>(Description of stage)</t>
  </si>
  <si>
    <t>% Completed</t>
  </si>
  <si>
    <t>% Recommended</t>
  </si>
  <si>
    <t>Declaration</t>
  </si>
  <si>
    <t>I/We hereby declare that</t>
  </si>
  <si>
    <t>Signature with seal</t>
  </si>
  <si>
    <t>2. I/We have no direct or Indirect Interest in the property valued</t>
  </si>
  <si>
    <t>Date</t>
  </si>
  <si>
    <t>3 The information furnished above is true and correct to my/our knowledge.</t>
  </si>
  <si>
    <t>Place</t>
  </si>
  <si>
    <t>Commercial</t>
  </si>
  <si>
    <t>Date of Inspection</t>
  </si>
  <si>
    <t>Visit Done By</t>
  </si>
  <si>
    <t>Pin Code</t>
  </si>
  <si>
    <t>Four Boundaries of property</t>
  </si>
  <si>
    <t>Land Use (As per master plan)</t>
  </si>
  <si>
    <t>Type of Locality (Residential/Commercial/Mix/Industrial/Others</t>
  </si>
  <si>
    <t>Class of Locality (Posh/High/Middle/Low/Slum)</t>
  </si>
  <si>
    <t>Property Location (MC/GP/Panchayat under Development Authority)</t>
  </si>
  <si>
    <t>Structure (Load Bearing/RCC/Mixed)</t>
  </si>
  <si>
    <t>GF</t>
  </si>
  <si>
    <t>FF</t>
  </si>
  <si>
    <t>SF</t>
  </si>
  <si>
    <t>Floor</t>
  </si>
  <si>
    <t>Area (Sqft)</t>
  </si>
  <si>
    <t>Rate (per Sqft)</t>
  </si>
  <si>
    <t>Amount (Rs)</t>
  </si>
  <si>
    <t>Total</t>
  </si>
  <si>
    <t>Rate (per sqft)</t>
  </si>
  <si>
    <t>Valuation as per Govt. Guideline Rate</t>
  </si>
  <si>
    <t>Description of Structure (RCC/Load Bearing/Mix)</t>
  </si>
  <si>
    <t>Material at site (Yes/No)</t>
  </si>
  <si>
    <t>Remarks-</t>
  </si>
  <si>
    <t>Layout Plan Provided (Y/N)</t>
  </si>
  <si>
    <t>Building  Plan Provided (Y/N)</t>
  </si>
  <si>
    <t>Construction Permission (Y/N)</t>
  </si>
  <si>
    <t>Approval Number &amp; Date</t>
  </si>
  <si>
    <t>Type of Property (Land/Bungalow/Apartment/Builder Floor/Factory/Commercial Shop/Office/Institute/Farm House/Others</t>
  </si>
  <si>
    <t>Interior Quality (Premium/Average/Satisfactory/Poor)</t>
  </si>
  <si>
    <t>Exterior Quality (Premium/Average/Satisfactory/Poor)</t>
  </si>
  <si>
    <t>Age of Property (Years)</t>
  </si>
  <si>
    <t>Cost as per Estimate of Customer (Rs)</t>
  </si>
  <si>
    <t>Maintenance level (Good/Average/Poor)</t>
  </si>
  <si>
    <t>Residual Age of property (Years)</t>
  </si>
  <si>
    <t>Description of proposed construction/improvement</t>
  </si>
  <si>
    <t>Rate/Sqft as per Estimate of customer(Rs)</t>
  </si>
  <si>
    <t xml:space="preserve">Based on standard Cost of construction </t>
  </si>
  <si>
    <t>Width of public road (ft)</t>
  </si>
  <si>
    <t>Whether Electricity, water, drainage present in the vicinity (Y/N)</t>
  </si>
  <si>
    <t>Reference Detail</t>
  </si>
  <si>
    <t>Reference Type (Broker/Builder/Colonizer/Neighbor/Shop Owner/Valuer</t>
  </si>
  <si>
    <t>Reference Name</t>
  </si>
  <si>
    <t>Reference Contact Number</t>
  </si>
  <si>
    <t>Remarks, if any</t>
  </si>
  <si>
    <t>Proposed Construction Details ('C)</t>
  </si>
  <si>
    <t>To Be Filled For Construction &amp; Improvement Cases</t>
  </si>
  <si>
    <t>Person met at site</t>
  </si>
  <si>
    <t>Relation with customer</t>
  </si>
  <si>
    <t>Any Deviation in Structure</t>
  </si>
  <si>
    <t>Risk of Demolition/Sealing</t>
  </si>
  <si>
    <t>Is there encroachment of land(Y/N)</t>
  </si>
  <si>
    <t>Area of encroachment</t>
  </si>
  <si>
    <t>Contact Number of person met at site</t>
  </si>
  <si>
    <t>Seismic Zone</t>
  </si>
  <si>
    <t>4.10'</t>
  </si>
  <si>
    <t>4.20'</t>
  </si>
  <si>
    <t>7.10'</t>
  </si>
  <si>
    <t>7.20'</t>
  </si>
  <si>
    <t>Yes</t>
  </si>
  <si>
    <t>No</t>
  </si>
  <si>
    <t>Residential</t>
  </si>
  <si>
    <t>Industrial</t>
  </si>
  <si>
    <t>Green Area</t>
  </si>
  <si>
    <t>Agriculture</t>
  </si>
  <si>
    <t>Public Use</t>
  </si>
  <si>
    <t>Mix Use</t>
  </si>
  <si>
    <t>Agriculture/Farmland</t>
  </si>
  <si>
    <t>Posh</t>
  </si>
  <si>
    <t>High</t>
  </si>
  <si>
    <t>Middle</t>
  </si>
  <si>
    <t>Low</t>
  </si>
  <si>
    <t>Slum</t>
  </si>
  <si>
    <t>Municipal Corporation/Municipal Council</t>
  </si>
  <si>
    <t>Urban Development Authority</t>
  </si>
  <si>
    <t>Bungalow</t>
  </si>
  <si>
    <t>Apartment</t>
  </si>
  <si>
    <t>Vacant Plot</t>
  </si>
  <si>
    <t>Factory</t>
  </si>
  <si>
    <t>Commercial Shop</t>
  </si>
  <si>
    <t>Office</t>
  </si>
  <si>
    <t>Commercial Complex</t>
  </si>
  <si>
    <t>Institute</t>
  </si>
  <si>
    <t>Hospital</t>
  </si>
  <si>
    <t>Farm House</t>
  </si>
  <si>
    <t>Load Bearing</t>
  </si>
  <si>
    <t>RCC</t>
  </si>
  <si>
    <t>Mixed</t>
  </si>
  <si>
    <t>Premium</t>
  </si>
  <si>
    <t>Average</t>
  </si>
  <si>
    <t>Satisfactory</t>
  </si>
  <si>
    <t>Poor</t>
  </si>
  <si>
    <t>Broker</t>
  </si>
  <si>
    <t>Builder</t>
  </si>
  <si>
    <t>Colonizer</t>
  </si>
  <si>
    <t>Neighbor</t>
  </si>
  <si>
    <t>Shop Owner</t>
  </si>
  <si>
    <t>Valuer</t>
  </si>
  <si>
    <t>Zone 2</t>
  </si>
  <si>
    <t>Zone 3</t>
  </si>
  <si>
    <t>Zone 4</t>
  </si>
  <si>
    <t>Zone 5</t>
  </si>
  <si>
    <t>Type of area</t>
  </si>
  <si>
    <t>Carpet Area</t>
  </si>
  <si>
    <t>Super Built Up Area</t>
  </si>
  <si>
    <t>Built Up Area</t>
  </si>
  <si>
    <t>Permissible FSI</t>
  </si>
  <si>
    <t>FSI Considered for valuation</t>
  </si>
  <si>
    <t>Is community dominated area (Yes/No)</t>
  </si>
  <si>
    <t>Is property easily located and identified (Yes/No)</t>
  </si>
  <si>
    <t>If No, mention reasons</t>
  </si>
  <si>
    <t>Land Measurement Unit</t>
  </si>
  <si>
    <t>Sqft</t>
  </si>
  <si>
    <t>Sqmt</t>
  </si>
  <si>
    <t>10.10'</t>
  </si>
  <si>
    <t>Good</t>
  </si>
  <si>
    <t>Distressed Value of Property (Rs) (75% of market value)</t>
  </si>
  <si>
    <t>Latitude &amp; Longitude</t>
  </si>
  <si>
    <t>Godown</t>
  </si>
  <si>
    <t>Medium</t>
  </si>
  <si>
    <t>No Risk</t>
  </si>
  <si>
    <t>Reference Number</t>
  </si>
  <si>
    <t>Property owner name as per ownership document</t>
  </si>
  <si>
    <t>1.10'</t>
  </si>
  <si>
    <t>Is there HT line near to the property?</t>
  </si>
  <si>
    <t>Is property in buffer zone/no construction zone as per local guidelines</t>
  </si>
  <si>
    <t>Details of buffer zone/no construction zone</t>
  </si>
  <si>
    <t>Details of any notice by FI</t>
  </si>
  <si>
    <t>Is property near to graveyard/crematorium or burning ghats</t>
  </si>
  <si>
    <t>Any other remarks</t>
  </si>
  <si>
    <t>6.10'</t>
  </si>
  <si>
    <t>Distance of HT line from the property and Voltage in kiloVolt</t>
  </si>
  <si>
    <t>Is there any litigation notice on the property by any FI</t>
  </si>
  <si>
    <t>Is there any litigation notice on the property from any FI</t>
  </si>
  <si>
    <t>Row House</t>
  </si>
  <si>
    <t xml:space="preserve">1) Index II/Sale agreement Details                                                 </t>
  </si>
  <si>
    <t>Date:</t>
  </si>
  <si>
    <t xml:space="preserve">Market Value:   </t>
  </si>
  <si>
    <t>Government value:</t>
  </si>
  <si>
    <t>Market Research Data</t>
  </si>
  <si>
    <t>Source</t>
  </si>
  <si>
    <t>Plot area</t>
  </si>
  <si>
    <t>Net Carpet</t>
  </si>
  <si>
    <t>FB Area</t>
  </si>
  <si>
    <t>ter</t>
  </si>
  <si>
    <t>Other</t>
  </si>
  <si>
    <t>Gross Carpet</t>
  </si>
  <si>
    <t>Net Builtup Area</t>
  </si>
  <si>
    <t>Gross Builtup</t>
  </si>
  <si>
    <t>Builder Saleable Area</t>
  </si>
  <si>
    <t>Rate on Carpet  Area</t>
  </si>
  <si>
    <t>Market Value</t>
  </si>
  <si>
    <t>Realizable Value</t>
  </si>
  <si>
    <t>Measurement</t>
  </si>
  <si>
    <t>Index II</t>
  </si>
  <si>
    <t>Allotment letter</t>
  </si>
  <si>
    <t>Rate enquired</t>
  </si>
  <si>
    <t>99 acres</t>
  </si>
  <si>
    <t xml:space="preserve">Valuation Adopted </t>
  </si>
  <si>
    <t>Car parking &amp; Amenities</t>
  </si>
  <si>
    <t>Final Market Value</t>
  </si>
  <si>
    <t>Revised Valuation 1</t>
  </si>
  <si>
    <t>Revised Valuation 2</t>
  </si>
  <si>
    <t xml:space="preserve">VALUER Name :-  </t>
  </si>
  <si>
    <t>Broker ref :</t>
  </si>
  <si>
    <t xml:space="preserve">Name </t>
  </si>
  <si>
    <t>Contact No.</t>
  </si>
  <si>
    <t>Vlaue</t>
  </si>
  <si>
    <t>1)</t>
  </si>
  <si>
    <t>2)</t>
  </si>
  <si>
    <t>3)</t>
  </si>
  <si>
    <t>Sr</t>
  </si>
  <si>
    <t>Item</t>
  </si>
  <si>
    <t>L</t>
  </si>
  <si>
    <t>W</t>
  </si>
  <si>
    <t>Actual W</t>
  </si>
  <si>
    <t>Actual L</t>
  </si>
  <si>
    <t>Area</t>
  </si>
  <si>
    <t>Feet</t>
  </si>
  <si>
    <t>Inch</t>
  </si>
  <si>
    <t>Hall</t>
  </si>
  <si>
    <t>DiNING</t>
  </si>
  <si>
    <t>Kitchen</t>
  </si>
  <si>
    <t>Toilet 1</t>
  </si>
  <si>
    <t>Toilet 2</t>
  </si>
  <si>
    <t>Toilet 3</t>
  </si>
  <si>
    <t>Toilet 4</t>
  </si>
  <si>
    <t>Bed Room 1</t>
  </si>
  <si>
    <t>Bed Room 2</t>
  </si>
  <si>
    <t>Bed Room 3</t>
  </si>
  <si>
    <t>Bed Room 4</t>
  </si>
  <si>
    <t>Passage 1</t>
  </si>
  <si>
    <t>Passage 2</t>
  </si>
  <si>
    <t>Passage 3</t>
  </si>
  <si>
    <t>Covered Balcony 1</t>
  </si>
  <si>
    <t>Covered Balcony 2</t>
  </si>
  <si>
    <t>Covered Balcony 3</t>
  </si>
  <si>
    <t>Covered Balcony 4</t>
  </si>
  <si>
    <t>Covered Balcony 5</t>
  </si>
  <si>
    <t>Covered Balcony 6</t>
  </si>
  <si>
    <t>Open Balcony 3</t>
  </si>
  <si>
    <t>Flower Bed 1</t>
  </si>
  <si>
    <t>Flower Bed 2</t>
  </si>
  <si>
    <t>Flower Bed 3</t>
  </si>
  <si>
    <t>Terrace 1</t>
  </si>
  <si>
    <t>Terrace 2</t>
  </si>
  <si>
    <t>Terrace 3</t>
  </si>
  <si>
    <t>Any Other Area</t>
  </si>
  <si>
    <t>Net Carpet Area</t>
  </si>
  <si>
    <t>fungi.</t>
  </si>
  <si>
    <t>Terrace  Area</t>
  </si>
  <si>
    <t>Other Area</t>
  </si>
  <si>
    <t>Gross Carpet Area</t>
  </si>
  <si>
    <t>Dry Balcony 1</t>
  </si>
  <si>
    <t>Open Balcony 1</t>
  </si>
  <si>
    <t>Open Balcony 2</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</si>
  <si>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</si>
  <si>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</si>
  <si>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</si>
  <si>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</si>
  <si>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</si>
  <si>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</si>
  <si>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</si>
  <si>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</si>
  <si>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</si>
  <si>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</si>
  <si>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</si>
  <si>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</si>
  <si>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</si>
  <si>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</si>
  <si>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</si>
  <si>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</si>
  <si>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</si>
  <si>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</si>
  <si>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</si>
  <si>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</si>
  <si>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</si>
  <si>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</si>
  <si>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</si>
  <si>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</si>
  <si>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total</t>
  </si>
  <si>
    <t>NA</t>
  </si>
  <si>
    <t>Navi Mumbai</t>
  </si>
  <si>
    <t>V S JADON AND CO VALUERS LLP</t>
  </si>
  <si>
    <t>Land value as per Government Guideline Rate (Rs)(per sqft)</t>
  </si>
  <si>
    <t xml:space="preserve"> Rate</t>
  </si>
  <si>
    <t xml:space="preserve">Market  Value  </t>
  </si>
  <si>
    <t>Development Authority</t>
  </si>
  <si>
    <t>Under Construction</t>
  </si>
  <si>
    <t>Branch Name</t>
  </si>
  <si>
    <t>Sq. Ft</t>
  </si>
  <si>
    <t>Accomodation</t>
  </si>
  <si>
    <t>1] Market phenomenon regarding market value has been changing .In recent times properties are sold for a lump sum price. Because of the statutory restriction on built up or carpet area in documents .So the market rate is derivatives of market value &amp; area in document.</t>
  </si>
  <si>
    <t>Market rate given in report is not comparable to open enquiry in market.</t>
  </si>
  <si>
    <t>2] Flat is on Rent. / Shop is on rent.</t>
  </si>
  <si>
    <t>3] Property identified by Mr./Mrs./miss</t>
  </si>
  <si>
    <t>4] There is area difference between measured 1476.00 sq.ft. carpet area &amp; provided documented 539.00 sq.ft carpet area And 131.00 Sq. Ft Terrace area.</t>
  </si>
  <si>
    <t>5] Internal inspection i.e photos &amp; measurement not allowed.</t>
  </si>
  <si>
    <t>6] As per Kokan Mhada (Pradhanmantri Awas Yojana)Act, Property Locking period is 07 Years, Owner couldn’t sale property  upto 7 years. Hence property valuation is as per provide Provisional Offer Letter value.</t>
  </si>
  <si>
    <t>7] We have received IndexII, Sale agreement, approved plan, OC &amp; CC.</t>
  </si>
  <si>
    <t>8] IndexII, Sale agreement, approved plan, OC &amp; CC not provided to us.</t>
  </si>
  <si>
    <t>9] Approach road to subjected property is kaccha road.</t>
  </si>
  <si>
    <t>10] lack of property maintenance.</t>
  </si>
  <si>
    <t>11] FLat no. &amp; Flat No. are internally merged &amp; having one/two entrance.</t>
  </si>
  <si>
    <t>12] We have given valuation on physical measurement</t>
  </si>
  <si>
    <t xml:space="preserve">13] We have given construction percentage details as per provided </t>
  </si>
  <si>
    <t>14] Plinth completed, Slab completed upto -floors, Brick work completed upto -Floors, Palster completed upto -Floors, Paiting completed upto -Floors, Flooring completed upto -Floors,</t>
  </si>
  <si>
    <t xml:space="preserve">      &amp; Other remaining work is in process.</t>
  </si>
  <si>
    <t>15] All work completed &amp; Fininshing work is in process../ All work completed &amp; Waiting for OC.</t>
  </si>
  <si>
    <t xml:space="preserve">16] MAHARERA No. </t>
  </si>
  <si>
    <t>17] As per CIDCO Housing Scheme, Property Locking period is 03 Years, Owner couldn’t sale property upto 03</t>
  </si>
  <si>
    <t>years and Property value remains same upto 03 years. Hence we have given property valuation as per Provided</t>
  </si>
  <si>
    <t>CIDCO Allotment letter.</t>
  </si>
  <si>
    <t>Copy of NOC is of Grampanchayat and signed by sarpanch.</t>
  </si>
  <si>
    <t>18] Rs. 6,00,000/- Per Covered Car parking if Authentic documents available.</t>
  </si>
  <si>
    <t xml:space="preserve">18:22 04-03-2020 &amp; Market, School, Hospital etc. available there. </t>
  </si>
  <si>
    <t xml:space="preserve">19. The valuation is subjected to statutory permissions and compliance. </t>
  </si>
  <si>
    <t>20. Subject unit was vacant for last eight years.</t>
  </si>
  <si>
    <t>21. Flat is on rent from from last 01 year.</t>
  </si>
  <si>
    <t>22.  Internal roof plaster &amp; wall plaster was chipped off.</t>
  </si>
  <si>
    <t>23. Please find the below cases which is we have already sent query mail but not yet received any solution from your end hence we are send NIL Report.</t>
  </si>
  <si>
    <t>24.Documented area matches with measured super built up area, (SBU derived from 45% loading on Carpet area) hence we have considered SUB area is 495.00 Sq. Ft As per documents.</t>
  </si>
  <si>
    <t>Mix Used</t>
  </si>
  <si>
    <t>Pas</t>
  </si>
  <si>
    <t>Pass</t>
  </si>
  <si>
    <t>Bed</t>
  </si>
  <si>
    <t xml:space="preserve">1. The property was inspected by - </t>
  </si>
  <si>
    <t>8. As per Measurements Carpet area is 343.00 Sq. Ft. BUA is 412.00 Sq. Ft And super built up area is 515 (Loading 50% on Carpet area), &amp; As per Sale Agreement BUA is 510.00 Sq. ft.</t>
  </si>
  <si>
    <t>9. Measured Super built up area matches with Documented Built up area hence we have consider Documented built up area as a super built up area.</t>
  </si>
  <si>
    <t>6th Floor</t>
  </si>
  <si>
    <t>Area Measurement Unit</t>
  </si>
  <si>
    <t>Approved Plan</t>
  </si>
  <si>
    <t xml:space="preserve"> 12 Property Photographs</t>
  </si>
  <si>
    <t>13 Geo Location (Satellite View)</t>
  </si>
  <si>
    <t>Type of area (CA/SUBA/BUA)</t>
  </si>
  <si>
    <t>Dining</t>
  </si>
  <si>
    <r>
      <t xml:space="preserve">OFFICE NO. J-1031, AKSHAR BUSINESS PARK, PLOT NO. 03, SECTOR-25, NEAR APMC MARKET VASHI, NAVI MUMBAI, MAHARASHTRA 400703 
TEL: 022-46090378/79/80 Email: vsjcvaluer@gmail.com
Web site: www.vsjadon.com
</t>
    </r>
    <r>
      <rPr>
        <b/>
        <sz val="12"/>
        <color indexed="8"/>
        <rFont val="Zurich Blk BT"/>
      </rPr>
      <t xml:space="preserve">Valuation Format </t>
    </r>
  </si>
  <si>
    <t>Copy of Approved Plan Verified</t>
  </si>
  <si>
    <t>Copy of CC  Verified</t>
  </si>
  <si>
    <t>Copy of Tax Receipt Verified</t>
  </si>
  <si>
    <t>PFL-Virar</t>
  </si>
  <si>
    <t>-</t>
  </si>
  <si>
    <t>Passage 4</t>
  </si>
  <si>
    <t>Passage 5</t>
  </si>
  <si>
    <t>otla</t>
  </si>
  <si>
    <t>Approved Plan Not Provided</t>
  </si>
  <si>
    <t>Individual House</t>
  </si>
  <si>
    <t>Copy of Electricity Bill Certificate</t>
  </si>
  <si>
    <t>As per Four Boundary</t>
  </si>
  <si>
    <t>Construction Cost</t>
  </si>
  <si>
    <t>VSJCVNM-PURPLEFINANCE-RTL-AUG-23-</t>
  </si>
  <si>
    <t>Exceptions (Not to be filled) (For PFL internal use only)</t>
  </si>
  <si>
    <t>Equivalent Rate on Salebale</t>
  </si>
  <si>
    <t>As per assessment</t>
  </si>
  <si>
    <t>As per Site</t>
  </si>
  <si>
    <t>As per Redy recnor</t>
  </si>
  <si>
    <t>Guntha Rate</t>
  </si>
  <si>
    <t xml:space="preserve">Rate per Sq.Mtr  </t>
  </si>
  <si>
    <t xml:space="preserve">Rate per Sq.Ft  </t>
  </si>
  <si>
    <t>Constr Rate</t>
  </si>
  <si>
    <t>Composite Rate</t>
  </si>
  <si>
    <t>RTL-SEP-25-20904</t>
  </si>
  <si>
    <t>512773</t>
  </si>
  <si>
    <t>Ramesh Waman Vagh</t>
  </si>
  <si>
    <t>Mr.Krishna Kambali</t>
  </si>
  <si>
    <t>Mr.Sunil Vagh</t>
  </si>
  <si>
    <t>Customer Uncle</t>
  </si>
  <si>
    <t>Near Samaj Hall</t>
  </si>
  <si>
    <t>Grampanchayat Shirvanje</t>
  </si>
  <si>
    <t>No:173
Dated:15/01/2025</t>
  </si>
  <si>
    <t>Copy Of Namuna 8 A Verified</t>
  </si>
  <si>
    <t>No:327
Dated:15/01/2025</t>
  </si>
  <si>
    <t>Open</t>
  </si>
  <si>
    <t>12-09-2025.</t>
  </si>
  <si>
    <t>House No 294, Near Samaj Hall, Village-Shirvaje, Shahapur, Thane-421403</t>
  </si>
  <si>
    <t>House os Sunil Wagh</t>
  </si>
  <si>
    <t>House of Bhau Wagh</t>
  </si>
  <si>
    <t xml:space="preserve">House of Vilas Pawar </t>
  </si>
  <si>
    <t>House of Vilas Pawar/Road</t>
  </si>
  <si>
    <t>Land Value</t>
  </si>
  <si>
    <t>Land Area</t>
  </si>
  <si>
    <t>Total Value of Property(A)(Rs) After 100% Completion of property</t>
  </si>
  <si>
    <t>Total Value of Property(A)(Rs) As on date</t>
  </si>
  <si>
    <t>Total Value of Property After 100% completion of property</t>
  </si>
  <si>
    <t>1. We have no direct or indirect interest in the property valued. 
2. The information furnished in the report is true and correct to the best of my knowledge and belief. 
3. Our report does not cover check of ownership, title clearance or legality of deal &amp; structure.
4. We have Received Copy of Namuma 8,Electricity bill,Fourside,Ration card&amp; Tax Receipt.
5. Copy of OC, CC &amp; Approved Plan not provided to us.
6. Deals are happening on lump sum basis.
7. The none of the development permission like cc and oc are provided. The valuation is subject to existence of valid cc and oc.
8. Subjected property is ground floor individual house
9. Property is under construction.
8. We have valuated the property on physical existence.
9. The valuation is subjected to statutory permissions and compliance.
10. Subjected Property is Gr Floor .
11. As per Measurements Carpet area is 751.00 Sq. Ft. Built up is 901.00 Sq. Ft (Loading 20% on Carpet area).
12. As per Document Carpet area is 550.00 Sq. Ft. Built up is 660.00 Sq. Ft (Loading 20% on Carpet area).
13. There is an area diffrence between measured area &amp; documented area.
14. We have given valuation on Lower Area i.e. Documented Area.
15. We have adopted Land + Building Method.
16. In provided Electricity Bill House No. is different mentioned. Thus, we have not verified electricity bill.
17. Please check ELectricity Bill for House No. 74B from your end. 
19. On site we did not found house number. we have inspected said property directed by site person.
20. On site we found Construction work is stopped.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</si>
</sst>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Arial"/>
      <family val="2"/>
    </font>
    <font>
      <sz val="11"/>
      <name val="Zurich BT"/>
      <family val="2"/>
    </font>
    <font>
      <sz val="11"/>
      <color indexed="8"/>
      <name val="Zurich BT"/>
      <family val="1"/>
    </font>
    <font>
      <b/>
      <sz val="11"/>
      <color indexed="8"/>
      <name val="Zurich BT"/>
    </font>
    <font>
      <b/>
      <sz val="10.5"/>
      <color indexed="8"/>
      <name val="Zurich Blk BT"/>
    </font>
    <font>
      <b/>
      <sz val="9"/>
      <color indexed="8"/>
      <name val="Zurich Blk BT"/>
    </font>
    <font>
      <b/>
      <sz val="9"/>
      <name val="Zurich BT"/>
    </font>
    <font>
      <b/>
      <sz val="9"/>
      <color indexed="8"/>
      <name val="Zurich BT"/>
    </font>
    <font>
      <b/>
      <sz val="9"/>
      <name val="Zurich Blk BT"/>
    </font>
    <font>
      <b/>
      <sz val="11"/>
      <name val="Zurich BT"/>
    </font>
    <font>
      <b/>
      <sz val="11"/>
      <color indexed="8"/>
      <name val="Zurich BT"/>
      <family val="1"/>
    </font>
    <font>
      <sz val="9"/>
      <name val="Zurich BT"/>
    </font>
    <font>
      <sz val="9"/>
      <color indexed="8"/>
      <name val="Zurich BT"/>
    </font>
    <font>
      <sz val="10"/>
      <name val="Arial"/>
      <family val="2"/>
    </font>
    <font>
      <b/>
      <sz val="11"/>
      <color theme="1"/>
      <name val="Calibri"/>
      <family val="2"/>
      <scheme val="minor"/>
    </font>
    <font>
      <b/>
      <sz val="14"/>
      <color theme="1"/>
      <name val="Calibri"/>
      <family val="2"/>
      <scheme val="minor"/>
    </font>
    <font>
      <b/>
      <sz val="12"/>
      <color theme="1"/>
      <name val="Calibri"/>
      <family val="2"/>
      <scheme val="minor"/>
    </font>
    <font>
      <sz val="11"/>
      <color indexed="8"/>
      <name val="Calibri"/>
      <family val="2"/>
    </font>
    <font>
      <sz val="14"/>
      <color theme="1"/>
      <name val="Calibri"/>
      <family val="2"/>
      <scheme val="minor"/>
    </font>
    <font>
      <sz val="11"/>
      <color rgb="FF000000"/>
      <name val="Calibri"/>
      <family val="2"/>
    </font>
    <font>
      <sz val="11"/>
      <color theme="1"/>
      <name val="Calibri"/>
      <family val="2"/>
    </font>
    <font>
      <sz val="12"/>
      <color rgb="FF222222"/>
      <name val="Arial"/>
      <family val="2"/>
    </font>
    <font>
      <b/>
      <sz val="11"/>
      <color theme="1"/>
      <name val="Times New Roman"/>
      <family val="1"/>
    </font>
    <font>
      <sz val="11"/>
      <color theme="1"/>
      <name val="Times New Roman"/>
      <family val="1"/>
    </font>
    <font>
      <b/>
      <sz val="11"/>
      <color indexed="8"/>
      <name val="Arial"/>
      <family val="2"/>
    </font>
    <font>
      <sz val="11"/>
      <color theme="1"/>
      <name val="Zurich BT"/>
      <family val="1"/>
    </font>
    <font>
      <sz val="11"/>
      <name val="Times New Roman"/>
      <family val="1"/>
    </font>
    <font>
      <b/>
      <sz val="11"/>
      <name val="Calibri"/>
      <family val="2"/>
    </font>
    <font>
      <b/>
      <sz val="11"/>
      <color indexed="8"/>
      <name val="Zurich Blk BT"/>
    </font>
    <font>
      <sz val="11"/>
      <color indexed="8"/>
      <name val="Zurich Blk BT"/>
    </font>
    <font>
      <sz val="11"/>
      <color indexed="8"/>
      <name val="Zurich BT"/>
    </font>
    <font>
      <sz val="11"/>
      <name val="Zurich BT"/>
    </font>
    <font>
      <sz val="11"/>
      <color indexed="8"/>
      <name val="Zurich BT"/>
      <family val="2"/>
    </font>
    <font>
      <b/>
      <sz val="11"/>
      <name val="Zurich Blk BT"/>
    </font>
    <font>
      <sz val="11"/>
      <name val="Lucida Sans Unicode"/>
      <family val="2"/>
    </font>
    <font>
      <sz val="11"/>
      <name val="Zurich Blk BT"/>
    </font>
    <font>
      <sz val="11"/>
      <color indexed="8"/>
      <name val="Zurich Blk BT"/>
      <family val="2"/>
    </font>
    <font>
      <b/>
      <sz val="11"/>
      <color theme="1"/>
      <name val="Zurich BT"/>
    </font>
    <font>
      <b/>
      <sz val="11"/>
      <color theme="1"/>
      <name val="Zurich Blk BT"/>
    </font>
    <font>
      <sz val="11"/>
      <name val="Zurich Blk BT"/>
      <family val="2"/>
      <charset val="1"/>
    </font>
    <font>
      <b/>
      <sz val="12"/>
      <color indexed="8"/>
      <name val="Zurich Blk BT"/>
    </font>
    <font>
      <b/>
      <sz val="10"/>
      <name val="Arial"/>
      <family val="2"/>
    </font>
  </fonts>
  <fills count="7">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0"/>
        <bgColor indexed="26"/>
      </patternFill>
    </fill>
    <fill>
      <patternFill patternType="solid">
        <fgColor theme="0"/>
        <bgColor indexed="64"/>
      </patternFill>
    </fill>
    <fill>
      <patternFill patternType="solid">
        <fgColor rgb="FFFFFF00"/>
        <bgColor indexed="64"/>
      </patternFill>
    </fill>
  </fills>
  <borders count="82">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style="hair">
        <color indexed="8"/>
      </left>
      <right/>
      <top/>
      <bottom style="hair">
        <color indexed="8"/>
      </bottom>
      <diagonal/>
    </border>
    <border>
      <left/>
      <right/>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right style="medium">
        <color indexed="64"/>
      </right>
      <top style="hair">
        <color indexed="8"/>
      </top>
      <bottom style="hair">
        <color indexed="8"/>
      </bottom>
      <diagonal/>
    </border>
    <border>
      <left/>
      <right style="medium">
        <color indexed="64"/>
      </right>
      <top/>
      <bottom/>
      <diagonal/>
    </border>
    <border>
      <left/>
      <right style="medium">
        <color indexed="64"/>
      </right>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right style="hair">
        <color indexed="8"/>
      </right>
      <top style="hair">
        <color indexed="8"/>
      </top>
      <bottom/>
      <diagonal/>
    </border>
    <border>
      <left style="medium">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hair">
        <color indexed="64"/>
      </left>
      <right style="medium">
        <color indexed="64"/>
      </right>
      <top style="hair">
        <color indexed="8"/>
      </top>
      <bottom style="hair">
        <color indexed="64"/>
      </bottom>
      <diagonal/>
    </border>
    <border>
      <left style="medium">
        <color indexed="64"/>
      </left>
      <right style="hair">
        <color indexed="64"/>
      </right>
      <top style="hair">
        <color indexed="64"/>
      </top>
      <bottom style="hair">
        <color indexed="8"/>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8"/>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8"/>
      </left>
      <right/>
      <top style="hair">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right style="hair">
        <color indexed="8"/>
      </right>
      <top style="hair">
        <color indexed="64"/>
      </top>
      <bottom style="hair">
        <color indexed="8"/>
      </bottom>
      <diagonal/>
    </border>
    <border>
      <left style="hair">
        <color indexed="8"/>
      </left>
      <right/>
      <top style="hair">
        <color indexed="8"/>
      </top>
      <bottom/>
      <diagonal/>
    </border>
    <border>
      <left style="hair">
        <color indexed="8"/>
      </left>
      <right/>
      <top/>
      <bottom/>
      <diagonal/>
    </border>
    <border>
      <left/>
      <right style="hair">
        <color indexed="8"/>
      </right>
      <top/>
      <bottom/>
      <diagonal/>
    </border>
    <border>
      <left/>
      <right style="hair">
        <color indexed="8"/>
      </right>
      <top/>
      <bottom style="hair">
        <color indexed="8"/>
      </bottom>
      <diagonal/>
    </border>
    <border>
      <left style="medium">
        <color indexed="64"/>
      </left>
      <right/>
      <top style="hair">
        <color indexed="8"/>
      </top>
      <bottom style="hair">
        <color indexed="8"/>
      </bottom>
      <diagonal/>
    </border>
    <border>
      <left style="medium">
        <color indexed="64"/>
      </left>
      <right/>
      <top/>
      <bottom/>
      <diagonal/>
    </border>
    <border>
      <left style="medium">
        <color indexed="64"/>
      </left>
      <right/>
      <top/>
      <bottom style="hair">
        <color indexed="8"/>
      </bottom>
      <diagonal/>
    </border>
    <border>
      <left style="hair">
        <color indexed="64"/>
      </left>
      <right style="hair">
        <color indexed="64"/>
      </right>
      <top style="hair">
        <color indexed="8"/>
      </top>
      <bottom/>
      <diagonal/>
    </border>
    <border>
      <left style="hair">
        <color indexed="64"/>
      </left>
      <right style="hair">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8"/>
      </right>
      <top/>
      <bottom style="hair">
        <color indexed="8"/>
      </bottom>
      <diagonal/>
    </border>
    <border>
      <left style="hair">
        <color indexed="8"/>
      </left>
      <right style="medium">
        <color indexed="64"/>
      </right>
      <top style="hair">
        <color indexed="8"/>
      </top>
      <bottom/>
      <diagonal/>
    </border>
    <border>
      <left style="hair">
        <color indexed="8"/>
      </left>
      <right style="medium">
        <color indexed="64"/>
      </right>
      <top/>
      <bottom style="hair">
        <color indexed="8"/>
      </bottom>
      <diagonal/>
    </border>
  </borders>
  <cellStyleXfs count="3">
    <xf numFmtId="0" fontId="0" fillId="0" borderId="0"/>
    <xf numFmtId="0" fontId="17" fillId="0" borderId="0"/>
    <xf numFmtId="0" fontId="13" fillId="0" borderId="0"/>
  </cellStyleXfs>
  <cellXfs count="445">
    <xf numFmtId="0" fontId="0" fillId="0" borderId="0" xfId="0"/>
    <xf numFmtId="0" fontId="1" fillId="0" borderId="0" xfId="0" applyFont="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vertical="center" wrapText="1"/>
    </xf>
    <xf numFmtId="0" fontId="11" fillId="0" borderId="3" xfId="0" applyFont="1" applyBorder="1" applyAlignment="1">
      <alignment vertical="center" wrapText="1"/>
    </xf>
    <xf numFmtId="0" fontId="2"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10" fillId="0" borderId="0" xfId="0" applyFont="1" applyAlignment="1" applyProtection="1">
      <alignment horizontal="center" vertical="center" wrapText="1"/>
      <protection locked="0"/>
    </xf>
    <xf numFmtId="0" fontId="4" fillId="0" borderId="2" xfId="0" applyFont="1" applyBorder="1" applyAlignment="1">
      <alignment vertical="center" wrapText="1"/>
    </xf>
    <xf numFmtId="0" fontId="4" fillId="0" borderId="3" xfId="0" applyFont="1" applyBorder="1" applyAlignment="1">
      <alignment vertical="center" wrapText="1"/>
    </xf>
    <xf numFmtId="0" fontId="7"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0" fillId="0" borderId="0" xfId="0" applyAlignment="1">
      <alignment wrapText="1"/>
    </xf>
    <xf numFmtId="0" fontId="2" fillId="5" borderId="0" xfId="0" applyFont="1" applyFill="1" applyAlignment="1" applyProtection="1">
      <alignment horizontal="left" vertical="center" wrapText="1"/>
      <protection locked="0"/>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0" fillId="0" borderId="55" xfId="0" applyBorder="1" applyAlignment="1">
      <alignment vertical="top" wrapText="1"/>
    </xf>
    <xf numFmtId="0" fontId="0" fillId="0" borderId="56" xfId="0" applyBorder="1" applyAlignment="1">
      <alignment vertical="top" wrapText="1"/>
    </xf>
    <xf numFmtId="0" fontId="0" fillId="0" borderId="57" xfId="0" applyBorder="1" applyAlignment="1">
      <alignment vertical="top" wrapText="1"/>
    </xf>
    <xf numFmtId="0" fontId="17" fillId="0" borderId="62" xfId="1" applyBorder="1"/>
    <xf numFmtId="0" fontId="0" fillId="0" borderId="63" xfId="0" applyBorder="1"/>
    <xf numFmtId="0" fontId="0" fillId="0" borderId="55" xfId="0" applyBorder="1"/>
    <xf numFmtId="0" fontId="0" fillId="0" borderId="56" xfId="0" applyBorder="1"/>
    <xf numFmtId="1" fontId="0" fillId="0" borderId="56" xfId="0" applyNumberFormat="1" applyBorder="1"/>
    <xf numFmtId="0" fontId="0" fillId="0" borderId="57" xfId="0" applyBorder="1"/>
    <xf numFmtId="0" fontId="0" fillId="0" borderId="56" xfId="0" applyBorder="1" applyAlignment="1">
      <alignment wrapText="1"/>
    </xf>
    <xf numFmtId="0" fontId="17" fillId="0" borderId="56" xfId="1" applyBorder="1"/>
    <xf numFmtId="0" fontId="0" fillId="0" borderId="65" xfId="0" applyBorder="1"/>
    <xf numFmtId="0" fontId="0" fillId="0" borderId="66" xfId="0" applyBorder="1"/>
    <xf numFmtId="0" fontId="0" fillId="0" borderId="68" xfId="0" applyBorder="1"/>
    <xf numFmtId="0" fontId="0" fillId="0" borderId="69" xfId="0" applyBorder="1"/>
    <xf numFmtId="0" fontId="0" fillId="0" borderId="70" xfId="0" applyBorder="1"/>
    <xf numFmtId="0" fontId="0" fillId="0" borderId="71" xfId="0" applyBorder="1"/>
    <xf numFmtId="0" fontId="0" fillId="0" borderId="59" xfId="0" applyBorder="1"/>
    <xf numFmtId="1" fontId="0" fillId="0" borderId="59" xfId="0" applyNumberFormat="1" applyBorder="1"/>
    <xf numFmtId="0" fontId="0" fillId="0" borderId="60" xfId="0" applyBorder="1"/>
    <xf numFmtId="0" fontId="14" fillId="0" borderId="55" xfId="0" applyFont="1" applyBorder="1"/>
    <xf numFmtId="0" fontId="14" fillId="0" borderId="57" xfId="0" applyFont="1" applyBorder="1"/>
    <xf numFmtId="0" fontId="14" fillId="0" borderId="56" xfId="0" applyFont="1" applyBorder="1"/>
    <xf numFmtId="0" fontId="14" fillId="0" borderId="73" xfId="0" applyFont="1" applyBorder="1"/>
    <xf numFmtId="0" fontId="17" fillId="0" borderId="59" xfId="1" applyBorder="1"/>
    <xf numFmtId="0" fontId="14" fillId="0" borderId="59" xfId="0" applyFont="1" applyBorder="1"/>
    <xf numFmtId="0" fontId="15" fillId="0" borderId="71" xfId="0" applyFont="1" applyBorder="1"/>
    <xf numFmtId="0" fontId="19" fillId="0" borderId="0" xfId="0" applyFont="1"/>
    <xf numFmtId="14" fontId="19" fillId="0" borderId="0" xfId="0" applyNumberFormat="1" applyFont="1" applyAlignment="1">
      <alignment horizontal="right" vertical="top"/>
    </xf>
    <xf numFmtId="14" fontId="20" fillId="0" borderId="0" xfId="0" applyNumberFormat="1" applyFont="1" applyAlignment="1">
      <alignment vertical="top"/>
    </xf>
    <xf numFmtId="0" fontId="19" fillId="0" borderId="0" xfId="0" applyFont="1" applyAlignment="1">
      <alignment vertical="top"/>
    </xf>
    <xf numFmtId="0" fontId="21" fillId="0" borderId="0" xfId="0" applyFont="1" applyAlignment="1">
      <alignment vertical="center" wrapText="1"/>
    </xf>
    <xf numFmtId="0" fontId="23" fillId="0" borderId="0" xfId="0" applyFont="1"/>
    <xf numFmtId="0" fontId="22" fillId="0" borderId="56" xfId="0" applyFont="1" applyBorder="1"/>
    <xf numFmtId="0" fontId="23" fillId="0" borderId="56" xfId="0" applyFont="1" applyBorder="1"/>
    <xf numFmtId="0" fontId="23" fillId="0" borderId="56" xfId="0" applyFont="1" applyBorder="1" applyAlignment="1">
      <alignment horizontal="center"/>
    </xf>
    <xf numFmtId="0" fontId="23" fillId="0" borderId="77" xfId="0" applyFont="1" applyBorder="1"/>
    <xf numFmtId="0" fontId="17" fillId="0" borderId="56" xfId="1" applyBorder="1" applyAlignment="1">
      <alignment horizontal="center" vertical="center"/>
    </xf>
    <xf numFmtId="0" fontId="17" fillId="0" borderId="0" xfId="1"/>
    <xf numFmtId="0" fontId="23" fillId="0" borderId="0" xfId="2" applyFont="1"/>
    <xf numFmtId="0" fontId="22" fillId="0" borderId="56" xfId="2" applyFont="1" applyBorder="1"/>
    <xf numFmtId="0" fontId="23" fillId="0" borderId="56" xfId="2" applyFont="1" applyBorder="1"/>
    <xf numFmtId="0" fontId="23" fillId="0" borderId="56" xfId="2" applyFont="1" applyBorder="1" applyAlignment="1">
      <alignment horizontal="center"/>
    </xf>
    <xf numFmtId="0" fontId="22" fillId="0" borderId="0" xfId="2" applyFont="1"/>
    <xf numFmtId="0" fontId="23" fillId="0" borderId="0" xfId="2" applyFont="1" applyAlignment="1">
      <alignment horizontal="center"/>
    </xf>
    <xf numFmtId="0" fontId="23" fillId="0" borderId="77" xfId="2" applyFont="1" applyBorder="1"/>
    <xf numFmtId="0" fontId="14" fillId="6" borderId="56" xfId="0" applyFont="1" applyFill="1" applyBorder="1"/>
    <xf numFmtId="0" fontId="25" fillId="0" borderId="0" xfId="0" applyFont="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23" fillId="5" borderId="56" xfId="2" applyFont="1" applyFill="1" applyBorder="1"/>
    <xf numFmtId="0" fontId="26" fillId="5" borderId="56" xfId="2" applyFont="1" applyFill="1" applyBorder="1"/>
    <xf numFmtId="0" fontId="0" fillId="0" borderId="72" xfId="0" applyBorder="1"/>
    <xf numFmtId="0" fontId="27" fillId="0" borderId="0" xfId="0" applyFont="1" applyAlignment="1">
      <alignment vertical="center"/>
    </xf>
    <xf numFmtId="0" fontId="28" fillId="0" borderId="56" xfId="0" applyFont="1" applyBorder="1" applyAlignment="1" applyProtection="1">
      <alignment horizontal="center" vertical="top" wrapText="1"/>
      <protection locked="0"/>
    </xf>
    <xf numFmtId="0" fontId="29" fillId="0" borderId="56" xfId="0" applyFont="1" applyBorder="1" applyAlignment="1" applyProtection="1">
      <alignment vertical="center" wrapText="1"/>
      <protection locked="0"/>
    </xf>
    <xf numFmtId="0" fontId="9" fillId="0" borderId="56" xfId="0" applyFont="1" applyBorder="1" applyAlignment="1" applyProtection="1">
      <alignment horizontal="left" vertical="center"/>
      <protection locked="0"/>
    </xf>
    <xf numFmtId="0" fontId="1" fillId="0" borderId="56" xfId="0" applyFont="1" applyBorder="1" applyAlignment="1" applyProtection="1">
      <alignment horizontal="left" vertical="center" indent="1"/>
      <protection locked="0"/>
    </xf>
    <xf numFmtId="0" fontId="30" fillId="0" borderId="56" xfId="0" applyFont="1" applyBorder="1" applyAlignment="1" applyProtection="1">
      <alignment horizontal="left" vertical="center" wrapText="1" indent="1"/>
      <protection locked="0"/>
    </xf>
    <xf numFmtId="0" fontId="29" fillId="0" borderId="56" xfId="0" applyFont="1" applyBorder="1" applyAlignment="1" applyProtection="1">
      <alignment horizontal="left" vertical="center" wrapText="1"/>
      <protection locked="0"/>
    </xf>
    <xf numFmtId="0" fontId="31" fillId="0" borderId="56" xfId="0" applyFont="1" applyBorder="1" applyAlignment="1" applyProtection="1">
      <alignment horizontal="left" vertical="center" indent="1"/>
      <protection locked="0"/>
    </xf>
    <xf numFmtId="0" fontId="31" fillId="0" borderId="79" xfId="0" applyFont="1" applyBorder="1" applyAlignment="1" applyProtection="1">
      <alignment horizontal="left" vertical="center" indent="1"/>
      <protection locked="0"/>
    </xf>
    <xf numFmtId="0" fontId="29" fillId="0" borderId="7" xfId="0" applyFont="1" applyBorder="1" applyAlignment="1" applyProtection="1">
      <alignment horizontal="left" vertical="center" wrapText="1"/>
      <protection locked="0"/>
    </xf>
    <xf numFmtId="0" fontId="30" fillId="0" borderId="40" xfId="0" applyFont="1" applyBorder="1" applyAlignment="1" applyProtection="1">
      <alignment horizontal="left" vertical="center" wrapText="1" indent="1"/>
      <protection locked="0"/>
    </xf>
    <xf numFmtId="0" fontId="31" fillId="0" borderId="11" xfId="0" applyFont="1" applyBorder="1" applyAlignment="1" applyProtection="1">
      <alignment horizontal="left" vertical="center" indent="1"/>
      <protection locked="0"/>
    </xf>
    <xf numFmtId="0" fontId="29" fillId="0" borderId="1" xfId="0" applyFont="1" applyBorder="1" applyAlignment="1" applyProtection="1">
      <alignment horizontal="left" vertical="center" wrapText="1"/>
      <protection locked="0"/>
    </xf>
    <xf numFmtId="0" fontId="30" fillId="0" borderId="3" xfId="0" applyFont="1" applyBorder="1" applyAlignment="1" applyProtection="1">
      <alignment horizontal="center" vertical="center" wrapText="1"/>
      <protection locked="0"/>
    </xf>
    <xf numFmtId="0" fontId="9" fillId="0" borderId="11" xfId="0" applyFont="1" applyBorder="1" applyAlignment="1" applyProtection="1">
      <alignment horizontal="left" vertical="center"/>
      <protection locked="0"/>
    </xf>
    <xf numFmtId="0" fontId="1" fillId="0" borderId="11" xfId="0" applyFont="1" applyBorder="1" applyAlignment="1" applyProtection="1">
      <alignment horizontal="left" vertical="center" indent="1"/>
      <protection locked="0"/>
    </xf>
    <xf numFmtId="0" fontId="30" fillId="0" borderId="3" xfId="0" applyFont="1" applyBorder="1" applyAlignment="1" applyProtection="1">
      <alignment horizontal="left" vertical="center" wrapText="1" indent="1"/>
      <protection locked="0"/>
    </xf>
    <xf numFmtId="0" fontId="28"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8" fillId="5" borderId="1" xfId="0" applyFont="1" applyFill="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2"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indent="1"/>
      <protection locked="0"/>
    </xf>
    <xf numFmtId="0" fontId="1" fillId="0" borderId="11" xfId="0" applyFont="1" applyBorder="1" applyAlignment="1" applyProtection="1">
      <alignment horizontal="left" vertical="center" wrapText="1" indent="1"/>
      <protection locked="0"/>
    </xf>
    <xf numFmtId="0" fontId="31" fillId="0" borderId="11" xfId="0" applyFont="1" applyBorder="1" applyAlignment="1" applyProtection="1">
      <alignment horizontal="left" vertical="center" wrapText="1" indent="1"/>
      <protection locked="0"/>
    </xf>
    <xf numFmtId="0" fontId="9" fillId="0" borderId="8" xfId="0" applyFont="1" applyBorder="1" applyAlignment="1" applyProtection="1">
      <alignment vertical="center" wrapText="1"/>
      <protection locked="0"/>
    </xf>
    <xf numFmtId="0" fontId="30" fillId="0" borderId="1" xfId="0" applyFont="1" applyBorder="1" applyAlignment="1" applyProtection="1">
      <alignment horizontal="left" vertical="center" wrapText="1"/>
      <protection locked="0"/>
    </xf>
    <xf numFmtId="0" fontId="30"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8" fillId="0" borderId="4" xfId="0" applyFont="1" applyBorder="1" applyAlignment="1" applyProtection="1">
      <alignment horizontal="left" vertical="center" wrapText="1"/>
      <protection locked="0"/>
    </xf>
    <xf numFmtId="0" fontId="28" fillId="0" borderId="80" xfId="0" applyFont="1" applyBorder="1" applyAlignment="1" applyProtection="1">
      <alignment horizontal="left" vertical="center" wrapText="1"/>
      <protection locked="0"/>
    </xf>
    <xf numFmtId="0" fontId="3" fillId="0" borderId="7" xfId="0" applyFont="1" applyBorder="1" applyAlignment="1" applyProtection="1">
      <alignment vertical="center" wrapText="1"/>
      <protection locked="0"/>
    </xf>
    <xf numFmtId="0" fontId="3" fillId="0" borderId="81" xfId="0" applyFont="1" applyBorder="1" applyAlignment="1" applyProtection="1">
      <alignment vertical="center" wrapText="1"/>
      <protection locked="0"/>
    </xf>
    <xf numFmtId="0" fontId="30" fillId="5" borderId="11" xfId="0" applyFont="1" applyFill="1" applyBorder="1" applyAlignment="1" applyProtection="1">
      <alignment horizontal="left" vertical="center" wrapText="1" indent="1"/>
      <protection locked="0"/>
    </xf>
    <xf numFmtId="0" fontId="30" fillId="5" borderId="1" xfId="0" applyFont="1" applyFill="1" applyBorder="1" applyAlignment="1" applyProtection="1">
      <alignment horizontal="center" vertical="center" wrapText="1"/>
      <protection locked="0"/>
    </xf>
    <xf numFmtId="0" fontId="30" fillId="0" borderId="3"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0" fillId="0" borderId="8" xfId="0" applyFont="1" applyBorder="1" applyAlignment="1" applyProtection="1">
      <alignment horizontal="left" vertical="center" wrapText="1"/>
      <protection locked="0"/>
    </xf>
    <xf numFmtId="0" fontId="29" fillId="4" borderId="8" xfId="0" applyFont="1" applyFill="1" applyBorder="1" applyAlignment="1" applyProtection="1">
      <alignment horizontal="center" vertical="center" wrapText="1"/>
      <protection locked="0"/>
    </xf>
    <xf numFmtId="0" fontId="29" fillId="4" borderId="13" xfId="0" applyFont="1" applyFill="1" applyBorder="1" applyAlignment="1" applyProtection="1">
      <alignment horizontal="center" vertical="center" wrapText="1"/>
      <protection locked="0"/>
    </xf>
    <xf numFmtId="0" fontId="31" fillId="0" borderId="20" xfId="0" applyFont="1" applyBorder="1" applyAlignment="1" applyProtection="1">
      <alignment horizontal="left" vertical="center" wrapText="1" indent="1"/>
      <protection locked="0"/>
    </xf>
    <xf numFmtId="0" fontId="34" fillId="0" borderId="21" xfId="0" applyFont="1" applyBorder="1" applyAlignment="1" applyProtection="1">
      <alignment horizontal="center" vertical="center" wrapText="1"/>
      <protection locked="0"/>
    </xf>
    <xf numFmtId="0" fontId="34" fillId="0" borderId="21"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indent="1"/>
      <protection locked="0"/>
    </xf>
    <xf numFmtId="0" fontId="9" fillId="5" borderId="25" xfId="0" applyFont="1" applyFill="1" applyBorder="1" applyAlignment="1" applyProtection="1">
      <alignment horizontal="center" vertical="center" wrapText="1"/>
      <protection locked="0"/>
    </xf>
    <xf numFmtId="2" fontId="31" fillId="0" borderId="26" xfId="0" applyNumberFormat="1"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2" fontId="31" fillId="0" borderId="30" xfId="0" applyNumberFormat="1" applyFont="1" applyBorder="1" applyAlignment="1" applyProtection="1">
      <alignment horizontal="left" vertical="center" wrapText="1"/>
      <protection locked="0"/>
    </xf>
    <xf numFmtId="2" fontId="31" fillId="0" borderId="29" xfId="0" applyNumberFormat="1"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2" fontId="9" fillId="0" borderId="0" xfId="0" applyNumberFormat="1" applyFont="1" applyAlignment="1" applyProtection="1">
      <alignment horizontal="left" vertical="center" wrapText="1"/>
      <protection locked="0"/>
    </xf>
    <xf numFmtId="2" fontId="31" fillId="0" borderId="32" xfId="0" applyNumberFormat="1" applyFont="1" applyBorder="1" applyAlignment="1" applyProtection="1">
      <alignment horizontal="left" vertical="center" wrapText="1"/>
      <protection locked="0"/>
    </xf>
    <xf numFmtId="2" fontId="9" fillId="0" borderId="24" xfId="0" applyNumberFormat="1" applyFont="1" applyBorder="1" applyAlignment="1" applyProtection="1">
      <alignment horizontal="left" vertical="center" wrapText="1"/>
      <protection locked="0"/>
    </xf>
    <xf numFmtId="2" fontId="9" fillId="0" borderId="32" xfId="0" applyNumberFormat="1" applyFont="1" applyBorder="1" applyAlignment="1" applyProtection="1">
      <alignment horizontal="left" vertical="center" wrapText="1"/>
      <protection locked="0"/>
    </xf>
    <xf numFmtId="2" fontId="9" fillId="0" borderId="26" xfId="0" applyNumberFormat="1" applyFont="1" applyBorder="1" applyAlignment="1" applyProtection="1">
      <alignment horizontal="left" vertical="center" wrapText="1"/>
      <protection locked="0"/>
    </xf>
    <xf numFmtId="2" fontId="9" fillId="0" borderId="14" xfId="0" applyNumberFormat="1"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2" fontId="33" fillId="0" borderId="1" xfId="0" applyNumberFormat="1"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2" fontId="33" fillId="5" borderId="1" xfId="0" applyNumberFormat="1"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2" fontId="9" fillId="3" borderId="0" xfId="0" applyNumberFormat="1" applyFont="1" applyFill="1" applyAlignment="1" applyProtection="1">
      <alignment horizontal="left" vertical="center" wrapText="1"/>
      <protection locked="0"/>
    </xf>
    <xf numFmtId="0" fontId="35" fillId="3" borderId="1" xfId="0" applyFont="1" applyFill="1" applyBorder="1" applyAlignment="1" applyProtection="1">
      <alignment horizontal="left" vertical="center" wrapText="1"/>
      <protection locked="0"/>
    </xf>
    <xf numFmtId="0" fontId="35" fillId="3" borderId="12"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33"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left" vertical="center" wrapText="1"/>
      <protection locked="0"/>
    </xf>
    <xf numFmtId="0" fontId="36" fillId="3" borderId="1" xfId="0" applyFont="1" applyFill="1" applyBorder="1" applyAlignment="1" applyProtection="1">
      <alignment horizontal="left" vertical="center" wrapText="1"/>
      <protection locked="0"/>
    </xf>
    <xf numFmtId="0" fontId="33" fillId="3" borderId="1" xfId="0" applyFont="1" applyFill="1" applyBorder="1" applyAlignment="1" applyProtection="1">
      <alignment horizontal="left" vertical="center" wrapText="1"/>
      <protection locked="0"/>
    </xf>
    <xf numFmtId="0" fontId="31" fillId="5" borderId="11" xfId="0" applyFont="1" applyFill="1" applyBorder="1" applyAlignment="1" applyProtection="1">
      <alignment horizontal="left" vertical="center" wrapText="1" indent="1"/>
      <protection locked="0"/>
    </xf>
    <xf numFmtId="2" fontId="9" fillId="0" borderId="1" xfId="0" applyNumberFormat="1" applyFont="1" applyBorder="1" applyAlignment="1" applyProtection="1">
      <alignment horizontal="center" vertical="center"/>
      <protection locked="0"/>
    </xf>
    <xf numFmtId="0" fontId="31" fillId="5" borderId="1" xfId="0" applyFont="1" applyFill="1" applyBorder="1" applyAlignment="1" applyProtection="1">
      <alignment horizontal="left" vertical="center"/>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31" fillId="0" borderId="1" xfId="0" applyFont="1" applyBorder="1" applyAlignment="1" applyProtection="1">
      <alignment vertical="center" wrapText="1"/>
      <protection locked="0"/>
    </xf>
    <xf numFmtId="0" fontId="28" fillId="0" borderId="8" xfId="0" applyFont="1" applyBorder="1" applyAlignment="1">
      <alignment horizontal="center" vertical="center" wrapText="1"/>
    </xf>
    <xf numFmtId="0" fontId="28" fillId="0" borderId="3" xfId="0" applyFont="1" applyBorder="1" applyAlignment="1">
      <alignment horizontal="center" vertical="center" wrapText="1"/>
    </xf>
    <xf numFmtId="0" fontId="37" fillId="0" borderId="11" xfId="0" applyFont="1" applyBorder="1" applyAlignment="1" applyProtection="1">
      <alignment horizontal="left" vertical="center" wrapText="1"/>
      <protection locked="0"/>
    </xf>
    <xf numFmtId="0" fontId="30" fillId="0" borderId="1" xfId="0" applyFont="1" applyBorder="1" applyAlignment="1" applyProtection="1">
      <alignment vertical="center"/>
      <protection locked="0"/>
    </xf>
    <xf numFmtId="0" fontId="1" fillId="0" borderId="1"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33" fillId="5" borderId="1" xfId="0" applyFont="1" applyFill="1" applyBorder="1" applyAlignment="1" applyProtection="1">
      <alignment horizontal="left" vertical="center" wrapText="1"/>
      <protection locked="0"/>
    </xf>
    <xf numFmtId="1" fontId="0" fillId="0" borderId="68" xfId="0" applyNumberFormat="1" applyBorder="1"/>
    <xf numFmtId="0" fontId="0" fillId="0" borderId="61" xfId="0" applyBorder="1"/>
    <xf numFmtId="0" fontId="0" fillId="0" borderId="62" xfId="0" applyBorder="1"/>
    <xf numFmtId="1" fontId="0" fillId="0" borderId="62" xfId="0" applyNumberFormat="1" applyBorder="1"/>
    <xf numFmtId="0" fontId="0" fillId="0" borderId="55" xfId="0" applyBorder="1" applyAlignment="1">
      <alignment wrapText="1"/>
    </xf>
    <xf numFmtId="0" fontId="0" fillId="0" borderId="64" xfId="0" applyBorder="1"/>
    <xf numFmtId="1" fontId="0" fillId="0" borderId="65" xfId="0" applyNumberFormat="1" applyBorder="1"/>
    <xf numFmtId="0" fontId="3" fillId="0" borderId="56" xfId="0" applyFont="1" applyBorder="1" applyAlignment="1" applyProtection="1">
      <alignment horizontal="center" vertical="center" wrapText="1"/>
      <protection locked="0"/>
    </xf>
    <xf numFmtId="0" fontId="3" fillId="0" borderId="11" xfId="0" applyFont="1" applyBorder="1" applyAlignment="1" applyProtection="1">
      <alignment horizontal="left" vertical="center" wrapText="1" indent="1"/>
      <protection locked="0"/>
    </xf>
    <xf numFmtId="0" fontId="10" fillId="0" borderId="0" xfId="0" applyFont="1" applyAlignment="1" applyProtection="1">
      <alignment horizontal="left" vertical="center" wrapText="1"/>
      <protection locked="0"/>
    </xf>
    <xf numFmtId="0" fontId="30" fillId="0" borderId="2" xfId="0" applyFont="1" applyBorder="1" applyAlignment="1" applyProtection="1">
      <alignment horizontal="center" vertical="center" wrapText="1"/>
      <protection locked="0"/>
    </xf>
    <xf numFmtId="0" fontId="19" fillId="0" borderId="0" xfId="0" applyFont="1" applyAlignment="1">
      <alignment horizontal="right" vertical="top"/>
    </xf>
    <xf numFmtId="14" fontId="20" fillId="0" borderId="0" xfId="0" applyNumberFormat="1" applyFont="1" applyAlignment="1">
      <alignment horizontal="right" vertical="top"/>
    </xf>
    <xf numFmtId="0" fontId="20" fillId="0" borderId="0" xfId="0" applyFont="1" applyAlignment="1">
      <alignment vertical="top"/>
    </xf>
    <xf numFmtId="0" fontId="19" fillId="0" borderId="0" xfId="0" applyFont="1" applyAlignment="1">
      <alignment vertical="top" wrapText="1"/>
    </xf>
    <xf numFmtId="2" fontId="0" fillId="0" borderId="62" xfId="0" applyNumberFormat="1" applyBorder="1"/>
    <xf numFmtId="2" fontId="0" fillId="0" borderId="56" xfId="0" applyNumberFormat="1" applyBorder="1"/>
    <xf numFmtId="1" fontId="17" fillId="0" borderId="56" xfId="1" applyNumberFormat="1" applyBorder="1"/>
    <xf numFmtId="1" fontId="17" fillId="0" borderId="65" xfId="1" applyNumberFormat="1" applyBorder="1"/>
    <xf numFmtId="0" fontId="14" fillId="0" borderId="67" xfId="0" applyFont="1" applyBorder="1"/>
    <xf numFmtId="1" fontId="0" fillId="0" borderId="71" xfId="0" applyNumberFormat="1" applyBorder="1"/>
    <xf numFmtId="0" fontId="0" fillId="6" borderId="56" xfId="0" applyFill="1" applyBorder="1"/>
    <xf numFmtId="1" fontId="0" fillId="6" borderId="56" xfId="0" applyNumberFormat="1" applyFill="1" applyBorder="1"/>
    <xf numFmtId="0" fontId="14" fillId="0" borderId="61" xfId="0" applyFont="1" applyBorder="1"/>
    <xf numFmtId="0" fontId="14" fillId="0" borderId="63" xfId="0" applyFont="1" applyBorder="1"/>
    <xf numFmtId="1" fontId="17" fillId="0" borderId="47" xfId="1" applyNumberFormat="1" applyBorder="1"/>
    <xf numFmtId="1" fontId="0" fillId="0" borderId="47" xfId="0" applyNumberFormat="1" applyBorder="1"/>
    <xf numFmtId="1" fontId="17" fillId="0" borderId="71" xfId="1" applyNumberFormat="1" applyBorder="1"/>
    <xf numFmtId="1" fontId="41" fillId="6" borderId="56" xfId="0" applyNumberFormat="1" applyFont="1" applyFill="1" applyBorder="1"/>
    <xf numFmtId="0" fontId="41" fillId="6" borderId="59" xfId="0" applyFont="1" applyFill="1" applyBorder="1"/>
    <xf numFmtId="0" fontId="14" fillId="6" borderId="59" xfId="0" applyFont="1" applyFill="1" applyBorder="1"/>
    <xf numFmtId="0" fontId="31" fillId="0" borderId="43" xfId="0" applyFont="1" applyBorder="1" applyAlignment="1" applyProtection="1">
      <alignment horizontal="left" vertical="center" wrapText="1" indent="1"/>
      <protection locked="0"/>
    </xf>
    <xf numFmtId="0" fontId="28" fillId="0" borderId="8"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3" fillId="0" borderId="4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33" fillId="5" borderId="1" xfId="0" applyFont="1" applyFill="1" applyBorder="1" applyAlignment="1" applyProtection="1">
      <alignment horizontal="left" vertical="center" wrapText="1"/>
      <protection locked="0"/>
    </xf>
    <xf numFmtId="2" fontId="9" fillId="0" borderId="1" xfId="0" applyNumberFormat="1" applyFont="1" applyBorder="1" applyAlignment="1" applyProtection="1">
      <alignment horizontal="center" vertical="center"/>
      <protection locked="0"/>
    </xf>
    <xf numFmtId="2" fontId="9" fillId="0" borderId="12" xfId="0" applyNumberFormat="1" applyFont="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8" xfId="0"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33" fillId="0" borderId="2"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9" fontId="9" fillId="0" borderId="2" xfId="0" applyNumberFormat="1" applyFont="1" applyBorder="1" applyAlignment="1" applyProtection="1">
      <alignment horizontal="center" vertical="center" wrapText="1"/>
      <protection locked="0"/>
    </xf>
    <xf numFmtId="9" fontId="9" fillId="0" borderId="13" xfId="0" applyNumberFormat="1" applyFont="1" applyBorder="1" applyAlignment="1" applyProtection="1">
      <alignment horizontal="center" vertical="center" wrapText="1"/>
      <protection locked="0"/>
    </xf>
    <xf numFmtId="9" fontId="9" fillId="0" borderId="2" xfId="0" applyNumberFormat="1" applyFont="1" applyBorder="1" applyAlignment="1" applyProtection="1">
      <alignment horizontal="center" vertical="center"/>
      <protection locked="0"/>
    </xf>
    <xf numFmtId="9" fontId="9" fillId="0" borderId="13" xfId="0" applyNumberFormat="1" applyFont="1" applyBorder="1" applyAlignment="1" applyProtection="1">
      <alignment horizontal="center" vertical="center"/>
      <protection locked="0"/>
    </xf>
    <xf numFmtId="0" fontId="33" fillId="3" borderId="1"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13"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33" fillId="3" borderId="2"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8" fillId="0" borderId="8" xfId="0" applyFont="1" applyBorder="1" applyAlignment="1">
      <alignment horizontal="center" vertical="center" wrapText="1"/>
    </xf>
    <xf numFmtId="0" fontId="28" fillId="0" borderId="13" xfId="0" applyFont="1" applyBorder="1" applyAlignment="1">
      <alignment horizontal="center" vertical="center" wrapText="1"/>
    </xf>
    <xf numFmtId="0" fontId="29" fillId="0" borderId="38" xfId="0" applyFont="1" applyBorder="1" applyAlignment="1" applyProtection="1">
      <alignment horizontal="left" vertical="center" wrapText="1"/>
      <protection locked="0"/>
    </xf>
    <xf numFmtId="0" fontId="29" fillId="0" borderId="39"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29" fillId="0" borderId="40" xfId="0" applyFont="1" applyBorder="1" applyAlignment="1" applyProtection="1">
      <alignment horizontal="left" vertical="center" wrapText="1"/>
      <protection locked="0"/>
    </xf>
    <xf numFmtId="0" fontId="28" fillId="2" borderId="1" xfId="0" applyFont="1" applyFill="1" applyBorder="1" applyAlignment="1" applyProtection="1">
      <alignment horizontal="left" vertical="center"/>
      <protection locked="0"/>
    </xf>
    <xf numFmtId="0" fontId="28" fillId="2" borderId="12" xfId="0" applyFont="1" applyFill="1" applyBorder="1" applyAlignment="1" applyProtection="1">
      <alignment horizontal="left" vertical="center"/>
      <protection locked="0"/>
    </xf>
    <xf numFmtId="2" fontId="9" fillId="0" borderId="2" xfId="0" applyNumberFormat="1"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9" fontId="9" fillId="0" borderId="1" xfId="0" applyNumberFormat="1" applyFont="1" applyBorder="1" applyAlignment="1" applyProtection="1">
      <alignment horizontal="center" vertical="center"/>
      <protection locked="0"/>
    </xf>
    <xf numFmtId="9" fontId="9" fillId="0" borderId="12" xfId="0" applyNumberFormat="1" applyFont="1" applyBorder="1" applyAlignment="1" applyProtection="1">
      <alignment horizontal="center" vertical="center"/>
      <protection locked="0"/>
    </xf>
    <xf numFmtId="0" fontId="33" fillId="0" borderId="2" xfId="0" applyFont="1" applyBorder="1" applyAlignment="1">
      <alignment horizontal="center" vertical="center" wrapText="1"/>
    </xf>
    <xf numFmtId="0" fontId="3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9" fontId="9" fillId="0" borderId="8" xfId="0" applyNumberFormat="1" applyFont="1" applyBorder="1" applyAlignment="1" applyProtection="1">
      <alignment horizontal="center" vertical="center" wrapText="1"/>
      <protection locked="0"/>
    </xf>
    <xf numFmtId="9" fontId="9" fillId="0" borderId="3" xfId="0" applyNumberFormat="1"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29" fillId="0" borderId="37" xfId="0" applyFont="1" applyBorder="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30" fillId="0" borderId="38" xfId="0" applyFont="1" applyBorder="1" applyAlignment="1" applyProtection="1">
      <alignment horizontal="left" vertical="center" wrapText="1"/>
      <protection locked="0"/>
    </xf>
    <xf numFmtId="0" fontId="30" fillId="0" borderId="39" xfId="0" applyFont="1" applyBorder="1" applyAlignment="1" applyProtection="1">
      <alignment horizontal="left" vertical="center" wrapText="1"/>
      <protection locked="0"/>
    </xf>
    <xf numFmtId="0" fontId="30" fillId="0" borderId="1" xfId="0" applyFont="1" applyBorder="1" applyAlignment="1" applyProtection="1">
      <alignment horizontal="left" vertical="center"/>
      <protection locked="0"/>
    </xf>
    <xf numFmtId="14" fontId="24" fillId="0" borderId="1" xfId="0" applyNumberFormat="1" applyFont="1" applyBorder="1" applyAlignment="1" applyProtection="1">
      <alignment horizontal="left" vertical="center"/>
      <protection locked="0"/>
    </xf>
    <xf numFmtId="14" fontId="24" fillId="0" borderId="12" xfId="0" applyNumberFormat="1" applyFont="1" applyBorder="1" applyAlignment="1" applyProtection="1">
      <alignment horizontal="left" vertical="center"/>
      <protection locked="0"/>
    </xf>
    <xf numFmtId="0" fontId="9" fillId="0" borderId="17"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29"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29" fillId="0" borderId="1" xfId="0" applyFont="1" applyBorder="1" applyAlignment="1" applyProtection="1">
      <alignment horizontal="left" vertical="center"/>
      <protection locked="0"/>
    </xf>
    <xf numFmtId="0" fontId="29" fillId="0" borderId="12"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8" fillId="5" borderId="2" xfId="0" applyFont="1" applyFill="1" applyBorder="1" applyAlignment="1" applyProtection="1">
      <alignment horizontal="left" vertical="top" wrapText="1"/>
      <protection locked="0"/>
    </xf>
    <xf numFmtId="0" fontId="38" fillId="5" borderId="8" xfId="0" applyFont="1" applyFill="1" applyBorder="1" applyAlignment="1" applyProtection="1">
      <alignment horizontal="left" vertical="top" wrapText="1"/>
      <protection locked="0"/>
    </xf>
    <xf numFmtId="0" fontId="38" fillId="5" borderId="13" xfId="0" applyFont="1" applyFill="1" applyBorder="1" applyAlignment="1" applyProtection="1">
      <alignment horizontal="left" vertical="top" wrapText="1"/>
      <protection locked="0"/>
    </xf>
    <xf numFmtId="0" fontId="29" fillId="0" borderId="2"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0" fontId="9" fillId="0" borderId="8" xfId="0" applyFont="1" applyBorder="1" applyAlignment="1">
      <alignment horizontal="center" vertical="center" wrapText="1"/>
    </xf>
    <xf numFmtId="0" fontId="33" fillId="0" borderId="4"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 xfId="0" applyFont="1" applyBorder="1" applyAlignment="1" applyProtection="1">
      <alignment horizontal="left" vertical="center" wrapText="1"/>
      <protection locked="0"/>
    </xf>
    <xf numFmtId="0" fontId="28" fillId="0" borderId="9" xfId="0" applyFont="1" applyBorder="1" applyAlignment="1" applyProtection="1">
      <alignment horizontal="center" vertical="center" wrapText="1"/>
      <protection locked="0"/>
    </xf>
    <xf numFmtId="0" fontId="28" fillId="0" borderId="40"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10" fillId="0" borderId="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28" fillId="2" borderId="2" xfId="0" applyFont="1" applyFill="1" applyBorder="1" applyAlignment="1" applyProtection="1">
      <alignment horizontal="left" vertical="center" wrapText="1"/>
      <protection locked="0"/>
    </xf>
    <xf numFmtId="0" fontId="28" fillId="2" borderId="8" xfId="0" applyFont="1" applyFill="1" applyBorder="1" applyAlignment="1" applyProtection="1">
      <alignment horizontal="left" vertical="center" wrapText="1"/>
      <protection locked="0"/>
    </xf>
    <xf numFmtId="0" fontId="28" fillId="2" borderId="13" xfId="0" applyFont="1" applyFill="1" applyBorder="1" applyAlignment="1" applyProtection="1">
      <alignment horizontal="left" vertical="center" wrapText="1"/>
      <protection locked="0"/>
    </xf>
    <xf numFmtId="0" fontId="28" fillId="0" borderId="4" xfId="0" applyFont="1" applyBorder="1" applyAlignment="1" applyProtection="1">
      <alignment horizontal="left" vertical="center" wrapText="1"/>
      <protection locked="0"/>
    </xf>
    <xf numFmtId="0" fontId="28" fillId="0" borderId="6" xfId="0"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8" fillId="0" borderId="5" xfId="0" applyFont="1" applyBorder="1" applyAlignment="1" applyProtection="1">
      <alignment horizontal="left" vertical="center" wrapText="1"/>
      <protection locked="0"/>
    </xf>
    <xf numFmtId="0" fontId="28" fillId="0" borderId="19"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28" fillId="0" borderId="56"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49" fontId="3" fillId="5" borderId="77" xfId="0" applyNumberFormat="1" applyFont="1" applyFill="1" applyBorder="1" applyAlignment="1" applyProtection="1">
      <alignment horizontal="center" vertical="center" wrapText="1"/>
      <protection locked="0"/>
    </xf>
    <xf numFmtId="49" fontId="3" fillId="5" borderId="78"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protection locked="0"/>
    </xf>
    <xf numFmtId="0" fontId="28" fillId="2" borderId="12" xfId="0" applyFont="1" applyFill="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0" fillId="0" borderId="56" xfId="0" applyFont="1" applyBorder="1" applyAlignment="1" applyProtection="1">
      <alignment horizontal="left" vertical="center" wrapText="1"/>
      <protection locked="0"/>
    </xf>
    <xf numFmtId="0" fontId="3" fillId="0" borderId="56" xfId="0" applyFont="1" applyBorder="1" applyAlignment="1" applyProtection="1">
      <alignment horizontal="center" vertical="center" wrapText="1"/>
      <protection locked="0"/>
    </xf>
    <xf numFmtId="0" fontId="30" fillId="0" borderId="9" xfId="0" applyFont="1" applyBorder="1" applyAlignment="1" applyProtection="1">
      <alignment horizontal="left" vertical="center"/>
      <protection locked="0"/>
    </xf>
    <xf numFmtId="0" fontId="30" fillId="0" borderId="40" xfId="0" applyFont="1" applyBorder="1" applyAlignment="1" applyProtection="1">
      <alignment horizontal="left" vertical="center"/>
      <protection locked="0"/>
    </xf>
    <xf numFmtId="0" fontId="30" fillId="0" borderId="2"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 fillId="0" borderId="13" xfId="0" applyFont="1" applyBorder="1" applyAlignment="1" applyProtection="1">
      <alignment horizontal="center" vertical="center"/>
      <protection locked="0"/>
    </xf>
    <xf numFmtId="0" fontId="3" fillId="2" borderId="56" xfId="0" applyFont="1" applyFill="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3" fillId="0" borderId="56" xfId="0" applyNumberFormat="1" applyFont="1" applyBorder="1" applyAlignment="1" applyProtection="1">
      <alignment horizontal="center" vertical="center" wrapText="1"/>
      <protection locked="0"/>
    </xf>
    <xf numFmtId="0" fontId="2" fillId="0" borderId="56" xfId="0" applyFont="1" applyBorder="1" applyAlignment="1" applyProtection="1">
      <alignment horizontal="left" vertical="center" wrapText="1"/>
      <protection locked="0"/>
    </xf>
    <xf numFmtId="0" fontId="3" fillId="4" borderId="56" xfId="0" applyFont="1" applyFill="1" applyBorder="1" applyAlignment="1" applyProtection="1">
      <alignment horizontal="center" vertical="center" wrapText="1"/>
      <protection locked="0"/>
    </xf>
    <xf numFmtId="0" fontId="3" fillId="0" borderId="77"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9" fillId="3" borderId="9"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protection locked="0"/>
    </xf>
    <xf numFmtId="0" fontId="31" fillId="3" borderId="12" xfId="0" applyFont="1" applyFill="1" applyBorder="1" applyAlignment="1" applyProtection="1">
      <alignment horizontal="left" vertical="center" wrapText="1"/>
      <protection locked="0"/>
    </xf>
    <xf numFmtId="0" fontId="29" fillId="0" borderId="2"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8" fillId="3" borderId="4" xfId="0" applyFont="1" applyFill="1" applyBorder="1" applyAlignment="1" applyProtection="1">
      <alignment horizontal="left" vertical="center" wrapText="1"/>
      <protection locked="0"/>
    </xf>
    <xf numFmtId="0" fontId="28" fillId="3" borderId="6" xfId="0" applyFont="1" applyFill="1" applyBorder="1" applyAlignment="1" applyProtection="1">
      <alignment horizontal="left" vertical="center" wrapText="1"/>
      <protection locked="0"/>
    </xf>
    <xf numFmtId="0" fontId="28" fillId="3" borderId="7" xfId="0" applyFont="1" applyFill="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34"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0" fontId="28" fillId="2" borderId="12"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8" fillId="4" borderId="8" xfId="0" applyFont="1" applyFill="1" applyBorder="1" applyAlignment="1" applyProtection="1">
      <alignment horizontal="center" vertical="center" wrapText="1"/>
      <protection locked="0"/>
    </xf>
    <xf numFmtId="0" fontId="28" fillId="4" borderId="13" xfId="0" applyFont="1" applyFill="1" applyBorder="1" applyAlignment="1" applyProtection="1">
      <alignment horizontal="center" vertical="center" wrapText="1"/>
      <protection locked="0"/>
    </xf>
    <xf numFmtId="1" fontId="9" fillId="5" borderId="21" xfId="0" applyNumberFormat="1"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27" xfId="0"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xf numFmtId="2" fontId="9" fillId="0" borderId="26" xfId="0" applyNumberFormat="1" applyFont="1" applyBorder="1" applyAlignment="1" applyProtection="1">
      <alignment horizontal="center" vertical="center" wrapText="1"/>
      <protection locked="0"/>
    </xf>
    <xf numFmtId="2" fontId="9" fillId="0" borderId="29" xfId="0" applyNumberFormat="1"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28" fillId="0" borderId="37" xfId="0" applyFont="1" applyBorder="1" applyAlignment="1" applyProtection="1">
      <alignment horizontal="left" vertical="center" wrapText="1"/>
      <protection locked="0"/>
    </xf>
    <xf numFmtId="0" fontId="28" fillId="0" borderId="38" xfId="0" applyFont="1" applyBorder="1" applyAlignment="1" applyProtection="1">
      <alignment horizontal="left" vertical="center" wrapText="1"/>
      <protection locked="0"/>
    </xf>
    <xf numFmtId="0" fontId="28" fillId="0" borderId="9" xfId="0" applyFont="1" applyBorder="1" applyAlignment="1" applyProtection="1">
      <alignment horizontal="left" vertical="center" wrapText="1"/>
      <protection locked="0"/>
    </xf>
    <xf numFmtId="0" fontId="33" fillId="3" borderId="4" xfId="0" applyFont="1" applyFill="1" applyBorder="1" applyAlignment="1" applyProtection="1">
      <alignment horizontal="left" vertical="center" wrapText="1"/>
      <protection locked="0"/>
    </xf>
    <xf numFmtId="0" fontId="33" fillId="3" borderId="6" xfId="0" applyFont="1" applyFill="1" applyBorder="1" applyAlignment="1" applyProtection="1">
      <alignment horizontal="left" vertical="center" wrapText="1"/>
      <protection locked="0"/>
    </xf>
    <xf numFmtId="0" fontId="33" fillId="3" borderId="7"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28" fillId="4" borderId="3" xfId="0" applyFont="1" applyFill="1" applyBorder="1" applyAlignment="1" applyProtection="1">
      <alignment horizontal="center" vertical="center" wrapText="1"/>
      <protection locked="0"/>
    </xf>
    <xf numFmtId="0" fontId="9" fillId="0" borderId="4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33" fillId="0" borderId="21" xfId="0" applyFont="1" applyBorder="1" applyAlignment="1" applyProtection="1">
      <alignment horizontal="left" vertical="center" wrapText="1"/>
      <protection locked="0"/>
    </xf>
    <xf numFmtId="0" fontId="31" fillId="0" borderId="4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35" fillId="3" borderId="2" xfId="0"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1" fillId="3" borderId="1"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35" fillId="3" borderId="2" xfId="0" applyFont="1" applyFill="1" applyBorder="1" applyAlignment="1" applyProtection="1">
      <alignment horizontal="left" vertical="center" wrapText="1"/>
      <protection locked="0"/>
    </xf>
    <xf numFmtId="0" fontId="35" fillId="3" borderId="3" xfId="0" applyFont="1" applyFill="1" applyBorder="1" applyAlignment="1" applyProtection="1">
      <alignment horizontal="left" vertical="center" wrapText="1"/>
      <protection locked="0"/>
    </xf>
    <xf numFmtId="0" fontId="35" fillId="3" borderId="2"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9" fillId="3" borderId="8"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2" fontId="9" fillId="0" borderId="4" xfId="0" applyNumberFormat="1" applyFont="1" applyBorder="1" applyAlignment="1" applyProtection="1">
      <alignment horizontal="left" vertical="center" wrapText="1"/>
      <protection locked="0"/>
    </xf>
    <xf numFmtId="0" fontId="9" fillId="0" borderId="80" xfId="0" applyFont="1" applyBorder="1" applyAlignment="1" applyProtection="1">
      <alignment horizontal="left" vertical="center" wrapText="1"/>
      <protection locked="0"/>
    </xf>
    <xf numFmtId="0" fontId="31" fillId="0" borderId="43"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33" fillId="3" borderId="1"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2" fontId="9" fillId="5" borderId="1" xfId="0" applyNumberFormat="1"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2" fontId="9" fillId="0" borderId="56" xfId="0" applyNumberFormat="1" applyFont="1" applyBorder="1" applyAlignment="1" applyProtection="1">
      <alignment horizontal="left" vertical="center" wrapText="1"/>
      <protection locked="0"/>
    </xf>
    <xf numFmtId="0" fontId="20" fillId="0" borderId="0" xfId="0" applyFont="1" applyAlignment="1">
      <alignment vertical="top"/>
    </xf>
    <xf numFmtId="0" fontId="19" fillId="0" borderId="0" xfId="0" applyFont="1" applyAlignment="1">
      <alignment vertical="top" wrapText="1"/>
    </xf>
    <xf numFmtId="0" fontId="0" fillId="0" borderId="56" xfId="0" applyBorder="1" applyAlignment="1">
      <alignment horizontal="center"/>
    </xf>
    <xf numFmtId="0" fontId="19" fillId="0" borderId="56" xfId="0" applyFont="1" applyBorder="1" applyAlignment="1">
      <alignment horizontal="center"/>
    </xf>
    <xf numFmtId="0" fontId="0" fillId="0" borderId="0" xfId="0" applyAlignment="1">
      <alignment horizontal="center"/>
    </xf>
    <xf numFmtId="0" fontId="19" fillId="0" borderId="0" xfId="0" applyFont="1" applyAlignment="1">
      <alignment horizontal="right" vertical="top"/>
    </xf>
    <xf numFmtId="14" fontId="20" fillId="0" borderId="0" xfId="0" applyNumberFormat="1" applyFont="1" applyAlignment="1">
      <alignment horizontal="right" vertical="top"/>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14" fillId="0" borderId="74" xfId="0" applyFont="1" applyBorder="1" applyAlignment="1">
      <alignment horizontal="left"/>
    </xf>
    <xf numFmtId="0" fontId="14" fillId="0" borderId="75" xfId="0" applyFont="1" applyBorder="1" applyAlignment="1">
      <alignment horizontal="left"/>
    </xf>
    <xf numFmtId="0" fontId="14" fillId="0" borderId="76" xfId="0" applyFont="1" applyBorder="1" applyAlignment="1">
      <alignment horizontal="left"/>
    </xf>
    <xf numFmtId="0" fontId="15" fillId="0" borderId="71" xfId="0" applyFont="1" applyBorder="1" applyAlignment="1">
      <alignment horizontal="center"/>
    </xf>
    <xf numFmtId="0" fontId="18" fillId="0" borderId="71" xfId="0" applyFont="1" applyBorder="1" applyAlignment="1">
      <alignment horizontal="center"/>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5" fillId="0" borderId="48" xfId="0" applyFont="1" applyBorder="1" applyAlignment="1">
      <alignment horizontal="center" vertical="center"/>
    </xf>
    <xf numFmtId="0" fontId="15" fillId="0" borderId="50" xfId="0" applyFont="1" applyBorder="1" applyAlignment="1">
      <alignment horizontal="center" vertical="center"/>
    </xf>
    <xf numFmtId="0" fontId="15" fillId="0" borderId="49" xfId="0" applyFont="1" applyBorder="1" applyAlignment="1">
      <alignment horizontal="center" vertical="center"/>
    </xf>
    <xf numFmtId="0" fontId="16" fillId="0" borderId="5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4" fillId="0" borderId="52" xfId="0" applyFont="1" applyBorder="1" applyAlignment="1">
      <alignment horizontal="left"/>
    </xf>
    <xf numFmtId="0" fontId="14" fillId="0" borderId="53" xfId="0" applyFont="1" applyBorder="1" applyAlignment="1">
      <alignment horizontal="left"/>
    </xf>
    <xf numFmtId="0" fontId="14" fillId="0" borderId="54" xfId="0" applyFont="1" applyBorder="1" applyAlignment="1">
      <alignment horizontal="left"/>
    </xf>
    <xf numFmtId="0" fontId="22" fillId="0" borderId="56" xfId="0" applyFont="1" applyBorder="1" applyAlignment="1">
      <alignment horizontal="center"/>
    </xf>
    <xf numFmtId="0" fontId="22" fillId="0" borderId="56" xfId="2" applyFont="1" applyBorder="1" applyAlignment="1">
      <alignment horizontal="center"/>
    </xf>
    <xf numFmtId="0" fontId="22" fillId="0" borderId="77" xfId="2" applyFont="1" applyBorder="1" applyAlignment="1">
      <alignment horizontal="center"/>
    </xf>
    <xf numFmtId="0" fontId="22" fillId="0" borderId="78" xfId="2" applyFont="1" applyBorder="1" applyAlignment="1">
      <alignment horizontal="center"/>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cellXfs>
  <cellStyles count="3">
    <cellStyle name="Excel Built-in Normal" xfId="1" xr:uid="{00000000-0005-0000-0000-000000000000}"/>
    <cellStyle name="Normal" xfId="0" builtinId="0"/>
    <cellStyle name="Normal 3" xfId="2" xr:uid="{00000000-0005-0000-0000-000002000000}"/>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15</xdr:col>
      <xdr:colOff>268436</xdr:colOff>
      <xdr:row>81</xdr:row>
      <xdr:rowOff>64080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13765" y="6387353"/>
          <a:ext cx="13009524" cy="7314286"/>
        </a:xfrm>
        <a:prstGeom prst="rect">
          <a:avLst/>
        </a:prstGeom>
      </xdr:spPr>
    </xdr:pic>
    <xdr:clientData/>
  </xdr:twoCellAnchor>
  <xdr:twoCellAnchor editAs="oneCell">
    <xdr:from>
      <xdr:col>1</xdr:col>
      <xdr:colOff>0</xdr:colOff>
      <xdr:row>29</xdr:row>
      <xdr:rowOff>0</xdr:rowOff>
    </xdr:from>
    <xdr:to>
      <xdr:col>15</xdr:col>
      <xdr:colOff>280762</xdr:colOff>
      <xdr:row>78</xdr:row>
      <xdr:rowOff>142521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14325" y="7448550"/>
          <a:ext cx="13012886" cy="7314286"/>
        </a:xfrm>
        <a:prstGeom prst="rect">
          <a:avLst/>
        </a:prstGeom>
      </xdr:spPr>
    </xdr:pic>
    <xdr:clientData/>
  </xdr:twoCellAnchor>
  <xdr:twoCellAnchor editAs="oneCell">
    <xdr:from>
      <xdr:col>1</xdr:col>
      <xdr:colOff>0</xdr:colOff>
      <xdr:row>83</xdr:row>
      <xdr:rowOff>0</xdr:rowOff>
    </xdr:from>
    <xdr:to>
      <xdr:col>15</xdr:col>
      <xdr:colOff>268436</xdr:colOff>
      <xdr:row>129</xdr:row>
      <xdr:rowOff>97698</xdr:rowOff>
    </xdr:to>
    <xdr:pic>
      <xdr:nvPicPr>
        <xdr:cNvPr id="4" name="Picture 3">
          <a:extLst>
            <a:ext uri="{FF2B5EF4-FFF2-40B4-BE49-F238E27FC236}">
              <a16:creationId xmlns:a16="http://schemas.microsoft.com/office/drawing/2014/main" id="{2AF1D4F8-130E-328D-2CFD-617BACF6ACA9}"/>
            </a:ext>
          </a:extLst>
        </xdr:cNvPr>
        <xdr:cNvPicPr>
          <a:picLocks noChangeAspect="1"/>
        </xdr:cNvPicPr>
      </xdr:nvPicPr>
      <xdr:blipFill>
        <a:blip xmlns:r="http://schemas.openxmlformats.org/officeDocument/2006/relationships" r:embed="rId2"/>
        <a:stretch>
          <a:fillRect/>
        </a:stretch>
      </xdr:blipFill>
      <xdr:spPr>
        <a:xfrm>
          <a:off x="313765" y="13659971"/>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19050</xdr:colOff>
      <xdr:row>2</xdr:row>
      <xdr:rowOff>95250</xdr:rowOff>
    </xdr:from>
    <xdr:to>
      <xdr:col>15</xdr:col>
      <xdr:colOff>514930</xdr:colOff>
      <xdr:row>18</xdr:row>
      <xdr:rowOff>28991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972050" y="476250"/>
          <a:ext cx="4153480" cy="2981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14</xdr:col>
      <xdr:colOff>552450</xdr:colOff>
      <xdr:row>71</xdr:row>
      <xdr:rowOff>28575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5343525"/>
          <a:ext cx="9753600" cy="73152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7"/>
  <sheetViews>
    <sheetView showGridLines="0" tabSelected="1" view="pageLayout" zoomScale="85" zoomScaleNormal="80" zoomScalePageLayoutView="85" workbookViewId="0">
      <selection activeCell="B109" sqref="B109:I109"/>
    </sheetView>
  </sheetViews>
  <sheetFormatPr defaultColWidth="9.140625" defaultRowHeight="15"/>
  <cols>
    <col min="1" max="1" width="7.42578125" style="12" customWidth="1"/>
    <col min="2" max="2" width="16.140625" style="7" customWidth="1"/>
    <col min="3" max="3" width="10.5703125" style="7" customWidth="1"/>
    <col min="4" max="4" width="11.28515625" style="7" customWidth="1"/>
    <col min="5" max="5" width="6.42578125" style="7" customWidth="1"/>
    <col min="6" max="6" width="12.5703125" style="7" customWidth="1"/>
    <col min="7" max="7" width="9.7109375" style="7" customWidth="1"/>
    <col min="8" max="8" width="9.85546875" style="7" customWidth="1"/>
    <col min="9" max="9" width="18" style="7" customWidth="1"/>
    <col min="10" max="12" width="9.140625" style="7"/>
    <col min="13" max="13" width="2.42578125" style="7" customWidth="1"/>
    <col min="14" max="14" width="5.140625" style="7" customWidth="1"/>
    <col min="15" max="16384" width="9.140625" style="7"/>
  </cols>
  <sheetData>
    <row r="1" spans="1:9" ht="74.25" customHeight="1">
      <c r="A1" s="314" t="s">
        <v>348</v>
      </c>
      <c r="B1" s="314"/>
      <c r="C1" s="314"/>
      <c r="D1" s="314"/>
      <c r="E1" s="314"/>
      <c r="F1" s="314"/>
      <c r="G1" s="314"/>
      <c r="H1" s="314"/>
      <c r="I1" s="314"/>
    </row>
    <row r="2" spans="1:9" ht="18.75" customHeight="1">
      <c r="A2" s="75"/>
      <c r="B2" s="76" t="s">
        <v>301</v>
      </c>
      <c r="C2" s="333" t="s">
        <v>352</v>
      </c>
      <c r="D2" s="334"/>
      <c r="E2" s="334"/>
      <c r="F2" s="334"/>
      <c r="G2" s="334"/>
      <c r="H2" s="334"/>
      <c r="I2" s="335"/>
    </row>
    <row r="3" spans="1:9" ht="16.5" customHeight="1">
      <c r="A3" s="77">
        <v>1</v>
      </c>
      <c r="B3" s="327" t="s">
        <v>0</v>
      </c>
      <c r="C3" s="327"/>
      <c r="D3" s="327"/>
      <c r="E3" s="327"/>
      <c r="F3" s="327"/>
      <c r="G3" s="327"/>
      <c r="H3" s="327"/>
      <c r="I3" s="327"/>
    </row>
    <row r="4" spans="1:9" ht="29.25" customHeight="1">
      <c r="A4" s="78">
        <v>1.1000000000000001</v>
      </c>
      <c r="B4" s="76" t="s">
        <v>2</v>
      </c>
      <c r="C4" s="315" t="s">
        <v>374</v>
      </c>
      <c r="D4" s="316"/>
      <c r="E4" s="79">
        <v>1.6</v>
      </c>
      <c r="F4" s="331" t="s">
        <v>173</v>
      </c>
      <c r="G4" s="331"/>
      <c r="H4" s="332" t="s">
        <v>373</v>
      </c>
      <c r="I4" s="332"/>
    </row>
    <row r="5" spans="1:9" ht="42.75" customHeight="1">
      <c r="A5" s="78">
        <v>1.2</v>
      </c>
      <c r="B5" s="80" t="s">
        <v>1</v>
      </c>
      <c r="C5" s="315" t="s">
        <v>375</v>
      </c>
      <c r="D5" s="316"/>
      <c r="E5" s="79">
        <v>1.7</v>
      </c>
      <c r="F5" s="331" t="s">
        <v>174</v>
      </c>
      <c r="G5" s="331"/>
      <c r="H5" s="315" t="s">
        <v>375</v>
      </c>
      <c r="I5" s="316"/>
    </row>
    <row r="6" spans="1:9" ht="30.75" customHeight="1">
      <c r="A6" s="81">
        <v>1.3</v>
      </c>
      <c r="B6" s="80" t="s">
        <v>54</v>
      </c>
      <c r="C6" s="330" t="s">
        <v>385</v>
      </c>
      <c r="D6" s="330"/>
      <c r="E6" s="79">
        <v>1.8</v>
      </c>
      <c r="F6" s="320" t="s">
        <v>55</v>
      </c>
      <c r="G6" s="320"/>
      <c r="H6" s="321" t="s">
        <v>376</v>
      </c>
      <c r="I6" s="321"/>
    </row>
    <row r="7" spans="1:9" ht="30" customHeight="1">
      <c r="A7" s="82">
        <v>1.4</v>
      </c>
      <c r="B7" s="83" t="s">
        <v>3</v>
      </c>
      <c r="C7" s="328" t="s">
        <v>353</v>
      </c>
      <c r="D7" s="329"/>
      <c r="E7" s="84">
        <v>1.9</v>
      </c>
      <c r="F7" s="322" t="s">
        <v>99</v>
      </c>
      <c r="G7" s="323"/>
      <c r="H7" s="315" t="s">
        <v>377</v>
      </c>
      <c r="I7" s="316"/>
    </row>
    <row r="8" spans="1:9" ht="43.5" customHeight="1">
      <c r="A8" s="85">
        <v>1.5</v>
      </c>
      <c r="B8" s="86" t="s">
        <v>105</v>
      </c>
      <c r="C8" s="284">
        <v>9370237915</v>
      </c>
      <c r="D8" s="272"/>
      <c r="E8" s="87" t="s">
        <v>175</v>
      </c>
      <c r="F8" s="324" t="s">
        <v>100</v>
      </c>
      <c r="G8" s="325"/>
      <c r="H8" s="270" t="s">
        <v>378</v>
      </c>
      <c r="I8" s="326"/>
    </row>
    <row r="9" spans="1:9" ht="18" customHeight="1">
      <c r="A9" s="88">
        <v>2</v>
      </c>
      <c r="B9" s="317" t="s">
        <v>4</v>
      </c>
      <c r="C9" s="317"/>
      <c r="D9" s="317"/>
      <c r="E9" s="317"/>
      <c r="F9" s="317"/>
      <c r="G9" s="317"/>
      <c r="H9" s="317"/>
      <c r="I9" s="318"/>
    </row>
    <row r="10" spans="1:9" ht="94.5" customHeight="1">
      <c r="A10" s="89">
        <v>2.1</v>
      </c>
      <c r="B10" s="86" t="s">
        <v>5</v>
      </c>
      <c r="C10" s="291" t="s">
        <v>386</v>
      </c>
      <c r="D10" s="319"/>
      <c r="E10" s="90">
        <v>2.4</v>
      </c>
      <c r="F10" s="276" t="s">
        <v>6</v>
      </c>
      <c r="G10" s="277"/>
      <c r="H10" s="291" t="s">
        <v>386</v>
      </c>
      <c r="I10" s="319"/>
    </row>
    <row r="11" spans="1:9" ht="31.5" customHeight="1">
      <c r="A11" s="85">
        <v>2.2000000000000002</v>
      </c>
      <c r="B11" s="86" t="s">
        <v>56</v>
      </c>
      <c r="C11" s="284">
        <v>421403</v>
      </c>
      <c r="D11" s="285"/>
      <c r="E11" s="90">
        <v>2.5</v>
      </c>
      <c r="F11" s="276" t="s">
        <v>7</v>
      </c>
      <c r="G11" s="277"/>
      <c r="H11" s="284" t="s">
        <v>379</v>
      </c>
      <c r="I11" s="288"/>
    </row>
    <row r="12" spans="1:9" ht="28.5" customHeight="1">
      <c r="A12" s="85">
        <v>2.2999999999999998</v>
      </c>
      <c r="B12" s="86" t="s">
        <v>169</v>
      </c>
      <c r="E12" s="90">
        <v>2.6</v>
      </c>
      <c r="F12" s="276" t="s">
        <v>106</v>
      </c>
      <c r="G12" s="277"/>
      <c r="H12" s="284" t="s">
        <v>150</v>
      </c>
      <c r="I12" s="288"/>
    </row>
    <row r="13" spans="1:9" ht="18" customHeight="1">
      <c r="A13" s="88">
        <v>3</v>
      </c>
      <c r="B13" s="301" t="s">
        <v>8</v>
      </c>
      <c r="C13" s="302"/>
      <c r="D13" s="302"/>
      <c r="E13" s="302"/>
      <c r="F13" s="302"/>
      <c r="G13" s="302"/>
      <c r="H13" s="302"/>
      <c r="I13" s="303"/>
    </row>
    <row r="14" spans="1:9" ht="41.25" customHeight="1">
      <c r="A14" s="89">
        <v>3.1</v>
      </c>
      <c r="B14" s="91" t="s">
        <v>349</v>
      </c>
      <c r="C14" s="92" t="s">
        <v>112</v>
      </c>
      <c r="D14" s="292" t="s">
        <v>9</v>
      </c>
      <c r="E14" s="293"/>
      <c r="F14" s="282" t="s">
        <v>293</v>
      </c>
      <c r="G14" s="282"/>
      <c r="H14" s="91" t="s">
        <v>79</v>
      </c>
      <c r="I14" s="93" t="s">
        <v>293</v>
      </c>
    </row>
    <row r="15" spans="1:9" ht="42" customHeight="1">
      <c r="A15" s="89">
        <v>3.2</v>
      </c>
      <c r="B15" s="94" t="s">
        <v>350</v>
      </c>
      <c r="C15" s="92" t="s">
        <v>112</v>
      </c>
      <c r="D15" s="292" t="s">
        <v>9</v>
      </c>
      <c r="E15" s="293"/>
      <c r="F15" s="282" t="s">
        <v>293</v>
      </c>
      <c r="G15" s="282"/>
      <c r="H15" s="91" t="s">
        <v>79</v>
      </c>
      <c r="I15" s="93" t="s">
        <v>293</v>
      </c>
    </row>
    <row r="16" spans="1:9" ht="50.25" customHeight="1">
      <c r="A16" s="89">
        <v>3.3</v>
      </c>
      <c r="B16" s="94" t="s">
        <v>382</v>
      </c>
      <c r="C16" s="92" t="s">
        <v>111</v>
      </c>
      <c r="D16" s="292" t="s">
        <v>9</v>
      </c>
      <c r="E16" s="293"/>
      <c r="F16" s="284" t="s">
        <v>380</v>
      </c>
      <c r="G16" s="285"/>
      <c r="H16" s="91" t="s">
        <v>79</v>
      </c>
      <c r="I16" s="93" t="s">
        <v>383</v>
      </c>
    </row>
    <row r="17" spans="1:14" ht="49.5" customHeight="1">
      <c r="A17" s="89">
        <v>3.4</v>
      </c>
      <c r="B17" s="94" t="s">
        <v>351</v>
      </c>
      <c r="C17" s="92" t="s">
        <v>111</v>
      </c>
      <c r="D17" s="292" t="s">
        <v>9</v>
      </c>
      <c r="E17" s="293"/>
      <c r="F17" s="282" t="s">
        <v>380</v>
      </c>
      <c r="G17" s="282"/>
      <c r="H17" s="91" t="s">
        <v>79</v>
      </c>
      <c r="I17" s="93" t="s">
        <v>381</v>
      </c>
    </row>
    <row r="18" spans="1:14" ht="50.25" customHeight="1">
      <c r="A18" s="89">
        <v>3.5</v>
      </c>
      <c r="B18" s="94" t="s">
        <v>359</v>
      </c>
      <c r="C18" s="92" t="s">
        <v>112</v>
      </c>
      <c r="D18" s="292" t="s">
        <v>9</v>
      </c>
      <c r="E18" s="293"/>
      <c r="F18" s="284" t="s">
        <v>293</v>
      </c>
      <c r="G18" s="285"/>
      <c r="H18" s="91" t="s">
        <v>79</v>
      </c>
      <c r="I18" s="93" t="s">
        <v>293</v>
      </c>
    </row>
    <row r="19" spans="1:14" ht="18" customHeight="1">
      <c r="A19" s="88">
        <v>4</v>
      </c>
      <c r="B19" s="301" t="s">
        <v>12</v>
      </c>
      <c r="C19" s="302"/>
      <c r="D19" s="302"/>
      <c r="E19" s="302"/>
      <c r="F19" s="302"/>
      <c r="G19" s="302"/>
      <c r="H19" s="302"/>
      <c r="I19" s="303"/>
    </row>
    <row r="20" spans="1:14" ht="27.6" customHeight="1">
      <c r="A20" s="89">
        <v>4.0999999999999996</v>
      </c>
      <c r="B20" s="304" t="s">
        <v>57</v>
      </c>
      <c r="C20" s="91" t="s">
        <v>13</v>
      </c>
      <c r="D20" s="13" t="s">
        <v>15</v>
      </c>
      <c r="E20" s="299" t="s">
        <v>17</v>
      </c>
      <c r="F20" s="300"/>
      <c r="G20" s="95" t="s">
        <v>16</v>
      </c>
      <c r="H20" s="95" t="s">
        <v>18</v>
      </c>
      <c r="I20" s="96"/>
      <c r="N20" s="8"/>
    </row>
    <row r="21" spans="1:14" ht="72.75" customHeight="1">
      <c r="A21" s="89">
        <v>4.2</v>
      </c>
      <c r="B21" s="305"/>
      <c r="C21" s="91" t="s">
        <v>360</v>
      </c>
      <c r="D21" s="92" t="s">
        <v>387</v>
      </c>
      <c r="E21" s="284" t="s">
        <v>388</v>
      </c>
      <c r="F21" s="285"/>
      <c r="G21" s="95" t="s">
        <v>389</v>
      </c>
      <c r="H21" s="92" t="s">
        <v>384</v>
      </c>
      <c r="I21" s="97"/>
    </row>
    <row r="22" spans="1:14" ht="54.75" customHeight="1">
      <c r="A22" s="98">
        <v>4.3</v>
      </c>
      <c r="B22" s="306"/>
      <c r="C22" s="91" t="s">
        <v>14</v>
      </c>
      <c r="D22" s="92" t="s">
        <v>387</v>
      </c>
      <c r="E22" s="284" t="s">
        <v>388</v>
      </c>
      <c r="F22" s="285"/>
      <c r="G22" s="95" t="s">
        <v>390</v>
      </c>
      <c r="H22" s="92" t="s">
        <v>384</v>
      </c>
      <c r="I22" s="97"/>
    </row>
    <row r="23" spans="1:14" ht="27.75" customHeight="1">
      <c r="A23" s="98">
        <v>4.4000000000000004</v>
      </c>
      <c r="B23" s="91" t="s">
        <v>19</v>
      </c>
      <c r="C23" s="284" t="s">
        <v>111</v>
      </c>
      <c r="D23" s="285"/>
      <c r="E23" s="291" t="s">
        <v>353</v>
      </c>
      <c r="F23" s="199"/>
      <c r="G23" s="199"/>
      <c r="H23" s="199"/>
      <c r="I23" s="200"/>
    </row>
    <row r="24" spans="1:14" ht="12.75" customHeight="1">
      <c r="A24" s="98"/>
      <c r="B24" s="86"/>
      <c r="C24" s="311"/>
      <c r="D24" s="311"/>
      <c r="E24" s="311"/>
      <c r="F24" s="311"/>
      <c r="G24" s="311"/>
      <c r="H24" s="311"/>
      <c r="I24" s="312"/>
    </row>
    <row r="25" spans="1:14" s="9" customFormat="1" ht="17.25" customHeight="1">
      <c r="A25" s="99">
        <v>4.5</v>
      </c>
      <c r="B25" s="279" t="s">
        <v>20</v>
      </c>
      <c r="C25" s="203" t="s">
        <v>21</v>
      </c>
      <c r="D25" s="203"/>
      <c r="E25" s="215" t="s">
        <v>293</v>
      </c>
      <c r="F25" s="286"/>
      <c r="G25" s="286"/>
      <c r="H25" s="286"/>
      <c r="I25" s="287"/>
    </row>
    <row r="26" spans="1:14" s="9" customFormat="1" ht="33.75" customHeight="1">
      <c r="A26" s="99">
        <v>4.5999999999999996</v>
      </c>
      <c r="B26" s="280"/>
      <c r="C26" s="203" t="s">
        <v>22</v>
      </c>
      <c r="D26" s="203"/>
      <c r="E26" s="215" t="s">
        <v>112</v>
      </c>
      <c r="F26" s="286"/>
      <c r="G26" s="286"/>
      <c r="H26" s="286"/>
      <c r="I26" s="287"/>
    </row>
    <row r="27" spans="1:14" s="9" customFormat="1" ht="33.75" customHeight="1">
      <c r="A27" s="99">
        <v>4.7</v>
      </c>
      <c r="B27" s="280"/>
      <c r="C27" s="203" t="s">
        <v>58</v>
      </c>
      <c r="D27" s="203"/>
      <c r="E27" s="215" t="s">
        <v>357</v>
      </c>
      <c r="F27" s="286"/>
      <c r="G27" s="286"/>
      <c r="H27" s="286"/>
      <c r="I27" s="287"/>
    </row>
    <row r="28" spans="1:14" s="9" customFormat="1" ht="59.25" customHeight="1">
      <c r="A28" s="99">
        <v>4.8</v>
      </c>
      <c r="B28" s="280"/>
      <c r="C28" s="203" t="s">
        <v>91</v>
      </c>
      <c r="D28" s="203"/>
      <c r="E28" s="215" t="s">
        <v>10</v>
      </c>
      <c r="F28" s="286"/>
      <c r="G28" s="286"/>
      <c r="H28" s="286"/>
      <c r="I28" s="287"/>
    </row>
    <row r="29" spans="1:14" s="9" customFormat="1" ht="60.75" customHeight="1">
      <c r="A29" s="99">
        <v>4.9000000000000004</v>
      </c>
      <c r="B29" s="280"/>
      <c r="C29" s="203" t="s">
        <v>59</v>
      </c>
      <c r="D29" s="203"/>
      <c r="E29" s="215" t="s">
        <v>113</v>
      </c>
      <c r="F29" s="286"/>
      <c r="G29" s="286"/>
      <c r="H29" s="286"/>
      <c r="I29" s="287"/>
    </row>
    <row r="30" spans="1:14" s="9" customFormat="1" ht="50.25" customHeight="1">
      <c r="A30" s="100" t="s">
        <v>107</v>
      </c>
      <c r="B30" s="280"/>
      <c r="C30" s="203" t="s">
        <v>60</v>
      </c>
      <c r="D30" s="203"/>
      <c r="E30" s="215" t="s">
        <v>122</v>
      </c>
      <c r="F30" s="286"/>
      <c r="G30" s="286"/>
      <c r="H30" s="286"/>
      <c r="I30" s="287"/>
    </row>
    <row r="31" spans="1:14" s="9" customFormat="1" ht="42" customHeight="1">
      <c r="A31" s="100">
        <v>4.1100000000000003</v>
      </c>
      <c r="B31" s="280"/>
      <c r="C31" s="289" t="s">
        <v>160</v>
      </c>
      <c r="D31" s="290"/>
      <c r="E31" s="215" t="s">
        <v>112</v>
      </c>
      <c r="F31" s="286"/>
      <c r="G31" s="286"/>
      <c r="H31" s="286"/>
      <c r="I31" s="287"/>
    </row>
    <row r="32" spans="1:14" s="9" customFormat="1">
      <c r="A32" s="98">
        <v>4.12</v>
      </c>
      <c r="B32" s="280"/>
      <c r="C32" s="289" t="s">
        <v>90</v>
      </c>
      <c r="D32" s="290"/>
      <c r="E32" s="215">
        <v>8</v>
      </c>
      <c r="F32" s="286"/>
      <c r="G32" s="286"/>
      <c r="H32" s="286"/>
      <c r="I32" s="287"/>
    </row>
    <row r="33" spans="1:9" s="9" customFormat="1" ht="42.75" customHeight="1">
      <c r="A33" s="98">
        <v>4.13</v>
      </c>
      <c r="B33" s="281"/>
      <c r="C33" s="289" t="s">
        <v>161</v>
      </c>
      <c r="D33" s="290"/>
      <c r="E33" s="282" t="s">
        <v>111</v>
      </c>
      <c r="F33" s="282"/>
      <c r="G33" s="101" t="s">
        <v>162</v>
      </c>
      <c r="H33" s="282" t="s">
        <v>293</v>
      </c>
      <c r="I33" s="283"/>
    </row>
    <row r="34" spans="1:9" ht="87" customHeight="1">
      <c r="A34" s="98">
        <v>4.1399999999999997</v>
      </c>
      <c r="B34" s="91" t="s">
        <v>61</v>
      </c>
      <c r="C34" s="282" t="s">
        <v>11</v>
      </c>
      <c r="D34" s="282"/>
      <c r="E34" s="102">
        <v>4.1500000000000004</v>
      </c>
      <c r="F34" s="307" t="s">
        <v>23</v>
      </c>
      <c r="G34" s="307"/>
      <c r="H34" s="282">
        <v>31.5</v>
      </c>
      <c r="I34" s="283"/>
    </row>
    <row r="35" spans="1:9" ht="144.75" customHeight="1">
      <c r="A35" s="98">
        <v>4.16</v>
      </c>
      <c r="B35" s="91" t="s">
        <v>80</v>
      </c>
      <c r="C35" s="310" t="s">
        <v>358</v>
      </c>
      <c r="D35" s="310"/>
      <c r="E35" s="282"/>
      <c r="F35" s="282"/>
      <c r="G35" s="282"/>
      <c r="H35" s="282"/>
      <c r="I35" s="283"/>
    </row>
    <row r="36" spans="1:9" ht="29.25" customHeight="1">
      <c r="A36" s="98">
        <v>4.17</v>
      </c>
      <c r="B36" s="367" t="s">
        <v>24</v>
      </c>
      <c r="C36" s="103" t="s">
        <v>25</v>
      </c>
      <c r="D36" s="104" t="s">
        <v>303</v>
      </c>
      <c r="E36" s="308" t="s">
        <v>26</v>
      </c>
      <c r="F36" s="309"/>
      <c r="G36" s="105" t="s">
        <v>27</v>
      </c>
      <c r="H36" s="105" t="s">
        <v>28</v>
      </c>
      <c r="I36" s="106" t="s">
        <v>29</v>
      </c>
    </row>
    <row r="37" spans="1:9" s="173" customFormat="1" ht="14.25" customHeight="1">
      <c r="A37" s="172"/>
      <c r="B37" s="368"/>
      <c r="C37" s="174" t="s">
        <v>63</v>
      </c>
      <c r="D37" s="171"/>
      <c r="E37" s="313"/>
      <c r="F37" s="313"/>
      <c r="G37" s="171"/>
      <c r="H37" s="171"/>
      <c r="I37" s="171"/>
    </row>
    <row r="38" spans="1:9" ht="18" customHeight="1">
      <c r="A38" s="98"/>
      <c r="B38" s="368"/>
      <c r="C38" s="103" t="s">
        <v>64</v>
      </c>
      <c r="D38" s="107"/>
      <c r="E38" s="294"/>
      <c r="F38" s="295"/>
      <c r="G38" s="107"/>
      <c r="H38" s="107"/>
      <c r="I38" s="108"/>
    </row>
    <row r="39" spans="1:9" ht="17.25" customHeight="1">
      <c r="A39" s="98"/>
      <c r="B39" s="368"/>
      <c r="C39" s="103" t="s">
        <v>65</v>
      </c>
      <c r="D39" s="92"/>
      <c r="E39" s="196"/>
      <c r="F39" s="197"/>
      <c r="G39" s="92"/>
      <c r="H39" s="92"/>
      <c r="I39" s="93"/>
    </row>
    <row r="40" spans="1:9" s="19" customFormat="1" ht="18" customHeight="1">
      <c r="A40" s="109"/>
      <c r="B40" s="369"/>
      <c r="C40" s="110" t="s">
        <v>341</v>
      </c>
      <c r="D40" s="92"/>
      <c r="E40" s="196"/>
      <c r="F40" s="197"/>
      <c r="G40" s="92"/>
      <c r="H40" s="92"/>
      <c r="I40" s="93"/>
    </row>
    <row r="41" spans="1:9" ht="42.75" customHeight="1">
      <c r="A41" s="98">
        <v>4.18</v>
      </c>
      <c r="B41" s="91" t="s">
        <v>62</v>
      </c>
      <c r="C41" s="296" t="s">
        <v>137</v>
      </c>
      <c r="D41" s="296"/>
      <c r="E41" s="297"/>
      <c r="F41" s="297"/>
      <c r="G41" s="297"/>
      <c r="H41" s="297"/>
      <c r="I41" s="298"/>
    </row>
    <row r="42" spans="1:9" ht="74.25" customHeight="1">
      <c r="A42" s="98">
        <v>4.1900000000000004</v>
      </c>
      <c r="B42" s="91" t="s">
        <v>81</v>
      </c>
      <c r="C42" s="284" t="s">
        <v>300</v>
      </c>
      <c r="D42" s="285"/>
      <c r="E42" s="111" t="s">
        <v>108</v>
      </c>
      <c r="F42" s="91" t="s">
        <v>82</v>
      </c>
      <c r="G42" s="284" t="s">
        <v>300</v>
      </c>
      <c r="H42" s="336"/>
      <c r="I42" s="288"/>
    </row>
    <row r="43" spans="1:9" ht="26.25" customHeight="1">
      <c r="A43" s="98">
        <v>4.21</v>
      </c>
      <c r="B43" s="91" t="s">
        <v>85</v>
      </c>
      <c r="C43" s="282" t="s">
        <v>300</v>
      </c>
      <c r="D43" s="282"/>
      <c r="E43" s="282"/>
      <c r="F43" s="282"/>
      <c r="G43" s="282"/>
      <c r="H43" s="282"/>
      <c r="I43" s="283"/>
    </row>
    <row r="44" spans="1:9" ht="26.25" customHeight="1">
      <c r="A44" s="98">
        <v>4.22</v>
      </c>
      <c r="B44" s="91" t="s">
        <v>83</v>
      </c>
      <c r="C44" s="282">
        <v>0</v>
      </c>
      <c r="D44" s="282"/>
      <c r="E44" s="102">
        <v>4.2300000000000004</v>
      </c>
      <c r="F44" s="297" t="s">
        <v>86</v>
      </c>
      <c r="G44" s="297"/>
      <c r="H44" s="282">
        <v>50</v>
      </c>
      <c r="I44" s="283"/>
    </row>
    <row r="45" spans="1:9">
      <c r="A45" s="198" t="s">
        <v>362</v>
      </c>
      <c r="B45" s="199"/>
      <c r="C45" s="199"/>
      <c r="D45" s="199"/>
      <c r="E45" s="199"/>
      <c r="F45" s="199"/>
      <c r="G45" s="199"/>
      <c r="H45" s="199"/>
      <c r="I45" s="200"/>
    </row>
    <row r="46" spans="1:9" ht="18" customHeight="1">
      <c r="A46" s="112">
        <v>5</v>
      </c>
      <c r="B46" s="317" t="s">
        <v>31</v>
      </c>
      <c r="C46" s="317"/>
      <c r="D46" s="317"/>
      <c r="E46" s="317"/>
      <c r="F46" s="317"/>
      <c r="G46" s="317"/>
      <c r="H46" s="317"/>
      <c r="I46" s="318"/>
    </row>
    <row r="47" spans="1:9" ht="30">
      <c r="A47" s="98">
        <v>5.0999999999999996</v>
      </c>
      <c r="B47" s="91" t="s">
        <v>32</v>
      </c>
      <c r="C47" s="282" t="s">
        <v>300</v>
      </c>
      <c r="D47" s="282"/>
      <c r="E47" s="102">
        <v>5.3</v>
      </c>
      <c r="F47" s="91" t="s">
        <v>33</v>
      </c>
      <c r="G47" s="373" t="s">
        <v>293</v>
      </c>
      <c r="H47" s="373"/>
      <c r="I47" s="374"/>
    </row>
    <row r="48" spans="1:9" ht="42.75" customHeight="1">
      <c r="A48" s="98">
        <v>5.2</v>
      </c>
      <c r="B48" s="91" t="s">
        <v>34</v>
      </c>
      <c r="C48" s="282" t="s">
        <v>293</v>
      </c>
      <c r="D48" s="282"/>
      <c r="E48" s="102">
        <v>5.4</v>
      </c>
      <c r="F48" s="91" t="s">
        <v>35</v>
      </c>
      <c r="G48" s="373" t="s">
        <v>293</v>
      </c>
      <c r="H48" s="373"/>
      <c r="I48" s="374"/>
    </row>
    <row r="49" spans="1:9" ht="11.25" customHeight="1">
      <c r="A49" s="113"/>
      <c r="B49" s="342"/>
      <c r="C49" s="343"/>
      <c r="D49" s="343"/>
      <c r="E49" s="343"/>
      <c r="F49" s="343"/>
      <c r="G49" s="343"/>
      <c r="H49" s="343"/>
      <c r="I49" s="344"/>
    </row>
    <row r="50" spans="1:9" ht="20.100000000000001" customHeight="1">
      <c r="A50" s="113">
        <v>6</v>
      </c>
      <c r="B50" s="317" t="s">
        <v>36</v>
      </c>
      <c r="C50" s="317"/>
      <c r="D50" s="317"/>
      <c r="E50" s="317"/>
      <c r="F50" s="317"/>
      <c r="G50" s="317"/>
      <c r="H50" s="317"/>
      <c r="I50" s="318"/>
    </row>
    <row r="51" spans="1:9" ht="41.25" customHeight="1">
      <c r="A51" s="98">
        <v>6.1</v>
      </c>
      <c r="B51" s="91" t="s">
        <v>103</v>
      </c>
      <c r="C51" s="355" t="s">
        <v>112</v>
      </c>
      <c r="D51" s="375"/>
      <c r="E51" s="102">
        <v>6.2</v>
      </c>
      <c r="F51" s="291" t="s">
        <v>104</v>
      </c>
      <c r="G51" s="319"/>
      <c r="H51" s="355" t="s">
        <v>293</v>
      </c>
      <c r="I51" s="357"/>
    </row>
    <row r="52" spans="1:9" ht="31.5" customHeight="1">
      <c r="A52" s="98">
        <v>6.3</v>
      </c>
      <c r="B52" s="91" t="s">
        <v>101</v>
      </c>
      <c r="C52" s="355" t="s">
        <v>112</v>
      </c>
      <c r="D52" s="375"/>
      <c r="E52" s="102">
        <v>6.4</v>
      </c>
      <c r="F52" s="291" t="s">
        <v>102</v>
      </c>
      <c r="G52" s="319"/>
      <c r="H52" s="355" t="s">
        <v>123</v>
      </c>
      <c r="I52" s="357"/>
    </row>
    <row r="53" spans="1:9" ht="42" customHeight="1">
      <c r="A53" s="98">
        <v>6.5</v>
      </c>
      <c r="B53" s="91" t="s">
        <v>176</v>
      </c>
      <c r="C53" s="355" t="s">
        <v>112</v>
      </c>
      <c r="D53" s="375"/>
      <c r="E53" s="114">
        <v>6.6</v>
      </c>
      <c r="F53" s="291" t="s">
        <v>183</v>
      </c>
      <c r="G53" s="319"/>
      <c r="H53" s="355" t="s">
        <v>293</v>
      </c>
      <c r="I53" s="357"/>
    </row>
    <row r="54" spans="1:9" ht="74.25" customHeight="1">
      <c r="A54" s="98">
        <v>6.7</v>
      </c>
      <c r="B54" s="91" t="s">
        <v>177</v>
      </c>
      <c r="C54" s="355" t="s">
        <v>112</v>
      </c>
      <c r="D54" s="375"/>
      <c r="E54" s="114">
        <v>6.8</v>
      </c>
      <c r="F54" s="291" t="s">
        <v>178</v>
      </c>
      <c r="G54" s="319"/>
      <c r="H54" s="355" t="s">
        <v>293</v>
      </c>
      <c r="I54" s="357"/>
    </row>
    <row r="55" spans="1:9" ht="60" customHeight="1">
      <c r="A55" s="98">
        <v>6.9</v>
      </c>
      <c r="B55" s="91" t="s">
        <v>185</v>
      </c>
      <c r="C55" s="355" t="s">
        <v>112</v>
      </c>
      <c r="D55" s="375"/>
      <c r="E55" s="114" t="s">
        <v>182</v>
      </c>
      <c r="F55" s="291" t="s">
        <v>179</v>
      </c>
      <c r="G55" s="319"/>
      <c r="H55" s="356" t="s">
        <v>293</v>
      </c>
      <c r="I55" s="357"/>
    </row>
    <row r="56" spans="1:9" ht="78" customHeight="1">
      <c r="A56" s="98">
        <v>6.11</v>
      </c>
      <c r="B56" s="91" t="s">
        <v>180</v>
      </c>
      <c r="C56" s="355" t="s">
        <v>112</v>
      </c>
      <c r="D56" s="375"/>
      <c r="E56" s="114">
        <v>6.12</v>
      </c>
      <c r="F56" s="291"/>
      <c r="G56" s="319"/>
      <c r="H56" s="115"/>
      <c r="I56" s="116"/>
    </row>
    <row r="57" spans="1:9" ht="29.25" customHeight="1">
      <c r="A57" s="98">
        <v>6.14</v>
      </c>
      <c r="B57" s="91" t="s">
        <v>181</v>
      </c>
      <c r="C57" s="355" t="s">
        <v>293</v>
      </c>
      <c r="D57" s="356"/>
      <c r="E57" s="356"/>
      <c r="F57" s="356"/>
      <c r="G57" s="356"/>
      <c r="H57" s="356"/>
      <c r="I57" s="357"/>
    </row>
    <row r="58" spans="1:9" ht="18" customHeight="1">
      <c r="A58" s="113">
        <v>7</v>
      </c>
      <c r="B58" s="317" t="s">
        <v>37</v>
      </c>
      <c r="C58" s="317"/>
      <c r="D58" s="317"/>
      <c r="E58" s="317"/>
      <c r="F58" s="317"/>
      <c r="G58" s="317"/>
      <c r="H58" s="317"/>
      <c r="I58" s="318"/>
    </row>
    <row r="59" spans="1:9" s="9" customFormat="1" ht="45" customHeight="1">
      <c r="A59" s="117">
        <v>7.1</v>
      </c>
      <c r="B59" s="376" t="s">
        <v>391</v>
      </c>
      <c r="C59" s="11" t="s">
        <v>342</v>
      </c>
      <c r="D59" s="118" t="s">
        <v>164</v>
      </c>
      <c r="E59" s="119">
        <v>7.23</v>
      </c>
      <c r="F59" s="378" t="s">
        <v>392</v>
      </c>
      <c r="G59" s="378"/>
      <c r="H59" s="358">
        <v>660</v>
      </c>
      <c r="I59" s="359"/>
    </row>
    <row r="60" spans="1:9" s="9" customFormat="1" ht="26.25" customHeight="1">
      <c r="A60" s="120">
        <v>7.2</v>
      </c>
      <c r="B60" s="377"/>
      <c r="C60" s="11" t="s">
        <v>297</v>
      </c>
      <c r="D60" s="121">
        <v>110</v>
      </c>
      <c r="E60" s="122">
        <v>7.24</v>
      </c>
      <c r="F60" s="362" t="s">
        <v>298</v>
      </c>
      <c r="G60" s="363"/>
      <c r="H60" s="364">
        <f>D60*H59</f>
        <v>72600</v>
      </c>
      <c r="I60" s="365"/>
    </row>
    <row r="61" spans="1:9" s="9" customFormat="1" ht="14.25">
      <c r="A61" s="379"/>
      <c r="B61" s="380"/>
      <c r="C61" s="380"/>
      <c r="D61" s="380"/>
      <c r="E61" s="380"/>
      <c r="F61" s="380"/>
      <c r="G61" s="380"/>
      <c r="H61" s="380"/>
      <c r="I61" s="381"/>
    </row>
    <row r="62" spans="1:9" s="9" customFormat="1" ht="21" customHeight="1">
      <c r="A62" s="100">
        <v>7.3</v>
      </c>
      <c r="B62" s="123" t="s">
        <v>158</v>
      </c>
      <c r="C62" s="360" t="s">
        <v>293</v>
      </c>
      <c r="D62" s="361"/>
      <c r="E62" s="122">
        <v>7.24</v>
      </c>
      <c r="F62" s="388" t="s">
        <v>159</v>
      </c>
      <c r="G62" s="389"/>
      <c r="H62" s="124" t="s">
        <v>293</v>
      </c>
      <c r="I62" s="125"/>
    </row>
    <row r="63" spans="1:9" s="9" customFormat="1" ht="59.25" customHeight="1">
      <c r="A63" s="100">
        <v>7.4</v>
      </c>
      <c r="B63" s="348" t="s">
        <v>361</v>
      </c>
      <c r="C63" s="126" t="s">
        <v>346</v>
      </c>
      <c r="D63" s="127" t="s">
        <v>157</v>
      </c>
      <c r="E63" s="128"/>
      <c r="F63" s="129">
        <v>660</v>
      </c>
      <c r="G63" s="130" t="s">
        <v>264</v>
      </c>
      <c r="H63" s="131">
        <f>F63/1.2</f>
        <v>550</v>
      </c>
      <c r="I63" s="132" t="s">
        <v>302</v>
      </c>
    </row>
    <row r="64" spans="1:9" s="9" customFormat="1" ht="27" customHeight="1">
      <c r="A64" s="100">
        <v>7.5</v>
      </c>
      <c r="B64" s="349"/>
      <c r="C64" s="133" t="s">
        <v>66</v>
      </c>
      <c r="D64" s="134" t="s">
        <v>67</v>
      </c>
      <c r="E64" s="351" t="s">
        <v>68</v>
      </c>
      <c r="F64" s="352"/>
      <c r="G64" s="386" t="s">
        <v>69</v>
      </c>
      <c r="H64" s="351"/>
      <c r="I64" s="387"/>
    </row>
    <row r="65" spans="1:9" s="9" customFormat="1" ht="14.25" customHeight="1">
      <c r="A65" s="100">
        <v>7.6</v>
      </c>
      <c r="B65" s="349"/>
      <c r="C65" s="135" t="s">
        <v>63</v>
      </c>
      <c r="D65" s="136">
        <f>F63</f>
        <v>660</v>
      </c>
      <c r="E65" s="250">
        <v>1000</v>
      </c>
      <c r="F65" s="252"/>
      <c r="G65" s="250">
        <f>D65*E65</f>
        <v>660000</v>
      </c>
      <c r="H65" s="251"/>
      <c r="I65" s="366"/>
    </row>
    <row r="66" spans="1:9" s="9" customFormat="1">
      <c r="A66" s="100">
        <v>7.7</v>
      </c>
      <c r="B66" s="349"/>
      <c r="C66" s="137" t="s">
        <v>65</v>
      </c>
      <c r="D66" s="136"/>
      <c r="E66" s="250"/>
      <c r="F66" s="252"/>
      <c r="G66" s="250">
        <f t="shared" ref="G66:G67" si="0">D66*E66</f>
        <v>0</v>
      </c>
      <c r="H66" s="251"/>
      <c r="I66" s="366"/>
    </row>
    <row r="67" spans="1:9" s="9" customFormat="1">
      <c r="A67" s="100">
        <v>7.8</v>
      </c>
      <c r="B67" s="349"/>
      <c r="C67" s="137" t="s">
        <v>341</v>
      </c>
      <c r="D67" s="138"/>
      <c r="E67" s="250"/>
      <c r="F67" s="252"/>
      <c r="G67" s="250">
        <f t="shared" si="0"/>
        <v>0</v>
      </c>
      <c r="H67" s="251"/>
      <c r="I67" s="366"/>
    </row>
    <row r="68" spans="1:9" s="9" customFormat="1" ht="19.5" customHeight="1">
      <c r="A68" s="100">
        <v>7.9</v>
      </c>
      <c r="B68" s="350"/>
      <c r="C68" s="133" t="s">
        <v>70</v>
      </c>
      <c r="D68" s="405">
        <f>G65+G66+G67</f>
        <v>660000</v>
      </c>
      <c r="E68" s="406"/>
      <c r="F68" s="406"/>
      <c r="G68" s="406"/>
      <c r="H68" s="406"/>
      <c r="I68" s="407"/>
    </row>
    <row r="69" spans="1:9" s="9" customFormat="1" ht="77.25" customHeight="1">
      <c r="A69" s="100" t="s">
        <v>109</v>
      </c>
      <c r="B69" s="123" t="s">
        <v>393</v>
      </c>
      <c r="C69" s="398">
        <f>H60+D68</f>
        <v>732600</v>
      </c>
      <c r="D69" s="348"/>
      <c r="E69" s="348"/>
      <c r="F69" s="348"/>
      <c r="G69" s="348"/>
      <c r="H69" s="348"/>
      <c r="I69" s="399"/>
    </row>
    <row r="70" spans="1:9" s="9" customFormat="1" ht="62.25" customHeight="1">
      <c r="A70" s="195"/>
      <c r="B70" s="123" t="s">
        <v>394</v>
      </c>
      <c r="C70" s="408">
        <f>C69*0.16</f>
        <v>117216</v>
      </c>
      <c r="D70" s="408"/>
      <c r="E70" s="408"/>
      <c r="F70" s="408"/>
      <c r="G70" s="408"/>
      <c r="H70" s="408"/>
      <c r="I70" s="408"/>
    </row>
    <row r="71" spans="1:9" s="9" customFormat="1" ht="10.5" customHeight="1">
      <c r="A71" s="400"/>
      <c r="B71" s="401"/>
      <c r="C71" s="401"/>
      <c r="D71" s="401"/>
      <c r="E71" s="401"/>
      <c r="F71" s="401"/>
      <c r="G71" s="401"/>
      <c r="H71" s="401"/>
      <c r="I71" s="402"/>
    </row>
    <row r="72" spans="1:9" s="9" customFormat="1" ht="14.25" customHeight="1">
      <c r="A72" s="100"/>
      <c r="B72" s="353" t="s">
        <v>98</v>
      </c>
      <c r="C72" s="353"/>
      <c r="D72" s="353"/>
      <c r="E72" s="353"/>
      <c r="F72" s="353"/>
      <c r="G72" s="353"/>
      <c r="H72" s="353"/>
      <c r="I72" s="354"/>
    </row>
    <row r="73" spans="1:9" s="9" customFormat="1" ht="15.6" customHeight="1">
      <c r="A73" s="100">
        <v>7.11</v>
      </c>
      <c r="B73" s="370" t="s">
        <v>97</v>
      </c>
      <c r="C73" s="139" t="s">
        <v>66</v>
      </c>
      <c r="D73" s="140" t="s">
        <v>67</v>
      </c>
      <c r="E73" s="396" t="s">
        <v>68</v>
      </c>
      <c r="F73" s="397"/>
      <c r="G73" s="337" t="s">
        <v>69</v>
      </c>
      <c r="H73" s="338"/>
      <c r="I73" s="339"/>
    </row>
    <row r="74" spans="1:9" s="9" customFormat="1" ht="14.1" customHeight="1">
      <c r="A74" s="100">
        <v>7.12</v>
      </c>
      <c r="B74" s="371"/>
      <c r="C74" s="141" t="s">
        <v>63</v>
      </c>
      <c r="D74" s="141"/>
      <c r="E74" s="382"/>
      <c r="F74" s="383"/>
      <c r="G74" s="141"/>
      <c r="H74" s="141"/>
      <c r="I74" s="142"/>
    </row>
    <row r="75" spans="1:9" s="9" customFormat="1" ht="14.1" customHeight="1">
      <c r="A75" s="100">
        <v>7.13</v>
      </c>
      <c r="B75" s="371"/>
      <c r="C75" s="141" t="s">
        <v>64</v>
      </c>
      <c r="D75" s="141"/>
      <c r="E75" s="382"/>
      <c r="F75" s="383"/>
      <c r="G75" s="141"/>
      <c r="H75" s="141"/>
      <c r="I75" s="142"/>
    </row>
    <row r="76" spans="1:9" s="9" customFormat="1" ht="14.1" customHeight="1">
      <c r="A76" s="100">
        <v>7.14</v>
      </c>
      <c r="B76" s="371"/>
      <c r="C76" s="141" t="s">
        <v>65</v>
      </c>
      <c r="D76" s="141"/>
      <c r="E76" s="382"/>
      <c r="F76" s="383"/>
      <c r="G76" s="141"/>
      <c r="H76" s="141"/>
      <c r="I76" s="142"/>
    </row>
    <row r="77" spans="1:9" s="9" customFormat="1" ht="14.1" customHeight="1">
      <c r="A77" s="100">
        <v>7.15</v>
      </c>
      <c r="B77" s="372"/>
      <c r="C77" s="139" t="s">
        <v>70</v>
      </c>
      <c r="D77" s="340"/>
      <c r="E77" s="340"/>
      <c r="F77" s="340"/>
      <c r="G77" s="340"/>
      <c r="H77" s="340"/>
      <c r="I77" s="341"/>
    </row>
    <row r="78" spans="1:9" s="9" customFormat="1" ht="45.75" customHeight="1">
      <c r="A78" s="100">
        <v>7.16</v>
      </c>
      <c r="B78" s="143" t="s">
        <v>84</v>
      </c>
      <c r="C78" s="390"/>
      <c r="D78" s="390"/>
      <c r="E78" s="390"/>
      <c r="F78" s="390"/>
      <c r="G78" s="390"/>
      <c r="H78" s="390"/>
      <c r="I78" s="391"/>
    </row>
    <row r="79" spans="1:9" s="9" customFormat="1" ht="41.25" customHeight="1">
      <c r="A79" s="100">
        <v>7.17</v>
      </c>
      <c r="B79" s="143" t="s">
        <v>88</v>
      </c>
      <c r="C79" s="390"/>
      <c r="D79" s="390"/>
      <c r="E79" s="390"/>
      <c r="F79" s="390"/>
      <c r="G79" s="390"/>
      <c r="H79" s="390"/>
      <c r="I79" s="391"/>
    </row>
    <row r="80" spans="1:9" s="9" customFormat="1" ht="45">
      <c r="A80" s="100">
        <v>7.18</v>
      </c>
      <c r="B80" s="345" t="s">
        <v>87</v>
      </c>
      <c r="C80" s="139" t="s">
        <v>74</v>
      </c>
      <c r="D80" s="222"/>
      <c r="E80" s="223"/>
      <c r="F80" s="223"/>
      <c r="G80" s="223"/>
      <c r="H80" s="223"/>
      <c r="I80" s="224"/>
    </row>
    <row r="81" spans="1:9" s="9" customFormat="1">
      <c r="A81" s="100">
        <v>7.19</v>
      </c>
      <c r="B81" s="346"/>
      <c r="C81" s="221" t="s">
        <v>38</v>
      </c>
      <c r="D81" s="221"/>
      <c r="E81" s="226" t="s">
        <v>39</v>
      </c>
      <c r="F81" s="227"/>
      <c r="G81" s="144" t="s">
        <v>30</v>
      </c>
      <c r="H81" s="403" t="s">
        <v>40</v>
      </c>
      <c r="I81" s="404"/>
    </row>
    <row r="82" spans="1:9" s="9" customFormat="1" ht="12" customHeight="1">
      <c r="A82" s="100"/>
      <c r="B82" s="346"/>
      <c r="C82" s="392"/>
      <c r="D82" s="393"/>
      <c r="E82" s="382"/>
      <c r="F82" s="383"/>
      <c r="G82" s="141"/>
      <c r="H82" s="394"/>
      <c r="I82" s="395"/>
    </row>
    <row r="83" spans="1:9" s="9" customFormat="1" ht="14.25">
      <c r="A83" s="100"/>
      <c r="B83" s="346"/>
      <c r="C83" s="392"/>
      <c r="D83" s="393"/>
      <c r="E83" s="382"/>
      <c r="F83" s="383"/>
      <c r="G83" s="141"/>
      <c r="H83" s="394"/>
      <c r="I83" s="395"/>
    </row>
    <row r="84" spans="1:9" s="9" customFormat="1" ht="14.25">
      <c r="A84" s="100"/>
      <c r="B84" s="346"/>
      <c r="C84" s="222"/>
      <c r="D84" s="225"/>
      <c r="E84" s="384"/>
      <c r="F84" s="385"/>
      <c r="G84" s="145"/>
      <c r="H84" s="222"/>
      <c r="I84" s="224"/>
    </row>
    <row r="85" spans="1:9" s="9" customFormat="1" ht="14.25">
      <c r="A85" s="100"/>
      <c r="B85" s="347"/>
      <c r="C85" s="222"/>
      <c r="D85" s="225"/>
      <c r="E85" s="384"/>
      <c r="F85" s="385"/>
      <c r="G85" s="145"/>
      <c r="H85" s="222"/>
      <c r="I85" s="224"/>
    </row>
    <row r="86" spans="1:9" s="9" customFormat="1" ht="60">
      <c r="A86" s="100" t="s">
        <v>110</v>
      </c>
      <c r="B86" s="146"/>
      <c r="C86" s="147" t="s">
        <v>41</v>
      </c>
      <c r="D86" s="222"/>
      <c r="E86" s="223"/>
      <c r="F86" s="223"/>
      <c r="G86" s="223"/>
      <c r="H86" s="223"/>
      <c r="I86" s="224"/>
    </row>
    <row r="87" spans="1:9" s="9" customFormat="1" ht="10.5" customHeight="1">
      <c r="A87" s="100"/>
      <c r="B87" s="135"/>
      <c r="C87" s="203"/>
      <c r="D87" s="203"/>
      <c r="E87" s="203"/>
      <c r="F87" s="203"/>
      <c r="G87" s="203"/>
      <c r="H87" s="203"/>
      <c r="I87" s="204"/>
    </row>
    <row r="88" spans="1:9" s="9" customFormat="1" ht="75.75" customHeight="1">
      <c r="A88" s="100">
        <v>7.21</v>
      </c>
      <c r="B88" s="135" t="s">
        <v>395</v>
      </c>
      <c r="C88" s="236">
        <f>C69</f>
        <v>732600</v>
      </c>
      <c r="D88" s="237"/>
      <c r="E88" s="237"/>
      <c r="F88" s="237"/>
      <c r="G88" s="237"/>
      <c r="H88" s="237"/>
      <c r="I88" s="238"/>
    </row>
    <row r="89" spans="1:9" s="70" customFormat="1" ht="45.75" customHeight="1">
      <c r="A89" s="148">
        <v>7.22</v>
      </c>
      <c r="B89" s="94" t="s">
        <v>72</v>
      </c>
      <c r="C89" s="163" t="s">
        <v>71</v>
      </c>
      <c r="D89" s="149" t="s">
        <v>293</v>
      </c>
      <c r="E89" s="150">
        <v>7.25</v>
      </c>
      <c r="F89" s="205" t="s">
        <v>296</v>
      </c>
      <c r="G89" s="205"/>
      <c r="H89" s="206" t="s">
        <v>293</v>
      </c>
      <c r="I89" s="207"/>
    </row>
    <row r="90" spans="1:9" s="9" customFormat="1" ht="74.25" customHeight="1">
      <c r="A90" s="100">
        <v>7.22</v>
      </c>
      <c r="B90" s="91" t="s">
        <v>168</v>
      </c>
      <c r="C90" s="208">
        <f>C88*0.75</f>
        <v>549450</v>
      </c>
      <c r="D90" s="209"/>
      <c r="E90" s="209"/>
      <c r="F90" s="209"/>
      <c r="G90" s="209"/>
      <c r="H90" s="209"/>
      <c r="I90" s="210"/>
    </row>
    <row r="91" spans="1:9" s="9" customFormat="1" ht="17.45" customHeight="1">
      <c r="A91" s="151">
        <v>8</v>
      </c>
      <c r="B91" s="234" t="s">
        <v>42</v>
      </c>
      <c r="C91" s="234"/>
      <c r="D91" s="234"/>
      <c r="E91" s="234"/>
      <c r="F91" s="234"/>
      <c r="G91" s="234"/>
      <c r="H91" s="234"/>
      <c r="I91" s="235"/>
    </row>
    <row r="92" spans="1:9" s="9" customFormat="1" ht="104.25" customHeight="1">
      <c r="A92" s="100">
        <v>8.1</v>
      </c>
      <c r="B92" s="239" t="s">
        <v>89</v>
      </c>
      <c r="C92" s="134" t="s">
        <v>73</v>
      </c>
      <c r="D92" s="134" t="s">
        <v>43</v>
      </c>
      <c r="E92" s="250" t="s">
        <v>44</v>
      </c>
      <c r="F92" s="251"/>
      <c r="G92" s="252"/>
      <c r="H92" s="240" t="s">
        <v>45</v>
      </c>
      <c r="I92" s="241"/>
    </row>
    <row r="93" spans="1:9" s="9" customFormat="1" ht="42" customHeight="1">
      <c r="A93" s="99">
        <v>8.1999999999999993</v>
      </c>
      <c r="B93" s="239"/>
      <c r="C93" s="152" t="s">
        <v>137</v>
      </c>
      <c r="D93" s="152" t="s">
        <v>300</v>
      </c>
      <c r="E93" s="217">
        <v>0.16</v>
      </c>
      <c r="F93" s="248"/>
      <c r="G93" s="249"/>
      <c r="H93" s="242">
        <v>0.36</v>
      </c>
      <c r="I93" s="243"/>
    </row>
    <row r="94" spans="1:9" s="9" customFormat="1" ht="23.25" customHeight="1">
      <c r="A94" s="151">
        <v>9</v>
      </c>
      <c r="B94" s="234" t="s">
        <v>92</v>
      </c>
      <c r="C94" s="234"/>
      <c r="D94" s="234"/>
      <c r="E94" s="234"/>
      <c r="F94" s="234"/>
      <c r="G94" s="234"/>
      <c r="H94" s="234"/>
      <c r="I94" s="235"/>
    </row>
    <row r="95" spans="1:9" s="9" customFormat="1" ht="89.25" customHeight="1">
      <c r="A95" s="99">
        <v>9.1</v>
      </c>
      <c r="B95" s="135" t="s">
        <v>93</v>
      </c>
      <c r="C95" s="215" t="s">
        <v>149</v>
      </c>
      <c r="D95" s="216"/>
      <c r="E95" s="153">
        <v>9.3000000000000007</v>
      </c>
      <c r="F95" s="213" t="s">
        <v>94</v>
      </c>
      <c r="G95" s="214"/>
      <c r="H95" s="217" t="s">
        <v>295</v>
      </c>
      <c r="I95" s="218"/>
    </row>
    <row r="96" spans="1:9" s="9" customFormat="1" ht="41.25" customHeight="1">
      <c r="A96" s="99">
        <v>9.1999999999999993</v>
      </c>
      <c r="B96" s="135" t="s">
        <v>95</v>
      </c>
      <c r="C96" s="215">
        <v>2227758396</v>
      </c>
      <c r="D96" s="216"/>
      <c r="E96" s="153">
        <v>9.4</v>
      </c>
      <c r="F96" s="213" t="s">
        <v>96</v>
      </c>
      <c r="G96" s="214"/>
      <c r="H96" s="219" t="s">
        <v>293</v>
      </c>
      <c r="I96" s="220"/>
    </row>
    <row r="97" spans="1:9" s="9" customFormat="1" ht="23.25" customHeight="1">
      <c r="A97" s="151">
        <v>10</v>
      </c>
      <c r="B97" s="234" t="s">
        <v>363</v>
      </c>
      <c r="C97" s="234"/>
      <c r="D97" s="234"/>
      <c r="E97" s="234"/>
      <c r="F97" s="234"/>
      <c r="G97" s="234"/>
      <c r="H97" s="234"/>
      <c r="I97" s="235"/>
    </row>
    <row r="98" spans="1:9" s="9" customFormat="1" ht="24.75" customHeight="1">
      <c r="A98" s="99">
        <v>10.1</v>
      </c>
      <c r="B98" s="86" t="s">
        <v>106</v>
      </c>
      <c r="C98" s="211" t="str">
        <f>H12</f>
        <v>Zone 2</v>
      </c>
      <c r="D98" s="212"/>
      <c r="E98" s="153" t="s">
        <v>166</v>
      </c>
      <c r="F98" s="253" t="s">
        <v>23</v>
      </c>
      <c r="G98" s="254"/>
      <c r="H98" s="211">
        <f>H34</f>
        <v>31.5</v>
      </c>
      <c r="I98" s="229"/>
    </row>
    <row r="99" spans="1:9" s="9" customFormat="1" ht="26.25" customHeight="1">
      <c r="A99" s="99">
        <v>10.199999999999999</v>
      </c>
      <c r="B99" s="86" t="s">
        <v>76</v>
      </c>
      <c r="C99" s="211" t="str">
        <f>C14</f>
        <v>No</v>
      </c>
      <c r="D99" s="212"/>
      <c r="E99" s="153">
        <v>10.11</v>
      </c>
      <c r="F99" s="230" t="s">
        <v>61</v>
      </c>
      <c r="G99" s="231"/>
      <c r="H99" s="244" t="str">
        <f>C34</f>
        <v>Gram Panchayat</v>
      </c>
      <c r="I99" s="245"/>
    </row>
    <row r="100" spans="1:9" s="9" customFormat="1" ht="26.25" customHeight="1">
      <c r="A100" s="99">
        <v>10.3</v>
      </c>
      <c r="B100" s="86" t="s">
        <v>78</v>
      </c>
      <c r="C100" s="211" t="str">
        <f>C15</f>
        <v>No</v>
      </c>
      <c r="D100" s="212"/>
      <c r="E100" s="153">
        <v>10.119999999999999</v>
      </c>
      <c r="F100" s="230" t="s">
        <v>85</v>
      </c>
      <c r="G100" s="231"/>
      <c r="H100" s="244" t="str">
        <f>C43</f>
        <v>Under Construction</v>
      </c>
      <c r="I100" s="245"/>
    </row>
    <row r="101" spans="1:9" s="9" customFormat="1" ht="25.5" customHeight="1">
      <c r="A101" s="99">
        <v>10.4</v>
      </c>
      <c r="B101" s="86" t="s">
        <v>19</v>
      </c>
      <c r="C101" s="211" t="str">
        <f>C23</f>
        <v>Yes</v>
      </c>
      <c r="D101" s="212"/>
      <c r="E101" s="153">
        <v>10.130000000000001</v>
      </c>
      <c r="F101" s="255" t="s">
        <v>86</v>
      </c>
      <c r="G101" s="256"/>
      <c r="H101" s="246">
        <f>H44</f>
        <v>50</v>
      </c>
      <c r="I101" s="247"/>
    </row>
    <row r="102" spans="1:9" s="9" customFormat="1" ht="27.75" customHeight="1">
      <c r="A102" s="99">
        <v>10.5</v>
      </c>
      <c r="B102" s="154" t="s">
        <v>22</v>
      </c>
      <c r="C102" s="211" t="str">
        <f>E26</f>
        <v>No</v>
      </c>
      <c r="D102" s="212"/>
      <c r="E102" s="153">
        <v>10.14</v>
      </c>
      <c r="F102" s="230" t="s">
        <v>102</v>
      </c>
      <c r="G102" s="231"/>
      <c r="H102" s="228" t="str">
        <f>H52</f>
        <v>Low</v>
      </c>
      <c r="I102" s="229"/>
    </row>
    <row r="103" spans="1:9" s="9" customFormat="1" ht="43.5" customHeight="1">
      <c r="A103" s="99">
        <v>10.6</v>
      </c>
      <c r="B103" s="154" t="s">
        <v>60</v>
      </c>
      <c r="C103" s="201" t="str">
        <f>E30</f>
        <v>Middle</v>
      </c>
      <c r="D103" s="202"/>
      <c r="E103" s="153">
        <v>10.15</v>
      </c>
      <c r="F103" s="232" t="s">
        <v>103</v>
      </c>
      <c r="G103" s="233"/>
      <c r="H103" s="211" t="str">
        <f>C51</f>
        <v>No</v>
      </c>
      <c r="I103" s="229"/>
    </row>
    <row r="104" spans="1:9" s="9" customFormat="1" ht="47.25" customHeight="1">
      <c r="A104" s="99">
        <v>10.7</v>
      </c>
      <c r="B104" s="154" t="s">
        <v>160</v>
      </c>
      <c r="C104" s="228" t="str">
        <f>E31</f>
        <v>No</v>
      </c>
      <c r="D104" s="212"/>
      <c r="E104" s="153">
        <v>10.16</v>
      </c>
      <c r="F104" s="276" t="s">
        <v>176</v>
      </c>
      <c r="G104" s="277"/>
      <c r="H104" s="211" t="str">
        <f>C53</f>
        <v>No</v>
      </c>
      <c r="I104" s="229"/>
    </row>
    <row r="105" spans="1:9" s="9" customFormat="1" ht="42" customHeight="1">
      <c r="A105" s="99">
        <v>10.8</v>
      </c>
      <c r="B105" s="154" t="s">
        <v>90</v>
      </c>
      <c r="C105" s="278">
        <v>8</v>
      </c>
      <c r="D105" s="202"/>
      <c r="E105" s="153">
        <v>10.17</v>
      </c>
      <c r="F105" s="276" t="s">
        <v>177</v>
      </c>
      <c r="G105" s="277"/>
      <c r="H105" s="211" t="str">
        <f>C54</f>
        <v>No</v>
      </c>
      <c r="I105" s="229"/>
    </row>
    <row r="106" spans="1:9" s="9" customFormat="1" ht="57.75" customHeight="1">
      <c r="A106" s="99">
        <v>10.9</v>
      </c>
      <c r="B106" s="154" t="s">
        <v>161</v>
      </c>
      <c r="C106" s="228" t="str">
        <f>E33</f>
        <v>Yes</v>
      </c>
      <c r="D106" s="212"/>
      <c r="E106" s="153">
        <v>10.18</v>
      </c>
      <c r="F106" s="276" t="s">
        <v>185</v>
      </c>
      <c r="G106" s="277"/>
      <c r="H106" s="211" t="str">
        <f>C55</f>
        <v>No</v>
      </c>
      <c r="I106" s="229"/>
    </row>
    <row r="107" spans="1:9" s="9" customFormat="1" ht="44.25" customHeight="1">
      <c r="A107" s="99"/>
      <c r="B107" s="154"/>
      <c r="C107" s="155"/>
      <c r="D107" s="156"/>
      <c r="E107" s="153">
        <v>10.19</v>
      </c>
      <c r="F107" s="276" t="s">
        <v>180</v>
      </c>
      <c r="G107" s="277"/>
      <c r="H107" s="211" t="str">
        <f>C56</f>
        <v>No</v>
      </c>
      <c r="I107" s="229"/>
    </row>
    <row r="108" spans="1:9" ht="18" customHeight="1">
      <c r="A108" s="112">
        <v>11</v>
      </c>
      <c r="B108" s="234" t="s">
        <v>75</v>
      </c>
      <c r="C108" s="234"/>
      <c r="D108" s="234"/>
      <c r="E108" s="234"/>
      <c r="F108" s="234"/>
      <c r="G108" s="234"/>
      <c r="H108" s="234"/>
      <c r="I108" s="235"/>
    </row>
    <row r="109" spans="1:9" s="69" customFormat="1" ht="392.25" customHeight="1">
      <c r="A109" s="157"/>
      <c r="B109" s="273" t="s">
        <v>396</v>
      </c>
      <c r="C109" s="274"/>
      <c r="D109" s="274"/>
      <c r="E109" s="274"/>
      <c r="F109" s="274"/>
      <c r="G109" s="274"/>
      <c r="H109" s="274"/>
      <c r="I109" s="275"/>
    </row>
    <row r="110" spans="1:9" ht="14.1" customHeight="1">
      <c r="A110" s="113"/>
      <c r="B110" s="265" t="s">
        <v>46</v>
      </c>
      <c r="C110" s="265"/>
      <c r="D110" s="265"/>
      <c r="E110" s="265"/>
      <c r="F110" s="265"/>
      <c r="G110" s="266"/>
      <c r="H110" s="266"/>
      <c r="I110" s="267"/>
    </row>
    <row r="111" spans="1:9">
      <c r="A111" s="113"/>
      <c r="B111" s="257" t="s">
        <v>47</v>
      </c>
      <c r="C111" s="257"/>
      <c r="D111" s="257"/>
      <c r="E111" s="257"/>
      <c r="F111" s="257"/>
      <c r="G111" s="266"/>
      <c r="H111" s="266"/>
      <c r="I111" s="267"/>
    </row>
    <row r="112" spans="1:9" ht="15" customHeight="1">
      <c r="A112" s="113"/>
      <c r="B112" s="158" t="s">
        <v>338</v>
      </c>
      <c r="C112" s="158"/>
      <c r="D112" s="270" t="str">
        <f>H6</f>
        <v>Mr.Krishna Kambali</v>
      </c>
      <c r="E112" s="271"/>
      <c r="F112" s="272"/>
      <c r="G112" s="268" t="s">
        <v>48</v>
      </c>
      <c r="H112" s="268"/>
      <c r="I112" s="269"/>
    </row>
    <row r="113" spans="1:9">
      <c r="A113" s="113"/>
      <c r="B113" s="257" t="s">
        <v>49</v>
      </c>
      <c r="C113" s="257"/>
      <c r="D113" s="257"/>
      <c r="E113" s="257"/>
      <c r="F113" s="257"/>
      <c r="G113" s="102" t="s">
        <v>50</v>
      </c>
      <c r="H113" s="258" t="s">
        <v>385</v>
      </c>
      <c r="I113" s="259"/>
    </row>
    <row r="114" spans="1:9" ht="18" customHeight="1">
      <c r="A114" s="113"/>
      <c r="B114" s="257" t="s">
        <v>51</v>
      </c>
      <c r="C114" s="257"/>
      <c r="D114" s="257"/>
      <c r="E114" s="257"/>
      <c r="F114" s="257"/>
      <c r="G114" s="102" t="s">
        <v>52</v>
      </c>
      <c r="H114" s="262" t="s">
        <v>294</v>
      </c>
      <c r="I114" s="263"/>
    </row>
    <row r="115" spans="1:9" s="9" customFormat="1" ht="26.25" customHeight="1">
      <c r="A115" s="151"/>
      <c r="B115" s="86" t="s">
        <v>1</v>
      </c>
      <c r="C115" s="203" t="str">
        <f>C5</f>
        <v>Ramesh Waman Vagh</v>
      </c>
      <c r="D115" s="203"/>
      <c r="E115" s="159"/>
      <c r="F115" s="264" t="s">
        <v>2</v>
      </c>
      <c r="G115" s="264"/>
      <c r="H115" s="203" t="str">
        <f>C4</f>
        <v>512773</v>
      </c>
      <c r="I115" s="204"/>
    </row>
    <row r="116" spans="1:9" s="9" customFormat="1" ht="31.5" customHeight="1" thickBot="1">
      <c r="A116" s="160"/>
      <c r="B116" s="161" t="s">
        <v>5</v>
      </c>
      <c r="C116" s="260" t="str">
        <f>C10</f>
        <v>House No 294, Near Samaj Hall, Village-Shirvaje, Shahapur, Thane-421403</v>
      </c>
      <c r="D116" s="260"/>
      <c r="E116" s="260"/>
      <c r="F116" s="260"/>
      <c r="G116" s="260"/>
      <c r="H116" s="260"/>
      <c r="I116" s="261"/>
    </row>
    <row r="117" spans="1:9">
      <c r="A117" s="162" t="s">
        <v>344</v>
      </c>
    </row>
    <row r="151" spans="2:2">
      <c r="B151" s="74"/>
    </row>
    <row r="158" spans="2:2">
      <c r="B158" s="74"/>
    </row>
    <row r="165" spans="1:1" ht="3" customHeight="1"/>
    <row r="167" spans="1:1">
      <c r="A167" s="74" t="s">
        <v>345</v>
      </c>
    </row>
  </sheetData>
  <sheetProtection formatCells="0" formatColumns="0" formatRows="0" insertColumns="0" insertRows="0"/>
  <mergeCells count="222">
    <mergeCell ref="E82:F82"/>
    <mergeCell ref="E83:F83"/>
    <mergeCell ref="E84:F84"/>
    <mergeCell ref="E85:F85"/>
    <mergeCell ref="E75:F75"/>
    <mergeCell ref="E76:F76"/>
    <mergeCell ref="G64:I64"/>
    <mergeCell ref="F62:G62"/>
    <mergeCell ref="D80:I80"/>
    <mergeCell ref="C78:I78"/>
    <mergeCell ref="C79:I79"/>
    <mergeCell ref="C82:D82"/>
    <mergeCell ref="C83:D83"/>
    <mergeCell ref="H82:I82"/>
    <mergeCell ref="H83:I83"/>
    <mergeCell ref="E73:F73"/>
    <mergeCell ref="E74:F74"/>
    <mergeCell ref="C69:I69"/>
    <mergeCell ref="A71:I71"/>
    <mergeCell ref="H81:I81"/>
    <mergeCell ref="H84:I84"/>
    <mergeCell ref="H85:I85"/>
    <mergeCell ref="D68:I68"/>
    <mergeCell ref="C70:I70"/>
    <mergeCell ref="C54:D54"/>
    <mergeCell ref="C56:D56"/>
    <mergeCell ref="F56:G56"/>
    <mergeCell ref="F55:G55"/>
    <mergeCell ref="H54:I54"/>
    <mergeCell ref="G66:I66"/>
    <mergeCell ref="H55:I55"/>
    <mergeCell ref="C55:D55"/>
    <mergeCell ref="A61:I61"/>
    <mergeCell ref="G48:I48"/>
    <mergeCell ref="C43:I43"/>
    <mergeCell ref="C44:D44"/>
    <mergeCell ref="F44:G44"/>
    <mergeCell ref="H44:I44"/>
    <mergeCell ref="B50:I50"/>
    <mergeCell ref="G67:I67"/>
    <mergeCell ref="E65:F65"/>
    <mergeCell ref="E66:F66"/>
    <mergeCell ref="E67:F67"/>
    <mergeCell ref="H52:I52"/>
    <mergeCell ref="C51:D51"/>
    <mergeCell ref="C52:D52"/>
    <mergeCell ref="F52:G52"/>
    <mergeCell ref="F51:G51"/>
    <mergeCell ref="H51:I51"/>
    <mergeCell ref="B46:I46"/>
    <mergeCell ref="B58:I58"/>
    <mergeCell ref="F53:G53"/>
    <mergeCell ref="H53:I53"/>
    <mergeCell ref="F54:G54"/>
    <mergeCell ref="B59:B60"/>
    <mergeCell ref="F59:G59"/>
    <mergeCell ref="C53:D53"/>
    <mergeCell ref="G42:I42"/>
    <mergeCell ref="C42:D42"/>
    <mergeCell ref="G73:I73"/>
    <mergeCell ref="D77:I77"/>
    <mergeCell ref="B49:I49"/>
    <mergeCell ref="B80:B85"/>
    <mergeCell ref="C32:D32"/>
    <mergeCell ref="C25:D25"/>
    <mergeCell ref="C26:D26"/>
    <mergeCell ref="C27:D27"/>
    <mergeCell ref="B63:B68"/>
    <mergeCell ref="E64:F64"/>
    <mergeCell ref="B72:I72"/>
    <mergeCell ref="C57:I57"/>
    <mergeCell ref="H59:I59"/>
    <mergeCell ref="C62:D62"/>
    <mergeCell ref="F60:G60"/>
    <mergeCell ref="H60:I60"/>
    <mergeCell ref="G65:I65"/>
    <mergeCell ref="B36:B40"/>
    <mergeCell ref="B73:B77"/>
    <mergeCell ref="C47:D47"/>
    <mergeCell ref="G47:I47"/>
    <mergeCell ref="C48:D48"/>
    <mergeCell ref="A1:I1"/>
    <mergeCell ref="C5:D5"/>
    <mergeCell ref="H5:I5"/>
    <mergeCell ref="B9:I9"/>
    <mergeCell ref="C10:D10"/>
    <mergeCell ref="F10:G10"/>
    <mergeCell ref="H10:I10"/>
    <mergeCell ref="F6:G6"/>
    <mergeCell ref="H6:I6"/>
    <mergeCell ref="F7:G7"/>
    <mergeCell ref="F8:G8"/>
    <mergeCell ref="H7:I7"/>
    <mergeCell ref="H8:I8"/>
    <mergeCell ref="B3:I3"/>
    <mergeCell ref="C7:D7"/>
    <mergeCell ref="C6:D6"/>
    <mergeCell ref="C4:D4"/>
    <mergeCell ref="F4:G4"/>
    <mergeCell ref="H4:I4"/>
    <mergeCell ref="F5:G5"/>
    <mergeCell ref="C8:D8"/>
    <mergeCell ref="C2:I2"/>
    <mergeCell ref="E36:F36"/>
    <mergeCell ref="H33:I33"/>
    <mergeCell ref="C30:D30"/>
    <mergeCell ref="C28:D28"/>
    <mergeCell ref="C31:D31"/>
    <mergeCell ref="C35:I35"/>
    <mergeCell ref="C29:D29"/>
    <mergeCell ref="C24:I24"/>
    <mergeCell ref="E37:F37"/>
    <mergeCell ref="E38:F38"/>
    <mergeCell ref="C41:I41"/>
    <mergeCell ref="E20:F20"/>
    <mergeCell ref="E21:F21"/>
    <mergeCell ref="E22:F22"/>
    <mergeCell ref="F16:G16"/>
    <mergeCell ref="B13:I13"/>
    <mergeCell ref="B19:I19"/>
    <mergeCell ref="F18:G18"/>
    <mergeCell ref="D14:E14"/>
    <mergeCell ref="D15:E15"/>
    <mergeCell ref="D16:E16"/>
    <mergeCell ref="D18:E18"/>
    <mergeCell ref="B20:B22"/>
    <mergeCell ref="E30:I30"/>
    <mergeCell ref="E29:I29"/>
    <mergeCell ref="E28:I28"/>
    <mergeCell ref="E27:I27"/>
    <mergeCell ref="E26:I26"/>
    <mergeCell ref="E25:I25"/>
    <mergeCell ref="C34:D34"/>
    <mergeCell ref="F34:G34"/>
    <mergeCell ref="E39:F39"/>
    <mergeCell ref="C23:D23"/>
    <mergeCell ref="B25:B33"/>
    <mergeCell ref="F12:G12"/>
    <mergeCell ref="H34:I34"/>
    <mergeCell ref="F11:G11"/>
    <mergeCell ref="C11:D11"/>
    <mergeCell ref="E31:I31"/>
    <mergeCell ref="E32:I32"/>
    <mergeCell ref="H11:I11"/>
    <mergeCell ref="H12:I12"/>
    <mergeCell ref="C33:D33"/>
    <mergeCell ref="E33:F33"/>
    <mergeCell ref="F14:G14"/>
    <mergeCell ref="F15:G15"/>
    <mergeCell ref="E23:I23"/>
    <mergeCell ref="D17:E17"/>
    <mergeCell ref="F17:G17"/>
    <mergeCell ref="B109:I109"/>
    <mergeCell ref="F104:G104"/>
    <mergeCell ref="F105:G105"/>
    <mergeCell ref="F106:G106"/>
    <mergeCell ref="F107:G107"/>
    <mergeCell ref="H104:I104"/>
    <mergeCell ref="H105:I105"/>
    <mergeCell ref="H106:I106"/>
    <mergeCell ref="H107:I107"/>
    <mergeCell ref="B108:I108"/>
    <mergeCell ref="C104:D104"/>
    <mergeCell ref="C105:D105"/>
    <mergeCell ref="C106:D106"/>
    <mergeCell ref="B113:F113"/>
    <mergeCell ref="H113:I113"/>
    <mergeCell ref="C116:I116"/>
    <mergeCell ref="B114:F114"/>
    <mergeCell ref="H114:I114"/>
    <mergeCell ref="C115:D115"/>
    <mergeCell ref="F115:G115"/>
    <mergeCell ref="H115:I115"/>
    <mergeCell ref="B110:F110"/>
    <mergeCell ref="G110:I111"/>
    <mergeCell ref="B111:F111"/>
    <mergeCell ref="G112:I112"/>
    <mergeCell ref="D112:F112"/>
    <mergeCell ref="B94:I94"/>
    <mergeCell ref="C102:D102"/>
    <mergeCell ref="B97:I97"/>
    <mergeCell ref="C88:I88"/>
    <mergeCell ref="B91:I91"/>
    <mergeCell ref="B92:B93"/>
    <mergeCell ref="H92:I92"/>
    <mergeCell ref="H93:I93"/>
    <mergeCell ref="C101:D101"/>
    <mergeCell ref="H98:I98"/>
    <mergeCell ref="H99:I99"/>
    <mergeCell ref="H100:I100"/>
    <mergeCell ref="H101:I101"/>
    <mergeCell ref="E93:G93"/>
    <mergeCell ref="E92:G92"/>
    <mergeCell ref="C98:D98"/>
    <mergeCell ref="F98:G98"/>
    <mergeCell ref="F99:G99"/>
    <mergeCell ref="F100:G100"/>
    <mergeCell ref="F101:G101"/>
    <mergeCell ref="E40:F40"/>
    <mergeCell ref="A45:I45"/>
    <mergeCell ref="C103:D103"/>
    <mergeCell ref="C87:I87"/>
    <mergeCell ref="F89:G89"/>
    <mergeCell ref="H89:I89"/>
    <mergeCell ref="C90:I90"/>
    <mergeCell ref="C99:D99"/>
    <mergeCell ref="C100:D100"/>
    <mergeCell ref="F95:G95"/>
    <mergeCell ref="F96:G96"/>
    <mergeCell ref="C95:D95"/>
    <mergeCell ref="C96:D96"/>
    <mergeCell ref="H95:I95"/>
    <mergeCell ref="H96:I96"/>
    <mergeCell ref="C81:D81"/>
    <mergeCell ref="D86:I86"/>
    <mergeCell ref="C84:D84"/>
    <mergeCell ref="C85:D85"/>
    <mergeCell ref="E81:F81"/>
    <mergeCell ref="H102:I102"/>
    <mergeCell ref="H103:I103"/>
    <mergeCell ref="F102:G102"/>
    <mergeCell ref="F103:G103"/>
  </mergeCells>
  <phoneticPr fontId="0" type="noConversion"/>
  <conditionalFormatting sqref="C98">
    <cfRule type="cellIs" dxfId="14" priority="21" operator="equal">
      <formula>"Zone 4"</formula>
    </cfRule>
  </conditionalFormatting>
  <conditionalFormatting sqref="C99:C102">
    <cfRule type="cellIs" dxfId="13" priority="18" operator="equal">
      <formula>"No"</formula>
    </cfRule>
  </conditionalFormatting>
  <conditionalFormatting sqref="C103">
    <cfRule type="cellIs" dxfId="12" priority="14" operator="equal">
      <formula>"Slum"</formula>
    </cfRule>
    <cfRule type="cellIs" dxfId="11" priority="15" operator="equal">
      <formula>"Low"</formula>
    </cfRule>
  </conditionalFormatting>
  <conditionalFormatting sqref="C104">
    <cfRule type="cellIs" dxfId="10" priority="13" operator="equal">
      <formula>"Yes"</formula>
    </cfRule>
  </conditionalFormatting>
  <conditionalFormatting sqref="C105">
    <cfRule type="cellIs" dxfId="9" priority="12" operator="lessThan">
      <formula>10</formula>
    </cfRule>
  </conditionalFormatting>
  <conditionalFormatting sqref="C106:C107">
    <cfRule type="cellIs" dxfId="8" priority="11" operator="equal">
      <formula>"No"</formula>
    </cfRule>
  </conditionalFormatting>
  <conditionalFormatting sqref="C98:D98">
    <cfRule type="cellIs" dxfId="7" priority="4" operator="equal">
      <formula>"Zone 5"</formula>
    </cfRule>
  </conditionalFormatting>
  <conditionalFormatting sqref="H98">
    <cfRule type="cellIs" dxfId="6" priority="10" operator="greaterThan">
      <formula>15</formula>
    </cfRule>
  </conditionalFormatting>
  <conditionalFormatting sqref="H99">
    <cfRule type="cellIs" dxfId="5" priority="9" operator="equal">
      <formula>"Gram Panchayat"</formula>
    </cfRule>
  </conditionalFormatting>
  <conditionalFormatting sqref="H100">
    <cfRule type="cellIs" dxfId="4" priority="8" operator="equal">
      <formula>"Poor"</formula>
    </cfRule>
  </conditionalFormatting>
  <conditionalFormatting sqref="H101">
    <cfRule type="cellIs" dxfId="3" priority="7" operator="lessThan">
      <formula>10</formula>
    </cfRule>
  </conditionalFormatting>
  <conditionalFormatting sqref="H102">
    <cfRule type="cellIs" dxfId="2" priority="2" operator="equal">
      <formula>"High"</formula>
    </cfRule>
  </conditionalFormatting>
  <conditionalFormatting sqref="H103:H107">
    <cfRule type="cellIs" dxfId="1" priority="1" operator="equal">
      <formula>"Yes"</formula>
    </cfRule>
  </conditionalFormatting>
  <conditionalFormatting sqref="H102:I102">
    <cfRule type="cellIs" dxfId="0" priority="3" operator="equal">
      <formula>"Medium"</formula>
    </cfRule>
  </conditionalFormatting>
  <dataValidations count="5">
    <dataValidation type="decimal" allowBlank="1" showInputMessage="1" showErrorMessage="1" errorTitle="Enter only Number" error="Enter only number without any Units ( like feet, years, km )!!!" sqref="H34:I34" xr:uid="{00000000-0002-0000-0000-000000000000}">
      <formula1>0</formula1>
      <formula2>1000</formula2>
    </dataValidation>
    <dataValidation type="decimal" allowBlank="1" showInputMessage="1" showErrorMessage="1" errorTitle="Enter Only Number" error="Enter Only Number without any units ( like feet, years, km)!!!" sqref="E32:I32" xr:uid="{00000000-0002-0000-0000-000001000000}">
      <formula1>0</formula1>
      <formula2>1000</formula2>
    </dataValidation>
    <dataValidation type="decimal" allowBlank="1" showInputMessage="1" showErrorMessage="1" errorTitle="Enter Only Number" error="Enter only number without any units ( like feet, years, km )!!" sqref="C44:D44" xr:uid="{00000000-0002-0000-0000-000002000000}">
      <formula1>0</formula1>
      <formula2>1000</formula2>
    </dataValidation>
    <dataValidation type="decimal" allowBlank="1" showInputMessage="1" showErrorMessage="1" errorTitle="Enter Only Number" error="Enter only number without any units ( like feet, km, years )!!!" sqref="H44:I44" xr:uid="{00000000-0002-0000-0000-000003000000}">
      <formula1>0</formula1>
      <formula2>1000</formula2>
    </dataValidation>
    <dataValidation type="list" allowBlank="1" showInputMessage="1" showErrorMessage="1" sqref="H56:I56" xr:uid="{00000000-0002-0000-0000-000004000000}">
      <formula1>$K$37:$K$40</formula1>
    </dataValidation>
  </dataValidations>
  <printOptions horizontalCentered="1"/>
  <pageMargins left="0.19685039370078741" right="0.19685039370078741" top="0.78740157480314965" bottom="0.74803149606299213" header="0.31496062992125984" footer="0.31496062992125984"/>
  <pageSetup paperSize="9" firstPageNumber="0" fitToHeight="0" orientation="portrait" horizontalDpi="300" verticalDpi="300" r:id="rId1"/>
  <headerFooter>
    <oddHeader>&amp;C&amp;G</oddHeader>
    <oddFooter>&amp;LVSJCVNM-PURPLEFINANCE-RTL-Sep-25-20904</oddFooter>
    <evenHeader>&amp;C&amp;G</evenHeader>
    <evenFooter>&amp;L&amp;"Arial,Bold"VSJCVNM-JANABANK-RTL-JAN21-</evenFooter>
  </headerFooter>
  <rowBreaks count="2" manualBreakCount="2">
    <brk id="116" max="16383" man="1"/>
    <brk id="166" max="16383" man="1"/>
  </rowBreaks>
  <legacyDrawingHF r:id="rId2"/>
  <extLst>
    <ext xmlns:x14="http://schemas.microsoft.com/office/spreadsheetml/2009/9/main" uri="{CCE6A557-97BC-4b89-ADB6-D9C93CAAB3DF}">
      <x14:dataValidations xmlns:xm="http://schemas.microsoft.com/office/excel/2006/main" count="28">
        <x14:dataValidation type="list" allowBlank="1" showInputMessage="1" showErrorMessage="1" errorTitle="Input not valid" xr:uid="{00000000-0002-0000-0000-000005000000}">
          <x14:formula1>
            <xm:f>Data!$K$19:$K$24</xm:f>
          </x14:formula1>
          <xm:sqref>C95:D95</xm:sqref>
        </x14:dataValidation>
        <x14:dataValidation type="list" allowBlank="1" showInputMessage="1" showErrorMessage="1" errorTitle="Input not Valid" xr:uid="{00000000-0002-0000-0000-000006000000}">
          <x14:formula1>
            <xm:f>Data!$K$25:$K$30</xm:f>
          </x14:formula1>
          <xm:sqref>G42:I42</xm:sqref>
        </x14:dataValidation>
        <x14:dataValidation type="list" allowBlank="1" showInputMessage="1" showErrorMessage="1" errorTitle="Input Not Valid" xr:uid="{00000000-0002-0000-0000-000007000000}">
          <x14:formula1>
            <xm:f>Data!$G$25:$G$30</xm:f>
          </x14:formula1>
          <xm:sqref>C42:D42</xm:sqref>
        </x14:dataValidation>
        <x14:dataValidation type="list" allowBlank="1" showInputMessage="1" showErrorMessage="1" errorTitle="Input Not Valid" xr:uid="{00000000-0002-0000-0000-000008000000}">
          <x14:formula1>
            <xm:f>Data!$G$19:$G$21</xm:f>
          </x14:formula1>
          <xm:sqref>C41:I41</xm:sqref>
        </x14:dataValidation>
        <x14:dataValidation type="list" allowBlank="1" showInputMessage="1" showErrorMessage="1" errorTitle="Input Not Valid" xr:uid="{00000000-0002-0000-0000-000009000000}">
          <x14:formula1>
            <xm:f>Data!$G$1:$G$4</xm:f>
          </x14:formula1>
          <xm:sqref>C34:D34</xm:sqref>
        </x14:dataValidation>
        <x14:dataValidation type="list" allowBlank="1" showInputMessage="1" showErrorMessage="1" errorTitle="Input Not Valid" xr:uid="{00000000-0002-0000-0000-00000A000000}">
          <x14:formula1>
            <xm:f>Data!$C$25:$C$29</xm:f>
          </x14:formula1>
          <xm:sqref>E30:I30</xm:sqref>
        </x14:dataValidation>
        <x14:dataValidation type="list" allowBlank="1" showInputMessage="1" showErrorMessage="1" errorTitle="Input Not Valid" xr:uid="{00000000-0002-0000-0000-00000B000000}">
          <x14:formula1>
            <xm:f>Data!$C$19:$C$23</xm:f>
          </x14:formula1>
          <xm:sqref>E29:I29</xm:sqref>
        </x14:dataValidation>
        <x14:dataValidation type="list" allowBlank="1" showInputMessage="1" showErrorMessage="1" errorTitle="Input Not Valid" xr:uid="{00000000-0002-0000-0000-00000C000000}">
          <x14:formula1>
            <xm:f>Data!$C$14:$C$15</xm:f>
          </x14:formula1>
          <xm:sqref>E28:I28</xm:sqref>
        </x14:dataValidation>
        <x14:dataValidation type="list" allowBlank="1" showInputMessage="1" showErrorMessage="1" errorTitle="Input Not Valid" xr:uid="{00000000-0002-0000-0000-00000D000000}">
          <x14:formula1>
            <xm:f>Data!$C$5:$C$12</xm:f>
          </x14:formula1>
          <xm:sqref>E27:I27</xm:sqref>
        </x14:dataValidation>
        <x14:dataValidation type="list" allowBlank="1" showInputMessage="1" showErrorMessage="1" errorTitle="Input Not Valid" xr:uid="{00000000-0002-0000-0000-00000E000000}">
          <x14:formula1>
            <xm:f>Data!$C$1:$C$2</xm:f>
          </x14:formula1>
          <xm:sqref>E26:I26</xm:sqref>
        </x14:dataValidation>
        <x14:dataValidation type="list" allowBlank="1" showInputMessage="1" showErrorMessage="1" errorTitle="Input Not Valid" xr:uid="{00000000-0002-0000-0000-00000F000000}">
          <x14:formula1>
            <xm:f>Data!$L$1:$L$4</xm:f>
          </x14:formula1>
          <xm:sqref>H12:I12</xm:sqref>
        </x14:dataValidation>
        <x14:dataValidation type="list" allowBlank="1" showInputMessage="1" showErrorMessage="1" xr:uid="{00000000-0002-0000-0000-000010000000}">
          <x14:formula1>
            <xm:f>Data!$K$7:$K$9</xm:f>
          </x14:formula1>
          <xm:sqref>D63</xm:sqref>
        </x14:dataValidation>
        <x14:dataValidation type="list" allowBlank="1" showInputMessage="1" showErrorMessage="1" xr:uid="{00000000-0002-0000-0000-000011000000}">
          <x14:formula1>
            <xm:f>Data!$C$31:$C$32</xm:f>
          </x14:formula1>
          <xm:sqref>E31:I31</xm:sqref>
        </x14:dataValidation>
        <x14:dataValidation type="list" allowBlank="1" showInputMessage="1" showErrorMessage="1" xr:uid="{00000000-0002-0000-0000-000012000000}">
          <x14:formula1>
            <xm:f>Data!$G$31:$G$32</xm:f>
          </x14:formula1>
          <xm:sqref>E33:F33</xm:sqref>
        </x14:dataValidation>
        <x14:dataValidation type="list" allowBlank="1" showInputMessage="1" showErrorMessage="1" xr:uid="{00000000-0002-0000-0000-000013000000}">
          <x14:formula1>
            <xm:f>Data!$G$34:$G$35</xm:f>
          </x14:formula1>
          <xm:sqref>D59</xm:sqref>
        </x14:dataValidation>
        <x14:dataValidation type="list" allowBlank="1" showInputMessage="1" showErrorMessage="1" xr:uid="{00000000-0002-0000-0000-000014000000}">
          <x14:formula1>
            <xm:f>Data!$K$31:$K$34</xm:f>
          </x14:formula1>
          <xm:sqref>C43:I43</xm:sqref>
        </x14:dataValidation>
        <x14:dataValidation type="list" allowBlank="1" showInputMessage="1" showErrorMessage="1" xr:uid="{00000000-0002-0000-0000-000015000000}">
          <x14:formula1>
            <xm:f>Data!$K$35:$K$38</xm:f>
          </x14:formula1>
          <xm:sqref>H52:I52</xm:sqref>
        </x14:dataValidation>
        <x14:dataValidation type="list" allowBlank="1" showInputMessage="1" showErrorMessage="1" xr:uid="{00000000-0002-0000-0000-000016000000}">
          <x14:formula1>
            <xm:f>Data!$C$34:$C$35</xm:f>
          </x14:formula1>
          <xm:sqref>C14</xm:sqref>
        </x14:dataValidation>
        <x14:dataValidation type="list" allowBlank="1" showInputMessage="1" showErrorMessage="1" xr:uid="{00000000-0002-0000-0000-000017000000}">
          <x14:formula1>
            <xm:f>Data!$C$37:$C$38</xm:f>
          </x14:formula1>
          <xm:sqref>C15:C16</xm:sqref>
        </x14:dataValidation>
        <x14:dataValidation type="list" allowBlank="1" showInputMessage="1" showErrorMessage="1" xr:uid="{00000000-0002-0000-0000-000018000000}">
          <x14:formula1>
            <xm:f>Data!$C$40:$C$41</xm:f>
          </x14:formula1>
          <xm:sqref>C17:C18</xm:sqref>
        </x14:dataValidation>
        <x14:dataValidation type="list" allowBlank="1" showInputMessage="1" showErrorMessage="1" xr:uid="{00000000-0002-0000-0000-000019000000}">
          <x14:formula1>
            <xm:f>Data!$C$43:$C$45</xm:f>
          </x14:formula1>
          <xm:sqref>C23:D23</xm:sqref>
        </x14:dataValidation>
        <x14:dataValidation type="list" allowBlank="1" showInputMessage="1" showErrorMessage="1" xr:uid="{00000000-0002-0000-0000-00001A000000}">
          <x14:formula1>
            <xm:f>Data!$G$41:$H$41</xm:f>
          </x14:formula1>
          <xm:sqref>C52:D52</xm:sqref>
        </x14:dataValidation>
        <x14:dataValidation type="list" allowBlank="1" showInputMessage="1" showErrorMessage="1" xr:uid="{00000000-0002-0000-0000-00001B000000}">
          <x14:formula1>
            <xm:f>Data!$G$40:$H$40</xm:f>
          </x14:formula1>
          <xm:sqref>C51:D51</xm:sqref>
        </x14:dataValidation>
        <x14:dataValidation type="list" allowBlank="1" showInputMessage="1" showErrorMessage="1" xr:uid="{00000000-0002-0000-0000-00001C000000}">
          <x14:formula1>
            <xm:f>Data!$G$42:$H$42</xm:f>
          </x14:formula1>
          <xm:sqref>C53:D53</xm:sqref>
        </x14:dataValidation>
        <x14:dataValidation type="list" allowBlank="1" showInputMessage="1" showErrorMessage="1" xr:uid="{00000000-0002-0000-0000-00001D000000}">
          <x14:formula1>
            <xm:f>Data!$G$43:$H$43</xm:f>
          </x14:formula1>
          <xm:sqref>C54:D54</xm:sqref>
        </x14:dataValidation>
        <x14:dataValidation type="list" allowBlank="1" showInputMessage="1" showErrorMessage="1" xr:uid="{00000000-0002-0000-0000-00001E000000}">
          <x14:formula1>
            <xm:f>Data!$G$44:$H$44</xm:f>
          </x14:formula1>
          <xm:sqref>C55:D55</xm:sqref>
        </x14:dataValidation>
        <x14:dataValidation type="list" allowBlank="1" showInputMessage="1" showErrorMessage="1" xr:uid="{00000000-0002-0000-0000-00001F000000}">
          <x14:formula1>
            <xm:f>Data!$G$45:$H$45</xm:f>
          </x14:formula1>
          <xm:sqref>C56:D56</xm:sqref>
        </x14:dataValidation>
        <x14:dataValidation type="list" allowBlank="1" showInputMessage="1" showErrorMessage="1" errorTitle="Input Not Valid" xr:uid="{00000000-0002-0000-0000-000020000000}">
          <x14:formula1>
            <xm:f>Data!$G$5:$G$17</xm:f>
          </x14:formula1>
          <xm:sqref>C35:I35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36"/>
  <sheetViews>
    <sheetView zoomScale="85" zoomScaleNormal="85" workbookViewId="0">
      <selection activeCell="P22" sqref="P22"/>
    </sheetView>
  </sheetViews>
  <sheetFormatPr defaultRowHeight="12.75"/>
  <cols>
    <col min="1" max="1" width="4.7109375" customWidth="1"/>
    <col min="2" max="2" width="23.85546875" bestFit="1" customWidth="1"/>
    <col min="3" max="3" width="16.7109375" customWidth="1"/>
    <col min="4" max="4" width="15.42578125" customWidth="1"/>
    <col min="5" max="5" width="9.7109375" customWidth="1"/>
    <col min="6" max="6" width="13.5703125" customWidth="1"/>
    <col min="7" max="7" width="10.85546875" customWidth="1"/>
    <col min="8" max="8" width="12.28515625" customWidth="1"/>
    <col min="9" max="9" width="17.140625" customWidth="1"/>
    <col min="10" max="10" width="9.28515625" customWidth="1"/>
    <col min="11" max="11" width="16.28515625" bestFit="1" customWidth="1"/>
    <col min="12" max="12" width="11" customWidth="1"/>
    <col min="13" max="13" width="14.140625" customWidth="1"/>
    <col min="14" max="14" width="10.140625" customWidth="1"/>
    <col min="15" max="15" width="10.7109375" customWidth="1"/>
  </cols>
  <sheetData>
    <row r="1" spans="2:16" ht="37.5" customHeight="1">
      <c r="B1" s="20" t="s">
        <v>187</v>
      </c>
      <c r="C1" s="21" t="s">
        <v>188</v>
      </c>
      <c r="D1" s="21"/>
      <c r="E1" s="424" t="s">
        <v>189</v>
      </c>
      <c r="F1" s="425"/>
      <c r="G1" s="426"/>
      <c r="H1" s="427"/>
      <c r="I1" s="428"/>
      <c r="J1" s="424" t="s">
        <v>190</v>
      </c>
      <c r="K1" s="429"/>
      <c r="L1" s="430"/>
      <c r="M1" s="431"/>
      <c r="N1" s="431"/>
      <c r="O1" s="431"/>
      <c r="P1" s="432"/>
    </row>
    <row r="2" spans="2:16" ht="15">
      <c r="B2" s="433" t="s">
        <v>191</v>
      </c>
      <c r="C2" s="434"/>
      <c r="D2" s="434"/>
      <c r="E2" s="434"/>
      <c r="F2" s="434"/>
      <c r="G2" s="434"/>
      <c r="H2" s="434"/>
      <c r="I2" s="434"/>
      <c r="J2" s="434"/>
      <c r="K2" s="434"/>
      <c r="L2" s="434"/>
      <c r="M2" s="434"/>
      <c r="N2" s="434"/>
      <c r="O2" s="434"/>
      <c r="P2" s="435"/>
    </row>
    <row r="3" spans="2:16" ht="38.25">
      <c r="B3" s="22" t="s">
        <v>192</v>
      </c>
      <c r="C3" s="23" t="s">
        <v>192</v>
      </c>
      <c r="D3" s="23" t="s">
        <v>193</v>
      </c>
      <c r="E3" s="23" t="s">
        <v>194</v>
      </c>
      <c r="F3" s="23" t="s">
        <v>195</v>
      </c>
      <c r="G3" s="23" t="s">
        <v>196</v>
      </c>
      <c r="H3" s="23" t="s">
        <v>197</v>
      </c>
      <c r="I3" s="23" t="s">
        <v>198</v>
      </c>
      <c r="J3" s="23" t="s">
        <v>199</v>
      </c>
      <c r="K3" s="23" t="s">
        <v>200</v>
      </c>
      <c r="L3" s="23" t="s">
        <v>201</v>
      </c>
      <c r="M3" s="23" t="s">
        <v>202</v>
      </c>
      <c r="N3" s="23" t="s">
        <v>364</v>
      </c>
      <c r="O3" s="23" t="s">
        <v>203</v>
      </c>
      <c r="P3" s="24" t="s">
        <v>204</v>
      </c>
    </row>
    <row r="4" spans="2:16" ht="13.5" thickBot="1">
      <c r="B4" s="416"/>
      <c r="C4" s="417"/>
      <c r="D4" s="417"/>
      <c r="E4" s="417"/>
      <c r="F4" s="417"/>
      <c r="G4" s="417"/>
      <c r="H4" s="417"/>
      <c r="I4" s="417"/>
      <c r="J4" s="417"/>
      <c r="K4" s="417"/>
      <c r="L4" s="417"/>
      <c r="M4" s="417"/>
      <c r="N4" s="417"/>
      <c r="O4" s="417"/>
      <c r="P4" s="418"/>
    </row>
    <row r="5" spans="2:16" ht="15">
      <c r="B5" s="165" t="s">
        <v>205</v>
      </c>
      <c r="C5" s="166"/>
      <c r="D5" s="166"/>
      <c r="E5" s="189">
        <f>Measurement!I35</f>
        <v>750.53</v>
      </c>
      <c r="F5" s="189">
        <f>Measurement!I36</f>
        <v>0</v>
      </c>
      <c r="G5" s="190">
        <f>Measurement!I37</f>
        <v>0</v>
      </c>
      <c r="H5" s="190">
        <f>Measurement!I38</f>
        <v>0</v>
      </c>
      <c r="I5" s="189">
        <f>E5+F5</f>
        <v>750.53</v>
      </c>
      <c r="J5" s="190">
        <f>E5*1.2</f>
        <v>900.63599999999997</v>
      </c>
      <c r="K5" s="190">
        <f>I5*1.2</f>
        <v>900.63599999999997</v>
      </c>
      <c r="L5" s="179"/>
      <c r="M5" s="25"/>
      <c r="N5" s="166"/>
      <c r="O5" s="166"/>
      <c r="P5" s="26"/>
    </row>
    <row r="6" spans="2:16" ht="15">
      <c r="B6" s="27" t="s">
        <v>343</v>
      </c>
      <c r="C6" s="28"/>
      <c r="D6" s="28"/>
      <c r="E6" s="29"/>
      <c r="F6" s="29"/>
      <c r="G6" s="29"/>
      <c r="H6" s="29"/>
      <c r="I6" s="181">
        <f t="shared" ref="I6:I8" si="0">E6+F6</f>
        <v>0</v>
      </c>
      <c r="J6" s="29">
        <f t="shared" ref="J6" si="1">E6*1.2</f>
        <v>0</v>
      </c>
      <c r="K6" s="29">
        <f t="shared" ref="K6:K8" si="2">I6*1.2</f>
        <v>0</v>
      </c>
      <c r="L6" s="180"/>
      <c r="M6" s="28"/>
      <c r="N6" s="28"/>
      <c r="O6" s="28"/>
      <c r="P6" s="30"/>
    </row>
    <row r="7" spans="2:16" ht="15">
      <c r="B7" s="168" t="s">
        <v>365</v>
      </c>
      <c r="C7" s="31"/>
      <c r="D7" s="31"/>
      <c r="E7" s="181">
        <f>J7/1.2</f>
        <v>550</v>
      </c>
      <c r="F7" s="29"/>
      <c r="G7" s="29"/>
      <c r="H7" s="29"/>
      <c r="I7" s="181">
        <f t="shared" si="0"/>
        <v>550</v>
      </c>
      <c r="J7" s="192">
        <f>660</f>
        <v>660</v>
      </c>
      <c r="K7" s="29">
        <f>I7*1.2</f>
        <v>660</v>
      </c>
      <c r="L7" s="180"/>
      <c r="M7" s="28"/>
      <c r="N7" s="28"/>
      <c r="O7" s="28"/>
      <c r="P7" s="30"/>
    </row>
    <row r="8" spans="2:16" ht="15">
      <c r="B8" s="27" t="s">
        <v>206</v>
      </c>
      <c r="C8" s="28"/>
      <c r="D8" s="28"/>
      <c r="E8" s="184"/>
      <c r="F8" s="184"/>
      <c r="G8" s="184"/>
      <c r="H8" s="184"/>
      <c r="I8" s="191">
        <f t="shared" si="0"/>
        <v>0</v>
      </c>
      <c r="J8" s="184"/>
      <c r="K8" s="184">
        <f t="shared" si="2"/>
        <v>0</v>
      </c>
      <c r="L8" s="180"/>
      <c r="M8" s="28"/>
      <c r="N8" s="28"/>
      <c r="O8" s="28"/>
      <c r="P8" s="30"/>
    </row>
    <row r="9" spans="2:16" ht="15.75" thickBot="1">
      <c r="B9" s="169" t="s">
        <v>207</v>
      </c>
      <c r="C9" s="33"/>
      <c r="D9" s="33"/>
      <c r="E9" s="33"/>
      <c r="F9" s="170"/>
      <c r="G9" s="170"/>
      <c r="H9" s="170"/>
      <c r="I9" s="182">
        <f>I5-I7</f>
        <v>200.52999999999997</v>
      </c>
      <c r="J9" s="170">
        <f>J5-J7</f>
        <v>240.63599999999997</v>
      </c>
      <c r="K9" s="170">
        <f>K5-K7</f>
        <v>240.63599999999997</v>
      </c>
      <c r="L9" s="33"/>
      <c r="M9" s="33"/>
      <c r="N9" s="33"/>
      <c r="O9" s="33"/>
      <c r="P9" s="34"/>
    </row>
    <row r="10" spans="2:16" ht="15.75" thickBot="1">
      <c r="B10" s="183" t="s">
        <v>208</v>
      </c>
      <c r="C10" s="35"/>
      <c r="D10" s="35"/>
      <c r="E10" s="35"/>
      <c r="F10" s="35"/>
      <c r="G10" s="35"/>
      <c r="H10" s="35"/>
      <c r="I10" s="164"/>
      <c r="J10" s="164"/>
      <c r="K10" s="164"/>
      <c r="L10" s="35"/>
      <c r="M10" s="35"/>
      <c r="N10" s="35"/>
      <c r="O10" s="35"/>
      <c r="P10" s="36"/>
    </row>
    <row r="11" spans="2:16">
      <c r="B11" s="37" t="s">
        <v>209</v>
      </c>
      <c r="C11" s="38"/>
      <c r="D11" s="38"/>
      <c r="E11" s="38"/>
      <c r="F11" s="38"/>
      <c r="G11" s="38"/>
      <c r="H11" s="38"/>
      <c r="I11" s="184"/>
      <c r="J11" s="38"/>
      <c r="K11" s="184"/>
      <c r="L11" s="38" t="s">
        <v>366</v>
      </c>
      <c r="M11" s="184" t="s">
        <v>367</v>
      </c>
      <c r="N11" s="184"/>
      <c r="O11" s="38"/>
      <c r="P11" s="73"/>
    </row>
    <row r="12" spans="2:16">
      <c r="B12" s="27" t="s">
        <v>209</v>
      </c>
      <c r="C12" s="38"/>
      <c r="D12" s="28"/>
      <c r="E12" s="28"/>
      <c r="F12" s="28"/>
      <c r="G12" s="28"/>
      <c r="H12" s="28"/>
      <c r="I12" s="29"/>
      <c r="J12" s="28"/>
      <c r="K12" s="29" t="s">
        <v>368</v>
      </c>
      <c r="L12" s="185"/>
      <c r="M12" s="29">
        <f>M13*100</f>
        <v>117000</v>
      </c>
      <c r="N12" s="184"/>
      <c r="O12" s="28"/>
      <c r="P12" s="30"/>
    </row>
    <row r="13" spans="2:16">
      <c r="B13" s="27" t="s">
        <v>209</v>
      </c>
      <c r="C13" s="38"/>
      <c r="D13" s="28"/>
      <c r="E13" s="28"/>
      <c r="F13" s="28"/>
      <c r="G13" s="28"/>
      <c r="H13" s="28"/>
      <c r="I13" s="29"/>
      <c r="J13" s="28"/>
      <c r="K13" s="29" t="s">
        <v>369</v>
      </c>
      <c r="L13" s="28">
        <f>L12/100</f>
        <v>0</v>
      </c>
      <c r="M13" s="186">
        <v>1170</v>
      </c>
      <c r="N13" s="184"/>
      <c r="O13" s="28"/>
      <c r="P13" s="30"/>
    </row>
    <row r="14" spans="2:16">
      <c r="B14" s="27" t="s">
        <v>209</v>
      </c>
      <c r="C14" s="38"/>
      <c r="D14" s="28"/>
      <c r="E14" s="28"/>
      <c r="F14" s="28"/>
      <c r="G14" s="28"/>
      <c r="H14" s="28"/>
      <c r="I14" s="29"/>
      <c r="J14" s="28"/>
      <c r="K14" s="29" t="s">
        <v>370</v>
      </c>
      <c r="L14" s="28">
        <f>L13/10.764</f>
        <v>0</v>
      </c>
      <c r="M14" s="28">
        <f>M13/10.764</f>
        <v>108.69565217391305</v>
      </c>
      <c r="N14" s="184"/>
      <c r="O14" s="28"/>
      <c r="P14" s="30"/>
    </row>
    <row r="15" spans="2:16">
      <c r="B15" s="27" t="s">
        <v>209</v>
      </c>
      <c r="C15" s="38"/>
      <c r="D15" s="28"/>
      <c r="E15" s="28"/>
      <c r="F15" s="28"/>
      <c r="G15" s="28"/>
      <c r="H15" s="28"/>
      <c r="I15" s="29"/>
      <c r="J15" s="28"/>
      <c r="K15" s="29" t="s">
        <v>371</v>
      </c>
      <c r="L15" s="185"/>
      <c r="M15" s="29">
        <f>L15</f>
        <v>0</v>
      </c>
      <c r="N15" s="184"/>
      <c r="O15" s="28"/>
      <c r="P15" s="30"/>
    </row>
    <row r="16" spans="2:16" ht="13.5" thickBot="1">
      <c r="B16" s="27" t="s">
        <v>209</v>
      </c>
      <c r="C16" s="39"/>
      <c r="D16" s="39"/>
      <c r="E16" s="39"/>
      <c r="F16" s="39"/>
      <c r="G16" s="39"/>
      <c r="H16" s="39"/>
      <c r="I16" s="40"/>
      <c r="J16" s="39"/>
      <c r="K16" s="40" t="s">
        <v>372</v>
      </c>
      <c r="L16" s="40">
        <f>L15+L14</f>
        <v>0</v>
      </c>
      <c r="M16" s="40">
        <f>M15+M14</f>
        <v>108.69565217391305</v>
      </c>
      <c r="N16" s="40"/>
      <c r="O16" s="39"/>
      <c r="P16" s="41"/>
    </row>
    <row r="17" spans="2:16" ht="15">
      <c r="B17" s="187" t="s">
        <v>141</v>
      </c>
      <c r="C17" s="166"/>
      <c r="D17" s="166"/>
      <c r="E17" s="166"/>
      <c r="F17" s="166"/>
      <c r="G17" s="166"/>
      <c r="H17" s="166"/>
      <c r="I17" s="166"/>
      <c r="J17" s="166"/>
      <c r="K17" s="166"/>
      <c r="L17" s="166"/>
      <c r="M17" s="167"/>
      <c r="N17" s="167"/>
      <c r="O17" s="166"/>
      <c r="P17" s="188"/>
    </row>
    <row r="18" spans="2:16" ht="15">
      <c r="B18" s="42" t="s">
        <v>210</v>
      </c>
      <c r="C18" s="28"/>
      <c r="D18" s="28"/>
      <c r="E18" s="28"/>
      <c r="F18" s="28"/>
      <c r="G18" s="28"/>
      <c r="H18" s="28"/>
      <c r="I18" s="28"/>
      <c r="J18" s="28"/>
      <c r="K18" s="28"/>
      <c r="L18" s="28"/>
      <c r="M18" s="29"/>
      <c r="N18" s="29"/>
      <c r="O18" s="28"/>
      <c r="P18" s="43"/>
    </row>
    <row r="19" spans="2:16" ht="15">
      <c r="B19" s="42" t="s">
        <v>211</v>
      </c>
      <c r="C19" s="28"/>
      <c r="D19" s="28"/>
      <c r="E19" s="32"/>
      <c r="F19" s="32"/>
      <c r="G19" s="28"/>
      <c r="H19" s="28"/>
      <c r="I19" s="32"/>
      <c r="J19" s="28"/>
      <c r="K19" s="68">
        <v>660</v>
      </c>
      <c r="L19" s="68">
        <v>110</v>
      </c>
      <c r="M19" s="68"/>
      <c r="N19" s="68"/>
      <c r="O19" s="68">
        <f>K19*L19</f>
        <v>72600</v>
      </c>
      <c r="P19" s="43"/>
    </row>
    <row r="20" spans="2:16" ht="15">
      <c r="B20" s="45" t="s">
        <v>212</v>
      </c>
      <c r="C20" s="39"/>
      <c r="D20" s="39"/>
      <c r="E20" s="46"/>
      <c r="F20" s="46"/>
      <c r="G20" s="39"/>
      <c r="H20" s="39"/>
      <c r="I20" s="46"/>
      <c r="J20" s="39"/>
      <c r="K20" s="193">
        <v>660</v>
      </c>
      <c r="L20" s="194">
        <v>1000</v>
      </c>
      <c r="M20" s="194"/>
      <c r="N20" s="194"/>
      <c r="O20" s="194">
        <f>K20*L20</f>
        <v>660000</v>
      </c>
      <c r="P20" s="43"/>
    </row>
    <row r="21" spans="2:16" ht="15">
      <c r="B21" s="42" t="s">
        <v>213</v>
      </c>
      <c r="C21" s="28"/>
      <c r="D21" s="28"/>
      <c r="E21" s="32"/>
      <c r="F21" s="32"/>
      <c r="G21" s="28"/>
      <c r="H21" s="28"/>
      <c r="I21" s="32"/>
      <c r="J21" s="28"/>
      <c r="K21" s="185"/>
      <c r="L21" s="68"/>
      <c r="M21" s="68"/>
      <c r="N21" s="68"/>
      <c r="O21" s="194">
        <f>O19+O20</f>
        <v>732600</v>
      </c>
      <c r="P21" s="43">
        <f>O21*0.16</f>
        <v>117216</v>
      </c>
    </row>
    <row r="22" spans="2:16" ht="15">
      <c r="B22" s="42" t="s">
        <v>214</v>
      </c>
      <c r="C22" s="28"/>
      <c r="D22" s="28"/>
      <c r="E22" s="32"/>
      <c r="F22" s="32"/>
      <c r="G22" s="28"/>
      <c r="H22" s="28"/>
      <c r="I22" s="32"/>
      <c r="J22" s="28"/>
      <c r="K22" s="28"/>
      <c r="L22" s="44"/>
      <c r="M22" s="44"/>
      <c r="N22" s="44"/>
      <c r="O22" s="47"/>
      <c r="P22" s="43"/>
    </row>
    <row r="23" spans="2:16" ht="15.75" thickBot="1">
      <c r="B23" s="419" t="s">
        <v>215</v>
      </c>
      <c r="C23" s="420"/>
      <c r="D23" s="420"/>
      <c r="E23" s="420"/>
      <c r="F23" s="420"/>
      <c r="G23" s="420"/>
      <c r="H23" s="420"/>
      <c r="I23" s="420"/>
      <c r="J23" s="420"/>
      <c r="K23" s="420"/>
      <c r="L23" s="420"/>
      <c r="M23" s="420"/>
      <c r="N23" s="420"/>
      <c r="O23" s="420"/>
      <c r="P23" s="421"/>
    </row>
    <row r="24" spans="2:16" ht="18.75">
      <c r="B24" s="48" t="s">
        <v>216</v>
      </c>
      <c r="C24" s="422" t="s">
        <v>217</v>
      </c>
      <c r="D24" s="422"/>
      <c r="E24" s="422"/>
      <c r="F24" s="422"/>
      <c r="G24" s="422" t="s">
        <v>218</v>
      </c>
      <c r="H24" s="423"/>
      <c r="I24" s="423"/>
      <c r="J24" s="422" t="s">
        <v>219</v>
      </c>
      <c r="K24" s="423"/>
      <c r="L24" s="423"/>
      <c r="M24" s="423"/>
      <c r="N24" s="423"/>
    </row>
    <row r="25" spans="2:16" ht="15">
      <c r="B25" s="44" t="s">
        <v>220</v>
      </c>
      <c r="C25" s="411"/>
      <c r="D25" s="411"/>
      <c r="E25" s="411"/>
      <c r="F25" s="411"/>
      <c r="G25" s="411"/>
      <c r="H25" s="411"/>
      <c r="I25" s="411"/>
      <c r="J25" s="411"/>
      <c r="K25" s="411"/>
      <c r="L25" s="411"/>
      <c r="M25" s="411"/>
      <c r="N25" s="411"/>
    </row>
    <row r="26" spans="2:16">
      <c r="B26" s="28" t="s">
        <v>221</v>
      </c>
      <c r="C26" s="411"/>
      <c r="D26" s="411"/>
      <c r="E26" s="411"/>
      <c r="F26" s="411"/>
      <c r="G26" s="411"/>
      <c r="H26" s="411"/>
      <c r="I26" s="411"/>
      <c r="J26" s="411"/>
      <c r="K26" s="411"/>
      <c r="L26" s="411"/>
      <c r="M26" s="411"/>
      <c r="N26" s="411"/>
    </row>
    <row r="27" spans="2:16">
      <c r="B27" s="28" t="s">
        <v>222</v>
      </c>
      <c r="C27" s="411"/>
      <c r="D27" s="411"/>
      <c r="E27" s="411"/>
      <c r="F27" s="411"/>
      <c r="G27" s="411"/>
      <c r="H27" s="411"/>
      <c r="I27" s="411"/>
      <c r="J27" s="411"/>
      <c r="K27" s="411"/>
      <c r="L27" s="411"/>
      <c r="M27" s="411"/>
      <c r="N27" s="411"/>
    </row>
    <row r="28" spans="2:16" ht="15">
      <c r="B28" s="28"/>
      <c r="C28" s="411"/>
      <c r="D28" s="411"/>
      <c r="E28" s="411"/>
      <c r="F28" s="411"/>
      <c r="G28" s="412"/>
      <c r="H28" s="412"/>
      <c r="I28" s="412"/>
      <c r="J28" s="411"/>
      <c r="K28" s="411"/>
      <c r="L28" s="411"/>
      <c r="M28" s="411"/>
      <c r="N28" s="411"/>
    </row>
    <row r="29" spans="2:16" ht="15">
      <c r="C29" s="413"/>
      <c r="D29" s="413"/>
      <c r="E29" s="413"/>
      <c r="F29" s="413"/>
      <c r="G29" s="49"/>
      <c r="H29" s="49"/>
      <c r="I29" s="49"/>
    </row>
    <row r="30" spans="2:16" ht="15">
      <c r="C30" s="413"/>
      <c r="D30" s="413"/>
      <c r="E30" s="413"/>
      <c r="F30" s="50"/>
      <c r="G30" s="177"/>
      <c r="H30" s="51"/>
      <c r="I30" s="52"/>
    </row>
    <row r="31" spans="2:16" ht="15" hidden="1">
      <c r="E31" s="175"/>
      <c r="F31" s="176"/>
      <c r="G31" s="177"/>
      <c r="H31" s="176"/>
      <c r="I31" s="178"/>
    </row>
    <row r="32" spans="2:16" ht="15" hidden="1" customHeight="1">
      <c r="E32" s="175"/>
      <c r="F32" s="176"/>
      <c r="G32" s="177"/>
      <c r="H32" s="177"/>
      <c r="I32" s="178"/>
    </row>
    <row r="33" spans="5:9" ht="135" hidden="1" customHeight="1">
      <c r="E33" s="414"/>
      <c r="F33" s="415"/>
      <c r="G33" s="409"/>
      <c r="H33" s="409"/>
      <c r="I33" s="410"/>
    </row>
    <row r="34" spans="5:9" ht="15" hidden="1" customHeight="1">
      <c r="E34" s="414"/>
      <c r="F34" s="415"/>
      <c r="G34" s="409"/>
      <c r="H34" s="409"/>
      <c r="I34" s="410"/>
    </row>
    <row r="35" spans="5:9" ht="15" hidden="1" customHeight="1">
      <c r="E35" s="53"/>
    </row>
    <row r="36" spans="5:9" ht="15">
      <c r="E36" s="53"/>
    </row>
  </sheetData>
  <mergeCells count="29">
    <mergeCell ref="E1:F1"/>
    <mergeCell ref="G1:I1"/>
    <mergeCell ref="J1:K1"/>
    <mergeCell ref="L1:P1"/>
    <mergeCell ref="B2:P2"/>
    <mergeCell ref="J27:N27"/>
    <mergeCell ref="J28:N28"/>
    <mergeCell ref="B4:P4"/>
    <mergeCell ref="C25:F25"/>
    <mergeCell ref="G25:I25"/>
    <mergeCell ref="C26:F26"/>
    <mergeCell ref="G26:I26"/>
    <mergeCell ref="J26:N26"/>
    <mergeCell ref="B23:P23"/>
    <mergeCell ref="C24:F24"/>
    <mergeCell ref="G24:I24"/>
    <mergeCell ref="J24:N24"/>
    <mergeCell ref="J25:N25"/>
    <mergeCell ref="H33:H34"/>
    <mergeCell ref="I33:I34"/>
    <mergeCell ref="C27:F27"/>
    <mergeCell ref="G27:I27"/>
    <mergeCell ref="C28:F28"/>
    <mergeCell ref="G28:I28"/>
    <mergeCell ref="C29:F29"/>
    <mergeCell ref="C30:E30"/>
    <mergeCell ref="E33:E34"/>
    <mergeCell ref="F33:F34"/>
    <mergeCell ref="G33:G34"/>
  </mergeCells>
  <pageMargins left="0.7" right="0.7" top="0.75" bottom="0.75" header="0.3" footer="0.3"/>
  <pageSetup paperSize="9" orientation="portrait" horizontalDpi="300" verticalDpi="0"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39"/>
  <sheetViews>
    <sheetView topLeftCell="A22" workbookViewId="0">
      <selection activeCell="E15" sqref="E15"/>
    </sheetView>
  </sheetViews>
  <sheetFormatPr defaultColWidth="9.140625" defaultRowHeight="15"/>
  <cols>
    <col min="1" max="1" width="9.140625" style="54"/>
    <col min="2" max="2" width="19.42578125" style="54" customWidth="1"/>
    <col min="3" max="3" width="9.140625" style="54"/>
    <col min="4" max="4" width="9.140625" style="54" hidden="1" customWidth="1"/>
    <col min="5" max="5" width="9.140625" style="54"/>
    <col min="6" max="6" width="9.140625" style="54" hidden="1" customWidth="1"/>
    <col min="7" max="16384" width="9.140625" style="54"/>
  </cols>
  <sheetData>
    <row r="2" spans="1:9">
      <c r="A2" s="436" t="s">
        <v>223</v>
      </c>
      <c r="B2" s="436" t="s">
        <v>224</v>
      </c>
      <c r="C2" s="436" t="s">
        <v>225</v>
      </c>
      <c r="D2" s="436"/>
      <c r="E2" s="436" t="s">
        <v>226</v>
      </c>
      <c r="F2" s="436"/>
      <c r="G2" s="436" t="s">
        <v>227</v>
      </c>
      <c r="H2" s="436" t="s">
        <v>228</v>
      </c>
      <c r="I2" s="436" t="s">
        <v>229</v>
      </c>
    </row>
    <row r="3" spans="1:9">
      <c r="A3" s="436"/>
      <c r="B3" s="436"/>
      <c r="C3" s="55" t="s">
        <v>230</v>
      </c>
      <c r="D3" s="55" t="s">
        <v>231</v>
      </c>
      <c r="E3" s="55" t="s">
        <v>230</v>
      </c>
      <c r="F3" s="55" t="s">
        <v>231</v>
      </c>
      <c r="G3" s="436"/>
      <c r="H3" s="436"/>
      <c r="I3" s="436"/>
    </row>
    <row r="4" spans="1:9">
      <c r="A4" s="56">
        <v>1</v>
      </c>
      <c r="B4" s="56" t="s">
        <v>232</v>
      </c>
      <c r="C4" s="56">
        <v>7.8</v>
      </c>
      <c r="D4" s="56"/>
      <c r="E4" s="56">
        <v>20.7</v>
      </c>
      <c r="F4" s="56"/>
      <c r="G4" s="57">
        <f>(E4+F4/10)</f>
        <v>20.7</v>
      </c>
      <c r="H4" s="57">
        <f>(C4+D4/10)</f>
        <v>7.8</v>
      </c>
      <c r="I4" s="57">
        <f>G4*H4</f>
        <v>161.45999999999998</v>
      </c>
    </row>
    <row r="5" spans="1:9">
      <c r="A5" s="56"/>
      <c r="B5" s="56" t="s">
        <v>347</v>
      </c>
      <c r="C5" s="56"/>
      <c r="D5" s="56"/>
      <c r="E5" s="56"/>
      <c r="F5" s="56"/>
      <c r="G5" s="57">
        <f t="shared" ref="G5:G32" si="0">(E5+F5/10)</f>
        <v>0</v>
      </c>
      <c r="H5" s="57">
        <f t="shared" ref="H5:H34" si="1">(C5+D5/10)</f>
        <v>0</v>
      </c>
      <c r="I5" s="57">
        <f>G5*H5</f>
        <v>0</v>
      </c>
    </row>
    <row r="6" spans="1:9">
      <c r="A6" s="56">
        <v>2</v>
      </c>
      <c r="B6" s="56" t="s">
        <v>234</v>
      </c>
      <c r="C6" s="56">
        <v>18.5</v>
      </c>
      <c r="D6" s="56"/>
      <c r="E6" s="56">
        <v>10.9</v>
      </c>
      <c r="F6" s="56"/>
      <c r="G6" s="57">
        <f t="shared" si="0"/>
        <v>10.9</v>
      </c>
      <c r="H6" s="57">
        <f t="shared" si="1"/>
        <v>18.5</v>
      </c>
      <c r="I6" s="57">
        <f t="shared" ref="I6:I32" si="2">G6*H6</f>
        <v>201.65</v>
      </c>
    </row>
    <row r="7" spans="1:9">
      <c r="A7" s="56">
        <v>3</v>
      </c>
      <c r="B7" s="56" t="s">
        <v>235</v>
      </c>
      <c r="C7" s="56"/>
      <c r="D7" s="56"/>
      <c r="E7" s="56"/>
      <c r="F7" s="56"/>
      <c r="G7" s="57">
        <f t="shared" si="0"/>
        <v>0</v>
      </c>
      <c r="H7" s="57">
        <f t="shared" si="1"/>
        <v>0</v>
      </c>
      <c r="I7" s="57">
        <f t="shared" si="2"/>
        <v>0</v>
      </c>
    </row>
    <row r="8" spans="1:9">
      <c r="A8" s="56"/>
      <c r="B8" s="56" t="s">
        <v>236</v>
      </c>
      <c r="C8" s="56"/>
      <c r="D8" s="56"/>
      <c r="E8" s="56"/>
      <c r="F8" s="56"/>
      <c r="G8" s="57">
        <f t="shared" si="0"/>
        <v>0</v>
      </c>
      <c r="H8" s="57">
        <f t="shared" si="1"/>
        <v>0</v>
      </c>
      <c r="I8" s="57">
        <f t="shared" si="2"/>
        <v>0</v>
      </c>
    </row>
    <row r="9" spans="1:9">
      <c r="A9" s="56"/>
      <c r="B9" s="56" t="s">
        <v>237</v>
      </c>
      <c r="C9" s="56"/>
      <c r="D9" s="56"/>
      <c r="E9" s="56"/>
      <c r="F9" s="56"/>
      <c r="G9" s="57">
        <f t="shared" si="0"/>
        <v>0</v>
      </c>
      <c r="H9" s="57">
        <f t="shared" si="1"/>
        <v>0</v>
      </c>
      <c r="I9" s="57">
        <f t="shared" si="2"/>
        <v>0</v>
      </c>
    </row>
    <row r="10" spans="1:9">
      <c r="A10" s="56"/>
      <c r="B10" s="56" t="s">
        <v>238</v>
      </c>
      <c r="C10" s="56"/>
      <c r="D10" s="56"/>
      <c r="E10" s="56"/>
      <c r="F10" s="56"/>
      <c r="G10" s="57">
        <f t="shared" si="0"/>
        <v>0</v>
      </c>
      <c r="H10" s="57">
        <f t="shared" si="1"/>
        <v>0</v>
      </c>
      <c r="I10" s="57">
        <f t="shared" si="2"/>
        <v>0</v>
      </c>
    </row>
    <row r="11" spans="1:9">
      <c r="A11" s="56">
        <v>4</v>
      </c>
      <c r="B11" s="56" t="s">
        <v>239</v>
      </c>
      <c r="C11" s="56">
        <v>9.6</v>
      </c>
      <c r="D11" s="56"/>
      <c r="E11" s="56">
        <v>9.6999999999999993</v>
      </c>
      <c r="F11" s="56"/>
      <c r="G11" s="57">
        <f t="shared" si="0"/>
        <v>9.6999999999999993</v>
      </c>
      <c r="H11" s="57">
        <f t="shared" si="1"/>
        <v>9.6</v>
      </c>
      <c r="I11" s="57">
        <f t="shared" si="2"/>
        <v>93.11999999999999</v>
      </c>
    </row>
    <row r="12" spans="1:9">
      <c r="A12" s="56"/>
      <c r="B12" s="56" t="s">
        <v>240</v>
      </c>
      <c r="C12" s="56">
        <v>9.8000000000000007</v>
      </c>
      <c r="D12" s="56"/>
      <c r="E12" s="56">
        <v>8.5</v>
      </c>
      <c r="F12" s="56"/>
      <c r="G12" s="57">
        <f t="shared" si="0"/>
        <v>8.5</v>
      </c>
      <c r="H12" s="57">
        <f t="shared" si="1"/>
        <v>9.8000000000000007</v>
      </c>
      <c r="I12" s="57">
        <f t="shared" si="2"/>
        <v>83.300000000000011</v>
      </c>
    </row>
    <row r="13" spans="1:9">
      <c r="A13" s="56"/>
      <c r="B13" s="56" t="s">
        <v>241</v>
      </c>
      <c r="C13" s="56">
        <v>9.5</v>
      </c>
      <c r="D13" s="56"/>
      <c r="E13" s="56">
        <v>9.5</v>
      </c>
      <c r="F13" s="56"/>
      <c r="G13" s="57">
        <f t="shared" si="0"/>
        <v>9.5</v>
      </c>
      <c r="H13" s="57">
        <f t="shared" si="1"/>
        <v>9.5</v>
      </c>
      <c r="I13" s="57">
        <f t="shared" si="2"/>
        <v>90.25</v>
      </c>
    </row>
    <row r="14" spans="1:9">
      <c r="A14" s="56"/>
      <c r="B14" s="56" t="s">
        <v>243</v>
      </c>
      <c r="C14" s="56">
        <v>10.5</v>
      </c>
      <c r="D14" s="56"/>
      <c r="E14" s="56">
        <v>11.5</v>
      </c>
      <c r="F14" s="56"/>
      <c r="G14" s="57">
        <f t="shared" si="0"/>
        <v>11.5</v>
      </c>
      <c r="H14" s="57">
        <f t="shared" si="1"/>
        <v>10.5</v>
      </c>
      <c r="I14" s="57">
        <f t="shared" si="2"/>
        <v>120.75</v>
      </c>
    </row>
    <row r="15" spans="1:9">
      <c r="A15" s="56"/>
      <c r="B15" s="56" t="s">
        <v>244</v>
      </c>
      <c r="C15" s="56"/>
      <c r="D15" s="56"/>
      <c r="E15" s="56"/>
      <c r="F15" s="56"/>
      <c r="G15" s="57">
        <f t="shared" si="0"/>
        <v>0</v>
      </c>
      <c r="H15" s="57">
        <f t="shared" si="1"/>
        <v>0</v>
      </c>
      <c r="I15" s="57">
        <f t="shared" si="2"/>
        <v>0</v>
      </c>
    </row>
    <row r="16" spans="1:9">
      <c r="A16" s="56"/>
      <c r="B16" s="56" t="s">
        <v>245</v>
      </c>
      <c r="C16" s="56"/>
      <c r="D16" s="56"/>
      <c r="E16" s="56"/>
      <c r="F16" s="56"/>
      <c r="G16" s="57">
        <f t="shared" si="0"/>
        <v>0</v>
      </c>
      <c r="H16" s="57">
        <f t="shared" si="1"/>
        <v>0</v>
      </c>
      <c r="I16" s="57">
        <f t="shared" si="2"/>
        <v>0</v>
      </c>
    </row>
    <row r="17" spans="1:9">
      <c r="A17" s="56"/>
      <c r="B17" s="56" t="s">
        <v>354</v>
      </c>
      <c r="C17" s="32"/>
      <c r="D17" s="32"/>
      <c r="E17" s="32"/>
      <c r="F17" s="32"/>
      <c r="G17" s="57">
        <f t="shared" si="0"/>
        <v>0</v>
      </c>
      <c r="H17" s="57">
        <f t="shared" si="1"/>
        <v>0</v>
      </c>
      <c r="I17" s="57">
        <f t="shared" si="2"/>
        <v>0</v>
      </c>
    </row>
    <row r="18" spans="1:9">
      <c r="A18" s="56"/>
      <c r="B18" s="56" t="s">
        <v>355</v>
      </c>
      <c r="C18" s="56"/>
      <c r="D18" s="56"/>
      <c r="E18" s="56"/>
      <c r="F18" s="58"/>
      <c r="G18" s="57">
        <f t="shared" si="0"/>
        <v>0</v>
      </c>
      <c r="H18" s="57">
        <f t="shared" si="1"/>
        <v>0</v>
      </c>
      <c r="I18" s="57">
        <f t="shared" si="2"/>
        <v>0</v>
      </c>
    </row>
    <row r="19" spans="1:9">
      <c r="A19" s="56">
        <v>6</v>
      </c>
      <c r="B19" s="56" t="s">
        <v>246</v>
      </c>
      <c r="C19" s="56"/>
      <c r="D19" s="56"/>
      <c r="E19" s="56"/>
      <c r="F19" s="58"/>
      <c r="G19" s="57">
        <f t="shared" si="0"/>
        <v>0</v>
      </c>
      <c r="H19" s="57">
        <f t="shared" si="1"/>
        <v>0</v>
      </c>
      <c r="I19" s="57">
        <f t="shared" si="2"/>
        <v>0</v>
      </c>
    </row>
    <row r="20" spans="1:9">
      <c r="A20" s="56"/>
      <c r="B20" s="56" t="s">
        <v>247</v>
      </c>
      <c r="C20" s="56"/>
      <c r="D20" s="56"/>
      <c r="E20" s="56"/>
      <c r="F20" s="58"/>
      <c r="G20" s="57">
        <f t="shared" si="0"/>
        <v>0</v>
      </c>
      <c r="H20" s="57">
        <f t="shared" si="1"/>
        <v>0</v>
      </c>
      <c r="I20" s="57">
        <f t="shared" si="2"/>
        <v>0</v>
      </c>
    </row>
    <row r="21" spans="1:9">
      <c r="A21" s="56"/>
      <c r="B21" s="56" t="s">
        <v>248</v>
      </c>
      <c r="C21" s="56"/>
      <c r="D21" s="56"/>
      <c r="E21" s="56"/>
      <c r="F21" s="58"/>
      <c r="G21" s="57">
        <f t="shared" si="0"/>
        <v>0</v>
      </c>
      <c r="H21" s="57">
        <f t="shared" si="1"/>
        <v>0</v>
      </c>
      <c r="I21" s="57">
        <f t="shared" si="2"/>
        <v>0</v>
      </c>
    </row>
    <row r="22" spans="1:9">
      <c r="A22" s="56"/>
      <c r="B22" s="56" t="s">
        <v>249</v>
      </c>
      <c r="C22" s="56"/>
      <c r="D22" s="56"/>
      <c r="E22" s="56"/>
      <c r="F22" s="58"/>
      <c r="G22" s="57">
        <f t="shared" si="0"/>
        <v>0</v>
      </c>
      <c r="H22" s="57">
        <f t="shared" si="1"/>
        <v>0</v>
      </c>
      <c r="I22" s="57">
        <f t="shared" si="2"/>
        <v>0</v>
      </c>
    </row>
    <row r="23" spans="1:9">
      <c r="A23" s="56">
        <v>7</v>
      </c>
      <c r="B23" s="56" t="s">
        <v>250</v>
      </c>
      <c r="C23" s="56"/>
      <c r="D23" s="56"/>
      <c r="E23" s="56"/>
      <c r="F23" s="58"/>
      <c r="G23" s="57">
        <f t="shared" si="0"/>
        <v>0</v>
      </c>
      <c r="H23" s="57">
        <f t="shared" si="1"/>
        <v>0</v>
      </c>
      <c r="I23" s="57">
        <f t="shared" si="2"/>
        <v>0</v>
      </c>
    </row>
    <row r="24" spans="1:9">
      <c r="A24" s="56"/>
      <c r="B24" s="56" t="s">
        <v>251</v>
      </c>
      <c r="C24" s="56"/>
      <c r="D24" s="56"/>
      <c r="E24" s="56"/>
      <c r="F24" s="58"/>
      <c r="G24" s="57">
        <f t="shared" si="0"/>
        <v>0</v>
      </c>
      <c r="H24" s="57">
        <f t="shared" si="1"/>
        <v>0</v>
      </c>
      <c r="I24" s="57">
        <f t="shared" si="2"/>
        <v>0</v>
      </c>
    </row>
    <row r="25" spans="1:9">
      <c r="A25" s="56"/>
      <c r="B25" s="56" t="s">
        <v>252</v>
      </c>
      <c r="C25" s="56"/>
      <c r="D25" s="56"/>
      <c r="E25" s="56"/>
      <c r="F25" s="58"/>
      <c r="G25" s="57">
        <f t="shared" si="0"/>
        <v>0</v>
      </c>
      <c r="H25" s="57">
        <f t="shared" si="1"/>
        <v>0</v>
      </c>
      <c r="I25" s="57">
        <f t="shared" si="2"/>
        <v>0</v>
      </c>
    </row>
    <row r="26" spans="1:9">
      <c r="A26" s="56">
        <v>8</v>
      </c>
      <c r="B26" s="56" t="s">
        <v>253</v>
      </c>
      <c r="C26" s="56"/>
      <c r="D26" s="56"/>
      <c r="E26" s="56"/>
      <c r="F26" s="58"/>
      <c r="G26" s="57">
        <f t="shared" si="0"/>
        <v>0</v>
      </c>
      <c r="H26" s="57">
        <f t="shared" si="1"/>
        <v>0</v>
      </c>
      <c r="I26" s="57">
        <f t="shared" si="2"/>
        <v>0</v>
      </c>
    </row>
    <row r="27" spans="1:9">
      <c r="A27" s="56"/>
      <c r="B27" s="56" t="s">
        <v>254</v>
      </c>
      <c r="C27" s="56"/>
      <c r="D27" s="56"/>
      <c r="E27" s="56"/>
      <c r="F27" s="58"/>
      <c r="G27" s="57">
        <f t="shared" si="0"/>
        <v>0</v>
      </c>
      <c r="H27" s="57">
        <f t="shared" si="1"/>
        <v>0</v>
      </c>
      <c r="I27" s="57">
        <f t="shared" si="2"/>
        <v>0</v>
      </c>
    </row>
    <row r="28" spans="1:9">
      <c r="A28" s="56"/>
      <c r="B28" s="56" t="s">
        <v>255</v>
      </c>
      <c r="C28" s="56"/>
      <c r="D28" s="56"/>
      <c r="E28" s="56"/>
      <c r="F28" s="58"/>
      <c r="G28" s="57">
        <f t="shared" si="0"/>
        <v>0</v>
      </c>
      <c r="H28" s="57">
        <f t="shared" si="1"/>
        <v>0</v>
      </c>
      <c r="I28" s="57">
        <f t="shared" si="2"/>
        <v>0</v>
      </c>
    </row>
    <row r="29" spans="1:9">
      <c r="A29" s="56">
        <v>9</v>
      </c>
      <c r="B29" s="56" t="s">
        <v>256</v>
      </c>
      <c r="C29" s="56"/>
      <c r="D29" s="56"/>
      <c r="E29" s="56"/>
      <c r="F29" s="58"/>
      <c r="G29" s="57">
        <f t="shared" si="0"/>
        <v>0</v>
      </c>
      <c r="H29" s="57">
        <f t="shared" si="1"/>
        <v>0</v>
      </c>
      <c r="I29" s="57">
        <f t="shared" si="2"/>
        <v>0</v>
      </c>
    </row>
    <row r="30" spans="1:9">
      <c r="A30" s="56"/>
      <c r="B30" s="56" t="s">
        <v>257</v>
      </c>
      <c r="C30" s="56"/>
      <c r="D30" s="56"/>
      <c r="E30" s="56"/>
      <c r="F30" s="58"/>
      <c r="G30" s="57">
        <f t="shared" si="0"/>
        <v>0</v>
      </c>
      <c r="H30" s="57">
        <f t="shared" si="1"/>
        <v>0</v>
      </c>
      <c r="I30" s="57">
        <f t="shared" si="2"/>
        <v>0</v>
      </c>
    </row>
    <row r="31" spans="1:9">
      <c r="A31" s="56"/>
      <c r="B31" s="56" t="s">
        <v>258</v>
      </c>
      <c r="C31" s="56"/>
      <c r="D31" s="56"/>
      <c r="E31" s="56"/>
      <c r="F31" s="58"/>
      <c r="G31" s="57">
        <f t="shared" si="0"/>
        <v>0</v>
      </c>
      <c r="H31" s="57">
        <f t="shared" si="1"/>
        <v>0</v>
      </c>
      <c r="I31" s="57">
        <f t="shared" si="2"/>
        <v>0</v>
      </c>
    </row>
    <row r="32" spans="1:9">
      <c r="A32" s="56">
        <v>10</v>
      </c>
      <c r="B32" s="56" t="s">
        <v>356</v>
      </c>
      <c r="C32" s="56"/>
      <c r="D32" s="56"/>
      <c r="E32" s="56"/>
      <c r="F32" s="58"/>
      <c r="G32" s="57">
        <f t="shared" si="0"/>
        <v>0</v>
      </c>
      <c r="H32" s="57">
        <f t="shared" si="1"/>
        <v>0</v>
      </c>
      <c r="I32" s="57">
        <f t="shared" si="2"/>
        <v>0</v>
      </c>
    </row>
    <row r="33" spans="1:9">
      <c r="A33" s="56"/>
      <c r="B33" s="56" t="s">
        <v>259</v>
      </c>
      <c r="C33" s="56"/>
      <c r="D33" s="56"/>
      <c r="E33" s="56"/>
      <c r="F33" s="58"/>
      <c r="G33" s="57"/>
      <c r="H33" s="57">
        <f t="shared" si="1"/>
        <v>0</v>
      </c>
      <c r="I33" s="56"/>
    </row>
    <row r="34" spans="1:9">
      <c r="A34" s="56"/>
      <c r="B34" s="56" t="s">
        <v>259</v>
      </c>
      <c r="C34" s="56"/>
      <c r="D34" s="56"/>
      <c r="E34" s="56"/>
      <c r="F34" s="58"/>
      <c r="G34" s="57"/>
      <c r="H34" s="57">
        <f t="shared" si="1"/>
        <v>0</v>
      </c>
      <c r="I34" s="56"/>
    </row>
    <row r="35" spans="1:9">
      <c r="A35" s="56"/>
      <c r="B35" s="55" t="s">
        <v>260</v>
      </c>
      <c r="C35" s="56"/>
      <c r="D35" s="56"/>
      <c r="E35" s="56"/>
      <c r="F35" s="58"/>
      <c r="G35" s="56"/>
      <c r="H35" s="32"/>
      <c r="I35" s="57">
        <f>SUM(I4:I18)</f>
        <v>750.53</v>
      </c>
    </row>
    <row r="36" spans="1:9">
      <c r="A36" s="56"/>
      <c r="B36" s="55" t="s">
        <v>261</v>
      </c>
      <c r="C36" s="56"/>
      <c r="D36" s="56"/>
      <c r="E36" s="56"/>
      <c r="F36" s="58"/>
      <c r="G36" s="56"/>
      <c r="H36" s="32"/>
      <c r="I36" s="57">
        <f>SUM(I19:I28)</f>
        <v>0</v>
      </c>
    </row>
    <row r="37" spans="1:9">
      <c r="A37" s="56"/>
      <c r="B37" s="55" t="s">
        <v>262</v>
      </c>
      <c r="C37" s="56"/>
      <c r="D37" s="56"/>
      <c r="E37" s="56"/>
      <c r="F37" s="58"/>
      <c r="G37" s="56"/>
      <c r="H37" s="32"/>
      <c r="I37" s="59">
        <f>SUM(I29:I31)</f>
        <v>0</v>
      </c>
    </row>
    <row r="38" spans="1:9">
      <c r="A38" s="56"/>
      <c r="B38" s="55" t="s">
        <v>263</v>
      </c>
      <c r="C38" s="56"/>
      <c r="D38" s="56"/>
      <c r="E38" s="56"/>
      <c r="F38" s="58"/>
      <c r="G38" s="56"/>
      <c r="H38" s="32"/>
      <c r="I38" s="59">
        <f>I32+I33+I34</f>
        <v>0</v>
      </c>
    </row>
    <row r="39" spans="1:9">
      <c r="A39" s="56"/>
      <c r="B39" s="55" t="s">
        <v>264</v>
      </c>
      <c r="C39" s="56"/>
      <c r="D39" s="56"/>
      <c r="E39" s="56"/>
      <c r="F39" s="58"/>
      <c r="G39" s="56"/>
      <c r="H39" s="32"/>
      <c r="I39" s="57">
        <f>SUM(I4:I28)</f>
        <v>750.53</v>
      </c>
    </row>
  </sheetData>
  <mergeCells count="7">
    <mergeCell ref="I2:I3"/>
    <mergeCell ref="A2:A3"/>
    <mergeCell ref="B2:B3"/>
    <mergeCell ref="C2:D2"/>
    <mergeCell ref="E2:F2"/>
    <mergeCell ref="G2:G3"/>
    <mergeCell ref="H2:H3"/>
  </mergeCell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0"/>
  <sheetViews>
    <sheetView topLeftCell="A19" workbookViewId="0">
      <selection activeCell="E11" sqref="E11"/>
    </sheetView>
  </sheetViews>
  <sheetFormatPr defaultColWidth="8.7109375" defaultRowHeight="15"/>
  <cols>
    <col min="1" max="1" width="8.7109375" style="60"/>
    <col min="2" max="2" width="17.42578125" style="60" customWidth="1"/>
    <col min="3" max="3" width="8.7109375" style="60"/>
    <col min="4" max="4" width="0" style="60" hidden="1" customWidth="1"/>
    <col min="5" max="5" width="8.7109375" style="60"/>
    <col min="6" max="6" width="0" style="60" hidden="1" customWidth="1"/>
    <col min="7" max="7" width="9.28515625" style="60" customWidth="1"/>
    <col min="8" max="257" width="8.7109375" style="60"/>
    <col min="258" max="258" width="17.42578125" style="60" customWidth="1"/>
    <col min="259" max="262" width="8.7109375" style="60"/>
    <col min="263" max="263" width="9.28515625" style="60" customWidth="1"/>
    <col min="264" max="513" width="8.7109375" style="60"/>
    <col min="514" max="514" width="17.42578125" style="60" customWidth="1"/>
    <col min="515" max="518" width="8.7109375" style="60"/>
    <col min="519" max="519" width="9.28515625" style="60" customWidth="1"/>
    <col min="520" max="769" width="8.7109375" style="60"/>
    <col min="770" max="770" width="17.42578125" style="60" customWidth="1"/>
    <col min="771" max="774" width="8.7109375" style="60"/>
    <col min="775" max="775" width="9.28515625" style="60" customWidth="1"/>
    <col min="776" max="1025" width="8.7109375" style="60"/>
    <col min="1026" max="1026" width="17.42578125" style="60" customWidth="1"/>
    <col min="1027" max="1030" width="8.7109375" style="60"/>
    <col min="1031" max="1031" width="9.28515625" style="60" customWidth="1"/>
    <col min="1032" max="1281" width="8.7109375" style="60"/>
    <col min="1282" max="1282" width="17.42578125" style="60" customWidth="1"/>
    <col min="1283" max="1286" width="8.7109375" style="60"/>
    <col min="1287" max="1287" width="9.28515625" style="60" customWidth="1"/>
    <col min="1288" max="1537" width="8.7109375" style="60"/>
    <col min="1538" max="1538" width="17.42578125" style="60" customWidth="1"/>
    <col min="1539" max="1542" width="8.7109375" style="60"/>
    <col min="1543" max="1543" width="9.28515625" style="60" customWidth="1"/>
    <col min="1544" max="1793" width="8.7109375" style="60"/>
    <col min="1794" max="1794" width="17.42578125" style="60" customWidth="1"/>
    <col min="1795" max="1798" width="8.7109375" style="60"/>
    <col min="1799" max="1799" width="9.28515625" style="60" customWidth="1"/>
    <col min="1800" max="2049" width="8.7109375" style="60"/>
    <col min="2050" max="2050" width="17.42578125" style="60" customWidth="1"/>
    <col min="2051" max="2054" width="8.7109375" style="60"/>
    <col min="2055" max="2055" width="9.28515625" style="60" customWidth="1"/>
    <col min="2056" max="2305" width="8.7109375" style="60"/>
    <col min="2306" max="2306" width="17.42578125" style="60" customWidth="1"/>
    <col min="2307" max="2310" width="8.7109375" style="60"/>
    <col min="2311" max="2311" width="9.28515625" style="60" customWidth="1"/>
    <col min="2312" max="2561" width="8.7109375" style="60"/>
    <col min="2562" max="2562" width="17.42578125" style="60" customWidth="1"/>
    <col min="2563" max="2566" width="8.7109375" style="60"/>
    <col min="2567" max="2567" width="9.28515625" style="60" customWidth="1"/>
    <col min="2568" max="2817" width="8.7109375" style="60"/>
    <col min="2818" max="2818" width="17.42578125" style="60" customWidth="1"/>
    <col min="2819" max="2822" width="8.7109375" style="60"/>
    <col min="2823" max="2823" width="9.28515625" style="60" customWidth="1"/>
    <col min="2824" max="3073" width="8.7109375" style="60"/>
    <col min="3074" max="3074" width="17.42578125" style="60" customWidth="1"/>
    <col min="3075" max="3078" width="8.7109375" style="60"/>
    <col min="3079" max="3079" width="9.28515625" style="60" customWidth="1"/>
    <col min="3080" max="3329" width="8.7109375" style="60"/>
    <col min="3330" max="3330" width="17.42578125" style="60" customWidth="1"/>
    <col min="3331" max="3334" width="8.7109375" style="60"/>
    <col min="3335" max="3335" width="9.28515625" style="60" customWidth="1"/>
    <col min="3336" max="3585" width="8.7109375" style="60"/>
    <col min="3586" max="3586" width="17.42578125" style="60" customWidth="1"/>
    <col min="3587" max="3590" width="8.7109375" style="60"/>
    <col min="3591" max="3591" width="9.28515625" style="60" customWidth="1"/>
    <col min="3592" max="3841" width="8.7109375" style="60"/>
    <col min="3842" max="3842" width="17.42578125" style="60" customWidth="1"/>
    <col min="3843" max="3846" width="8.7109375" style="60"/>
    <col min="3847" max="3847" width="9.28515625" style="60" customWidth="1"/>
    <col min="3848" max="4097" width="8.7109375" style="60"/>
    <col min="4098" max="4098" width="17.42578125" style="60" customWidth="1"/>
    <col min="4099" max="4102" width="8.7109375" style="60"/>
    <col min="4103" max="4103" width="9.28515625" style="60" customWidth="1"/>
    <col min="4104" max="4353" width="8.7109375" style="60"/>
    <col min="4354" max="4354" width="17.42578125" style="60" customWidth="1"/>
    <col min="4355" max="4358" width="8.7109375" style="60"/>
    <col min="4359" max="4359" width="9.28515625" style="60" customWidth="1"/>
    <col min="4360" max="4609" width="8.7109375" style="60"/>
    <col min="4610" max="4610" width="17.42578125" style="60" customWidth="1"/>
    <col min="4611" max="4614" width="8.7109375" style="60"/>
    <col min="4615" max="4615" width="9.28515625" style="60" customWidth="1"/>
    <col min="4616" max="4865" width="8.7109375" style="60"/>
    <col min="4866" max="4866" width="17.42578125" style="60" customWidth="1"/>
    <col min="4867" max="4870" width="8.7109375" style="60"/>
    <col min="4871" max="4871" width="9.28515625" style="60" customWidth="1"/>
    <col min="4872" max="5121" width="8.7109375" style="60"/>
    <col min="5122" max="5122" width="17.42578125" style="60" customWidth="1"/>
    <col min="5123" max="5126" width="8.7109375" style="60"/>
    <col min="5127" max="5127" width="9.28515625" style="60" customWidth="1"/>
    <col min="5128" max="5377" width="8.7109375" style="60"/>
    <col min="5378" max="5378" width="17.42578125" style="60" customWidth="1"/>
    <col min="5379" max="5382" width="8.7109375" style="60"/>
    <col min="5383" max="5383" width="9.28515625" style="60" customWidth="1"/>
    <col min="5384" max="5633" width="8.7109375" style="60"/>
    <col min="5634" max="5634" width="17.42578125" style="60" customWidth="1"/>
    <col min="5635" max="5638" width="8.7109375" style="60"/>
    <col min="5639" max="5639" width="9.28515625" style="60" customWidth="1"/>
    <col min="5640" max="5889" width="8.7109375" style="60"/>
    <col min="5890" max="5890" width="17.42578125" style="60" customWidth="1"/>
    <col min="5891" max="5894" width="8.7109375" style="60"/>
    <col min="5895" max="5895" width="9.28515625" style="60" customWidth="1"/>
    <col min="5896" max="6145" width="8.7109375" style="60"/>
    <col min="6146" max="6146" width="17.42578125" style="60" customWidth="1"/>
    <col min="6147" max="6150" width="8.7109375" style="60"/>
    <col min="6151" max="6151" width="9.28515625" style="60" customWidth="1"/>
    <col min="6152" max="6401" width="8.7109375" style="60"/>
    <col min="6402" max="6402" width="17.42578125" style="60" customWidth="1"/>
    <col min="6403" max="6406" width="8.7109375" style="60"/>
    <col min="6407" max="6407" width="9.28515625" style="60" customWidth="1"/>
    <col min="6408" max="6657" width="8.7109375" style="60"/>
    <col min="6658" max="6658" width="17.42578125" style="60" customWidth="1"/>
    <col min="6659" max="6662" width="8.7109375" style="60"/>
    <col min="6663" max="6663" width="9.28515625" style="60" customWidth="1"/>
    <col min="6664" max="6913" width="8.7109375" style="60"/>
    <col min="6914" max="6914" width="17.42578125" style="60" customWidth="1"/>
    <col min="6915" max="6918" width="8.7109375" style="60"/>
    <col min="6919" max="6919" width="9.28515625" style="60" customWidth="1"/>
    <col min="6920" max="7169" width="8.7109375" style="60"/>
    <col min="7170" max="7170" width="17.42578125" style="60" customWidth="1"/>
    <col min="7171" max="7174" width="8.7109375" style="60"/>
    <col min="7175" max="7175" width="9.28515625" style="60" customWidth="1"/>
    <col min="7176" max="7425" width="8.7109375" style="60"/>
    <col min="7426" max="7426" width="17.42578125" style="60" customWidth="1"/>
    <col min="7427" max="7430" width="8.7109375" style="60"/>
    <col min="7431" max="7431" width="9.28515625" style="60" customWidth="1"/>
    <col min="7432" max="7681" width="8.7109375" style="60"/>
    <col min="7682" max="7682" width="17.42578125" style="60" customWidth="1"/>
    <col min="7683" max="7686" width="8.7109375" style="60"/>
    <col min="7687" max="7687" width="9.28515625" style="60" customWidth="1"/>
    <col min="7688" max="7937" width="8.7109375" style="60"/>
    <col min="7938" max="7938" width="17.42578125" style="60" customWidth="1"/>
    <col min="7939" max="7942" width="8.7109375" style="60"/>
    <col min="7943" max="7943" width="9.28515625" style="60" customWidth="1"/>
    <col min="7944" max="8193" width="8.7109375" style="60"/>
    <col min="8194" max="8194" width="17.42578125" style="60" customWidth="1"/>
    <col min="8195" max="8198" width="8.7109375" style="60"/>
    <col min="8199" max="8199" width="9.28515625" style="60" customWidth="1"/>
    <col min="8200" max="8449" width="8.7109375" style="60"/>
    <col min="8450" max="8450" width="17.42578125" style="60" customWidth="1"/>
    <col min="8451" max="8454" width="8.7109375" style="60"/>
    <col min="8455" max="8455" width="9.28515625" style="60" customWidth="1"/>
    <col min="8456" max="8705" width="8.7109375" style="60"/>
    <col min="8706" max="8706" width="17.42578125" style="60" customWidth="1"/>
    <col min="8707" max="8710" width="8.7109375" style="60"/>
    <col min="8711" max="8711" width="9.28515625" style="60" customWidth="1"/>
    <col min="8712" max="8961" width="8.7109375" style="60"/>
    <col min="8962" max="8962" width="17.42578125" style="60" customWidth="1"/>
    <col min="8963" max="8966" width="8.7109375" style="60"/>
    <col min="8967" max="8967" width="9.28515625" style="60" customWidth="1"/>
    <col min="8968" max="9217" width="8.7109375" style="60"/>
    <col min="9218" max="9218" width="17.42578125" style="60" customWidth="1"/>
    <col min="9219" max="9222" width="8.7109375" style="60"/>
    <col min="9223" max="9223" width="9.28515625" style="60" customWidth="1"/>
    <col min="9224" max="9473" width="8.7109375" style="60"/>
    <col min="9474" max="9474" width="17.42578125" style="60" customWidth="1"/>
    <col min="9475" max="9478" width="8.7109375" style="60"/>
    <col min="9479" max="9479" width="9.28515625" style="60" customWidth="1"/>
    <col min="9480" max="9729" width="8.7109375" style="60"/>
    <col min="9730" max="9730" width="17.42578125" style="60" customWidth="1"/>
    <col min="9731" max="9734" width="8.7109375" style="60"/>
    <col min="9735" max="9735" width="9.28515625" style="60" customWidth="1"/>
    <col min="9736" max="9985" width="8.7109375" style="60"/>
    <col min="9986" max="9986" width="17.42578125" style="60" customWidth="1"/>
    <col min="9987" max="9990" width="8.7109375" style="60"/>
    <col min="9991" max="9991" width="9.28515625" style="60" customWidth="1"/>
    <col min="9992" max="10241" width="8.7109375" style="60"/>
    <col min="10242" max="10242" width="17.42578125" style="60" customWidth="1"/>
    <col min="10243" max="10246" width="8.7109375" style="60"/>
    <col min="10247" max="10247" width="9.28515625" style="60" customWidth="1"/>
    <col min="10248" max="10497" width="8.7109375" style="60"/>
    <col min="10498" max="10498" width="17.42578125" style="60" customWidth="1"/>
    <col min="10499" max="10502" width="8.7109375" style="60"/>
    <col min="10503" max="10503" width="9.28515625" style="60" customWidth="1"/>
    <col min="10504" max="10753" width="8.7109375" style="60"/>
    <col min="10754" max="10754" width="17.42578125" style="60" customWidth="1"/>
    <col min="10755" max="10758" width="8.7109375" style="60"/>
    <col min="10759" max="10759" width="9.28515625" style="60" customWidth="1"/>
    <col min="10760" max="11009" width="8.7109375" style="60"/>
    <col min="11010" max="11010" width="17.42578125" style="60" customWidth="1"/>
    <col min="11011" max="11014" width="8.7109375" style="60"/>
    <col min="11015" max="11015" width="9.28515625" style="60" customWidth="1"/>
    <col min="11016" max="11265" width="8.7109375" style="60"/>
    <col min="11266" max="11266" width="17.42578125" style="60" customWidth="1"/>
    <col min="11267" max="11270" width="8.7109375" style="60"/>
    <col min="11271" max="11271" width="9.28515625" style="60" customWidth="1"/>
    <col min="11272" max="11521" width="8.7109375" style="60"/>
    <col min="11522" max="11522" width="17.42578125" style="60" customWidth="1"/>
    <col min="11523" max="11526" width="8.7109375" style="60"/>
    <col min="11527" max="11527" width="9.28515625" style="60" customWidth="1"/>
    <col min="11528" max="11777" width="8.7109375" style="60"/>
    <col min="11778" max="11778" width="17.42578125" style="60" customWidth="1"/>
    <col min="11779" max="11782" width="8.7109375" style="60"/>
    <col min="11783" max="11783" width="9.28515625" style="60" customWidth="1"/>
    <col min="11784" max="12033" width="8.7109375" style="60"/>
    <col min="12034" max="12034" width="17.42578125" style="60" customWidth="1"/>
    <col min="12035" max="12038" width="8.7109375" style="60"/>
    <col min="12039" max="12039" width="9.28515625" style="60" customWidth="1"/>
    <col min="12040" max="12289" width="8.7109375" style="60"/>
    <col min="12290" max="12290" width="17.42578125" style="60" customWidth="1"/>
    <col min="12291" max="12294" width="8.7109375" style="60"/>
    <col min="12295" max="12295" width="9.28515625" style="60" customWidth="1"/>
    <col min="12296" max="12545" width="8.7109375" style="60"/>
    <col min="12546" max="12546" width="17.42578125" style="60" customWidth="1"/>
    <col min="12547" max="12550" width="8.7109375" style="60"/>
    <col min="12551" max="12551" width="9.28515625" style="60" customWidth="1"/>
    <col min="12552" max="12801" width="8.7109375" style="60"/>
    <col min="12802" max="12802" width="17.42578125" style="60" customWidth="1"/>
    <col min="12803" max="12806" width="8.7109375" style="60"/>
    <col min="12807" max="12807" width="9.28515625" style="60" customWidth="1"/>
    <col min="12808" max="13057" width="8.7109375" style="60"/>
    <col min="13058" max="13058" width="17.42578125" style="60" customWidth="1"/>
    <col min="13059" max="13062" width="8.7109375" style="60"/>
    <col min="13063" max="13063" width="9.28515625" style="60" customWidth="1"/>
    <col min="13064" max="13313" width="8.7109375" style="60"/>
    <col min="13314" max="13314" width="17.42578125" style="60" customWidth="1"/>
    <col min="13315" max="13318" width="8.7109375" style="60"/>
    <col min="13319" max="13319" width="9.28515625" style="60" customWidth="1"/>
    <col min="13320" max="13569" width="8.7109375" style="60"/>
    <col min="13570" max="13570" width="17.42578125" style="60" customWidth="1"/>
    <col min="13571" max="13574" width="8.7109375" style="60"/>
    <col min="13575" max="13575" width="9.28515625" style="60" customWidth="1"/>
    <col min="13576" max="13825" width="8.7109375" style="60"/>
    <col min="13826" max="13826" width="17.42578125" style="60" customWidth="1"/>
    <col min="13827" max="13830" width="8.7109375" style="60"/>
    <col min="13831" max="13831" width="9.28515625" style="60" customWidth="1"/>
    <col min="13832" max="14081" width="8.7109375" style="60"/>
    <col min="14082" max="14082" width="17.42578125" style="60" customWidth="1"/>
    <col min="14083" max="14086" width="8.7109375" style="60"/>
    <col min="14087" max="14087" width="9.28515625" style="60" customWidth="1"/>
    <col min="14088" max="14337" width="8.7109375" style="60"/>
    <col min="14338" max="14338" width="17.42578125" style="60" customWidth="1"/>
    <col min="14339" max="14342" width="8.7109375" style="60"/>
    <col min="14343" max="14343" width="9.28515625" style="60" customWidth="1"/>
    <col min="14344" max="14593" width="8.7109375" style="60"/>
    <col min="14594" max="14594" width="17.42578125" style="60" customWidth="1"/>
    <col min="14595" max="14598" width="8.7109375" style="60"/>
    <col min="14599" max="14599" width="9.28515625" style="60" customWidth="1"/>
    <col min="14600" max="14849" width="8.7109375" style="60"/>
    <col min="14850" max="14850" width="17.42578125" style="60" customWidth="1"/>
    <col min="14851" max="14854" width="8.7109375" style="60"/>
    <col min="14855" max="14855" width="9.28515625" style="60" customWidth="1"/>
    <col min="14856" max="15105" width="8.7109375" style="60"/>
    <col min="15106" max="15106" width="17.42578125" style="60" customWidth="1"/>
    <col min="15107" max="15110" width="8.7109375" style="60"/>
    <col min="15111" max="15111" width="9.28515625" style="60" customWidth="1"/>
    <col min="15112" max="15361" width="8.7109375" style="60"/>
    <col min="15362" max="15362" width="17.42578125" style="60" customWidth="1"/>
    <col min="15363" max="15366" width="8.7109375" style="60"/>
    <col min="15367" max="15367" width="9.28515625" style="60" customWidth="1"/>
    <col min="15368" max="15617" width="8.7109375" style="60"/>
    <col min="15618" max="15618" width="17.42578125" style="60" customWidth="1"/>
    <col min="15619" max="15622" width="8.7109375" style="60"/>
    <col min="15623" max="15623" width="9.28515625" style="60" customWidth="1"/>
    <col min="15624" max="15873" width="8.7109375" style="60"/>
    <col min="15874" max="15874" width="17.42578125" style="60" customWidth="1"/>
    <col min="15875" max="15878" width="8.7109375" style="60"/>
    <col min="15879" max="15879" width="9.28515625" style="60" customWidth="1"/>
    <col min="15880" max="16129" width="8.7109375" style="60"/>
    <col min="16130" max="16130" width="17.42578125" style="60" customWidth="1"/>
    <col min="16131" max="16134" width="8.7109375" style="60"/>
    <col min="16135" max="16135" width="9.28515625" style="60" customWidth="1"/>
    <col min="16136" max="16384" width="8.7109375" style="60"/>
  </cols>
  <sheetData>
    <row r="1" spans="1:17" ht="15" customHeight="1"/>
    <row r="2" spans="1:17" ht="15" customHeight="1">
      <c r="A2" s="61"/>
      <c r="B2" s="61"/>
      <c r="C2" s="61"/>
      <c r="D2" s="61"/>
      <c r="E2" s="61"/>
      <c r="F2" s="61"/>
      <c r="G2" s="61"/>
      <c r="H2" s="61"/>
      <c r="I2" s="61"/>
    </row>
    <row r="3" spans="1:17" ht="15" customHeight="1">
      <c r="A3" s="437" t="s">
        <v>223</v>
      </c>
      <c r="B3" s="437" t="s">
        <v>224</v>
      </c>
      <c r="C3" s="438" t="s">
        <v>225</v>
      </c>
      <c r="D3" s="439"/>
      <c r="E3" s="437" t="s">
        <v>226</v>
      </c>
      <c r="F3" s="437"/>
      <c r="G3" s="437" t="s">
        <v>227</v>
      </c>
      <c r="H3" s="437" t="s">
        <v>228</v>
      </c>
      <c r="I3" s="437" t="s">
        <v>229</v>
      </c>
    </row>
    <row r="4" spans="1:17" ht="15" customHeight="1">
      <c r="A4" s="437"/>
      <c r="B4" s="437"/>
      <c r="C4" s="62" t="s">
        <v>230</v>
      </c>
      <c r="D4" s="62" t="s">
        <v>231</v>
      </c>
      <c r="E4" s="62" t="s">
        <v>230</v>
      </c>
      <c r="F4" s="62" t="s">
        <v>231</v>
      </c>
      <c r="G4" s="437"/>
      <c r="H4" s="437"/>
      <c r="I4" s="437"/>
    </row>
    <row r="5" spans="1:17" ht="15" customHeight="1">
      <c r="A5" s="63">
        <v>1</v>
      </c>
      <c r="B5" s="63" t="s">
        <v>232</v>
      </c>
      <c r="C5" s="71"/>
      <c r="D5" s="63"/>
      <c r="E5" s="63"/>
      <c r="F5" s="63"/>
      <c r="G5" s="64">
        <f>E5+F5</f>
        <v>0</v>
      </c>
      <c r="H5" s="64">
        <f>(C5+D5)</f>
        <v>0</v>
      </c>
      <c r="I5" s="64">
        <f>G5*H5</f>
        <v>0</v>
      </c>
    </row>
    <row r="6" spans="1:17" ht="15" customHeight="1">
      <c r="A6" s="63"/>
      <c r="B6" s="63" t="s">
        <v>233</v>
      </c>
      <c r="C6" s="71"/>
      <c r="D6" s="63"/>
      <c r="E6" s="63"/>
      <c r="F6" s="63"/>
      <c r="G6" s="64">
        <f t="shared" ref="G6:G32" si="0">E6+F6</f>
        <v>0</v>
      </c>
      <c r="H6" s="64">
        <f t="shared" ref="H6:H32" si="1">(C6+D6)</f>
        <v>0</v>
      </c>
      <c r="I6" s="64">
        <f>G6*H6</f>
        <v>0</v>
      </c>
    </row>
    <row r="7" spans="1:17" ht="15" customHeight="1">
      <c r="A7" s="63">
        <v>2</v>
      </c>
      <c r="B7" s="63" t="s">
        <v>234</v>
      </c>
      <c r="C7" s="71"/>
      <c r="D7" s="63"/>
      <c r="E7" s="63"/>
      <c r="F7" s="63"/>
      <c r="G7" s="64">
        <f t="shared" si="0"/>
        <v>0</v>
      </c>
      <c r="H7" s="64">
        <f t="shared" si="1"/>
        <v>0</v>
      </c>
      <c r="I7" s="64">
        <f t="shared" ref="I7:I32" si="2">G7*H7</f>
        <v>0</v>
      </c>
    </row>
    <row r="8" spans="1:17" ht="15" customHeight="1">
      <c r="A8" s="63">
        <v>3</v>
      </c>
      <c r="B8" s="63" t="s">
        <v>235</v>
      </c>
      <c r="C8" s="71"/>
      <c r="D8" s="63"/>
      <c r="E8" s="63"/>
      <c r="F8" s="63"/>
      <c r="G8" s="64">
        <f t="shared" si="0"/>
        <v>0</v>
      </c>
      <c r="H8" s="64">
        <f t="shared" si="1"/>
        <v>0</v>
      </c>
      <c r="I8" s="64">
        <f t="shared" si="2"/>
        <v>0</v>
      </c>
      <c r="K8" s="65"/>
      <c r="L8" s="65"/>
      <c r="M8" s="65"/>
      <c r="N8" s="65"/>
      <c r="O8" s="65"/>
      <c r="P8" s="65"/>
      <c r="Q8" s="65"/>
    </row>
    <row r="9" spans="1:17" ht="15" customHeight="1">
      <c r="A9" s="63"/>
      <c r="B9" s="63" t="s">
        <v>337</v>
      </c>
      <c r="C9" s="72"/>
      <c r="D9" s="63"/>
      <c r="E9" s="63"/>
      <c r="F9" s="63"/>
      <c r="G9" s="64">
        <f t="shared" si="0"/>
        <v>0</v>
      </c>
      <c r="H9" s="64">
        <f t="shared" si="1"/>
        <v>0</v>
      </c>
      <c r="I9" s="64">
        <f t="shared" si="2"/>
        <v>0</v>
      </c>
      <c r="K9" s="65"/>
      <c r="L9" s="65"/>
      <c r="M9" s="65"/>
      <c r="N9" s="65"/>
      <c r="O9" s="65"/>
      <c r="P9" s="65"/>
      <c r="Q9" s="65"/>
    </row>
    <row r="10" spans="1:17" ht="15" customHeight="1">
      <c r="A10" s="63"/>
      <c r="B10" s="63" t="s">
        <v>335</v>
      </c>
      <c r="C10" s="71"/>
      <c r="D10" s="63"/>
      <c r="E10" s="63"/>
      <c r="F10" s="63"/>
      <c r="G10" s="64">
        <f t="shared" si="0"/>
        <v>0</v>
      </c>
      <c r="H10" s="64">
        <f t="shared" si="1"/>
        <v>0</v>
      </c>
      <c r="I10" s="64">
        <f t="shared" si="2"/>
        <v>0</v>
      </c>
      <c r="K10" s="61"/>
      <c r="L10" s="61"/>
      <c r="M10" s="66"/>
      <c r="N10" s="61"/>
      <c r="O10" s="61"/>
      <c r="P10" s="66"/>
      <c r="Q10" s="66"/>
    </row>
    <row r="11" spans="1:17" ht="15" customHeight="1">
      <c r="A11" s="63"/>
      <c r="B11" s="63" t="s">
        <v>336</v>
      </c>
      <c r="C11" s="71"/>
      <c r="D11" s="63"/>
      <c r="E11" s="63"/>
      <c r="F11" s="63"/>
      <c r="G11" s="64">
        <f t="shared" si="0"/>
        <v>0</v>
      </c>
      <c r="H11" s="64">
        <f t="shared" si="1"/>
        <v>0</v>
      </c>
      <c r="I11" s="64">
        <f t="shared" si="2"/>
        <v>0</v>
      </c>
    </row>
    <row r="12" spans="1:17" ht="15" customHeight="1">
      <c r="A12" s="63">
        <v>4</v>
      </c>
      <c r="B12" s="63" t="s">
        <v>239</v>
      </c>
      <c r="C12" s="71"/>
      <c r="D12" s="63"/>
      <c r="E12" s="63"/>
      <c r="F12" s="63"/>
      <c r="G12" s="64">
        <f t="shared" si="0"/>
        <v>0</v>
      </c>
      <c r="H12" s="64">
        <f t="shared" si="1"/>
        <v>0</v>
      </c>
      <c r="I12" s="64">
        <f t="shared" si="2"/>
        <v>0</v>
      </c>
    </row>
    <row r="13" spans="1:17" ht="15" customHeight="1">
      <c r="A13" s="63"/>
      <c r="B13" s="63" t="s">
        <v>240</v>
      </c>
      <c r="C13" s="71"/>
      <c r="D13" s="63"/>
      <c r="E13" s="63"/>
      <c r="F13" s="63"/>
      <c r="G13" s="64">
        <f t="shared" si="0"/>
        <v>0</v>
      </c>
      <c r="H13" s="64">
        <f t="shared" si="1"/>
        <v>0</v>
      </c>
      <c r="I13" s="64">
        <f t="shared" si="2"/>
        <v>0</v>
      </c>
    </row>
    <row r="14" spans="1:17" ht="15" customHeight="1">
      <c r="A14" s="63"/>
      <c r="B14" s="63" t="s">
        <v>241</v>
      </c>
      <c r="C14" s="63"/>
      <c r="D14" s="63"/>
      <c r="E14" s="63"/>
      <c r="F14" s="63"/>
      <c r="G14" s="64">
        <f t="shared" si="0"/>
        <v>0</v>
      </c>
      <c r="H14" s="64">
        <f t="shared" si="1"/>
        <v>0</v>
      </c>
      <c r="I14" s="64">
        <f t="shared" si="2"/>
        <v>0</v>
      </c>
    </row>
    <row r="15" spans="1:17" ht="15" customHeight="1">
      <c r="A15" s="63"/>
      <c r="B15" s="63" t="s">
        <v>242</v>
      </c>
      <c r="C15" s="63"/>
      <c r="D15" s="63"/>
      <c r="E15" s="63"/>
      <c r="F15" s="63"/>
      <c r="G15" s="64">
        <f t="shared" si="0"/>
        <v>0</v>
      </c>
      <c r="H15" s="64">
        <f t="shared" si="1"/>
        <v>0</v>
      </c>
      <c r="I15" s="64">
        <f t="shared" si="2"/>
        <v>0</v>
      </c>
    </row>
    <row r="16" spans="1:17" ht="15" customHeight="1">
      <c r="A16" s="63">
        <v>5</v>
      </c>
      <c r="B16" s="63" t="s">
        <v>243</v>
      </c>
      <c r="C16" s="63"/>
      <c r="D16" s="63"/>
      <c r="E16" s="63"/>
      <c r="F16" s="63"/>
      <c r="G16" s="64">
        <f t="shared" si="0"/>
        <v>0</v>
      </c>
      <c r="H16" s="64">
        <f t="shared" si="1"/>
        <v>0</v>
      </c>
      <c r="I16" s="64">
        <f t="shared" si="2"/>
        <v>0</v>
      </c>
    </row>
    <row r="17" spans="1:9" ht="15" customHeight="1">
      <c r="A17" s="63"/>
      <c r="B17" s="63" t="s">
        <v>244</v>
      </c>
      <c r="C17" s="32"/>
      <c r="D17" s="32"/>
      <c r="E17" s="32"/>
      <c r="F17" s="32"/>
      <c r="G17" s="64">
        <f t="shared" si="0"/>
        <v>0</v>
      </c>
      <c r="H17" s="64">
        <f t="shared" si="1"/>
        <v>0</v>
      </c>
      <c r="I17" s="64">
        <f t="shared" si="2"/>
        <v>0</v>
      </c>
    </row>
    <row r="18" spans="1:9" ht="15" customHeight="1">
      <c r="A18" s="63"/>
      <c r="B18" s="63" t="s">
        <v>245</v>
      </c>
      <c r="C18" s="63"/>
      <c r="D18" s="63"/>
      <c r="E18" s="63"/>
      <c r="F18" s="67"/>
      <c r="G18" s="64">
        <f t="shared" si="0"/>
        <v>0</v>
      </c>
      <c r="H18" s="64">
        <f t="shared" si="1"/>
        <v>0</v>
      </c>
      <c r="I18" s="64">
        <f t="shared" si="2"/>
        <v>0</v>
      </c>
    </row>
    <row r="19" spans="1:9" ht="15" customHeight="1">
      <c r="A19" s="63">
        <v>6</v>
      </c>
      <c r="B19" s="63" t="s">
        <v>246</v>
      </c>
      <c r="C19" s="63"/>
      <c r="D19" s="63"/>
      <c r="E19" s="63"/>
      <c r="F19" s="67"/>
      <c r="G19" s="64">
        <f t="shared" si="0"/>
        <v>0</v>
      </c>
      <c r="H19" s="64">
        <f t="shared" si="1"/>
        <v>0</v>
      </c>
      <c r="I19" s="64">
        <f t="shared" si="2"/>
        <v>0</v>
      </c>
    </row>
    <row r="20" spans="1:9" ht="15" customHeight="1">
      <c r="A20" s="63"/>
      <c r="B20" s="63" t="s">
        <v>247</v>
      </c>
      <c r="C20" s="63"/>
      <c r="D20" s="63"/>
      <c r="E20" s="63"/>
      <c r="F20" s="67"/>
      <c r="G20" s="64">
        <f t="shared" si="0"/>
        <v>0</v>
      </c>
      <c r="H20" s="64">
        <f t="shared" si="1"/>
        <v>0</v>
      </c>
      <c r="I20" s="64">
        <f t="shared" si="2"/>
        <v>0</v>
      </c>
    </row>
    <row r="21" spans="1:9" ht="15" customHeight="1">
      <c r="A21" s="63"/>
      <c r="B21" s="63" t="s">
        <v>248</v>
      </c>
      <c r="C21" s="63"/>
      <c r="D21" s="63"/>
      <c r="E21" s="63"/>
      <c r="F21" s="67"/>
      <c r="G21" s="64">
        <f t="shared" si="0"/>
        <v>0</v>
      </c>
      <c r="H21" s="64">
        <f t="shared" si="1"/>
        <v>0</v>
      </c>
      <c r="I21" s="64">
        <f t="shared" si="2"/>
        <v>0</v>
      </c>
    </row>
    <row r="22" spans="1:9" ht="15" customHeight="1">
      <c r="A22" s="63"/>
      <c r="B22" s="63" t="s">
        <v>265</v>
      </c>
      <c r="C22" s="63"/>
      <c r="D22" s="63"/>
      <c r="E22" s="63"/>
      <c r="F22" s="67"/>
      <c r="G22" s="64">
        <f t="shared" si="0"/>
        <v>0</v>
      </c>
      <c r="H22" s="64">
        <f t="shared" si="1"/>
        <v>0</v>
      </c>
      <c r="I22" s="64">
        <f t="shared" si="2"/>
        <v>0</v>
      </c>
    </row>
    <row r="23" spans="1:9" ht="15" customHeight="1">
      <c r="A23" s="63">
        <v>7</v>
      </c>
      <c r="B23" s="63" t="s">
        <v>266</v>
      </c>
      <c r="C23" s="63"/>
      <c r="D23" s="63"/>
      <c r="E23" s="63"/>
      <c r="F23" s="67"/>
      <c r="G23" s="64">
        <f t="shared" si="0"/>
        <v>0</v>
      </c>
      <c r="H23" s="64">
        <f t="shared" si="1"/>
        <v>0</v>
      </c>
      <c r="I23" s="64">
        <f t="shared" si="2"/>
        <v>0</v>
      </c>
    </row>
    <row r="24" spans="1:9" ht="15" customHeight="1">
      <c r="A24" s="63"/>
      <c r="B24" s="63" t="s">
        <v>267</v>
      </c>
      <c r="C24" s="63"/>
      <c r="D24" s="63"/>
      <c r="E24" s="63"/>
      <c r="F24" s="67"/>
      <c r="G24" s="64">
        <f t="shared" si="0"/>
        <v>0</v>
      </c>
      <c r="H24" s="64">
        <f t="shared" si="1"/>
        <v>0</v>
      </c>
      <c r="I24" s="64">
        <f t="shared" si="2"/>
        <v>0</v>
      </c>
    </row>
    <row r="25" spans="1:9" ht="15" customHeight="1">
      <c r="A25" s="63"/>
      <c r="B25" s="63" t="s">
        <v>252</v>
      </c>
      <c r="C25" s="63"/>
      <c r="D25" s="63"/>
      <c r="E25" s="63"/>
      <c r="F25" s="67"/>
      <c r="G25" s="64">
        <f t="shared" si="0"/>
        <v>0</v>
      </c>
      <c r="H25" s="64">
        <f t="shared" si="1"/>
        <v>0</v>
      </c>
      <c r="I25" s="64">
        <f t="shared" si="2"/>
        <v>0</v>
      </c>
    </row>
    <row r="26" spans="1:9" ht="15" customHeight="1">
      <c r="A26" s="63">
        <v>8</v>
      </c>
      <c r="B26" s="63" t="s">
        <v>253</v>
      </c>
      <c r="C26" s="63"/>
      <c r="D26" s="63"/>
      <c r="E26" s="63"/>
      <c r="F26" s="67"/>
      <c r="G26" s="64">
        <f t="shared" si="0"/>
        <v>0</v>
      </c>
      <c r="H26" s="64">
        <f t="shared" si="1"/>
        <v>0</v>
      </c>
      <c r="I26" s="64">
        <f t="shared" si="2"/>
        <v>0</v>
      </c>
    </row>
    <row r="27" spans="1:9" ht="15" customHeight="1">
      <c r="A27" s="63"/>
      <c r="B27" s="63" t="s">
        <v>254</v>
      </c>
      <c r="C27" s="63"/>
      <c r="D27" s="63"/>
      <c r="E27" s="63"/>
      <c r="F27" s="67"/>
      <c r="G27" s="64">
        <f t="shared" si="0"/>
        <v>0</v>
      </c>
      <c r="H27" s="64">
        <f t="shared" si="1"/>
        <v>0</v>
      </c>
      <c r="I27" s="64">
        <f t="shared" si="2"/>
        <v>0</v>
      </c>
    </row>
    <row r="28" spans="1:9" ht="15" customHeight="1">
      <c r="A28" s="63"/>
      <c r="B28" s="63" t="s">
        <v>255</v>
      </c>
      <c r="C28" s="63"/>
      <c r="D28" s="63"/>
      <c r="E28" s="63"/>
      <c r="F28" s="67"/>
      <c r="G28" s="64">
        <f t="shared" si="0"/>
        <v>0</v>
      </c>
      <c r="H28" s="64">
        <f t="shared" si="1"/>
        <v>0</v>
      </c>
      <c r="I28" s="64">
        <f t="shared" si="2"/>
        <v>0</v>
      </c>
    </row>
    <row r="29" spans="1:9" ht="15" customHeight="1">
      <c r="A29" s="63">
        <v>9</v>
      </c>
      <c r="B29" s="63" t="s">
        <v>256</v>
      </c>
      <c r="C29" s="63"/>
      <c r="D29" s="63"/>
      <c r="E29" s="63"/>
      <c r="F29" s="67"/>
      <c r="G29" s="64">
        <f t="shared" si="0"/>
        <v>0</v>
      </c>
      <c r="H29" s="64">
        <f t="shared" si="1"/>
        <v>0</v>
      </c>
      <c r="I29" s="64">
        <f t="shared" si="2"/>
        <v>0</v>
      </c>
    </row>
    <row r="30" spans="1:9" ht="15" customHeight="1">
      <c r="A30" s="63"/>
      <c r="B30" s="63" t="s">
        <v>257</v>
      </c>
      <c r="C30" s="63"/>
      <c r="D30" s="63"/>
      <c r="E30" s="63"/>
      <c r="F30" s="67"/>
      <c r="G30" s="64">
        <f t="shared" si="0"/>
        <v>0</v>
      </c>
      <c r="H30" s="64">
        <f t="shared" si="1"/>
        <v>0</v>
      </c>
      <c r="I30" s="64">
        <f t="shared" si="2"/>
        <v>0</v>
      </c>
    </row>
    <row r="31" spans="1:9" ht="15" customHeight="1">
      <c r="A31" s="63"/>
      <c r="B31" s="63" t="s">
        <v>258</v>
      </c>
      <c r="C31" s="63"/>
      <c r="D31" s="63"/>
      <c r="E31" s="63"/>
      <c r="F31" s="67"/>
      <c r="G31" s="64">
        <f t="shared" si="0"/>
        <v>0</v>
      </c>
      <c r="H31" s="64">
        <f t="shared" si="1"/>
        <v>0</v>
      </c>
      <c r="I31" s="64">
        <f t="shared" si="2"/>
        <v>0</v>
      </c>
    </row>
    <row r="32" spans="1:9" ht="15" customHeight="1">
      <c r="A32" s="63">
        <v>10</v>
      </c>
      <c r="B32" s="63" t="s">
        <v>259</v>
      </c>
      <c r="C32" s="63"/>
      <c r="D32" s="63"/>
      <c r="E32" s="63"/>
      <c r="F32" s="67"/>
      <c r="G32" s="64">
        <f t="shared" si="0"/>
        <v>0</v>
      </c>
      <c r="H32" s="64">
        <f t="shared" si="1"/>
        <v>0</v>
      </c>
      <c r="I32" s="64">
        <f t="shared" si="2"/>
        <v>0</v>
      </c>
    </row>
    <row r="33" spans="1:10" ht="15" customHeight="1">
      <c r="A33" s="63"/>
      <c r="B33" s="63"/>
      <c r="C33" s="63"/>
      <c r="D33" s="63"/>
      <c r="E33" s="63"/>
      <c r="F33" s="67"/>
      <c r="G33" s="64"/>
      <c r="H33" s="32"/>
      <c r="I33" s="63"/>
    </row>
    <row r="34" spans="1:10" ht="15" customHeight="1">
      <c r="A34" s="63"/>
      <c r="B34" s="63"/>
      <c r="C34" s="63"/>
      <c r="D34" s="63"/>
      <c r="E34" s="63"/>
      <c r="F34" s="67"/>
      <c r="G34" s="64"/>
      <c r="H34" s="63"/>
      <c r="I34" s="63"/>
    </row>
    <row r="35" spans="1:10" ht="15" customHeight="1">
      <c r="A35" s="63"/>
      <c r="B35" s="62" t="s">
        <v>260</v>
      </c>
      <c r="C35" s="63"/>
      <c r="D35" s="63"/>
      <c r="E35" s="63"/>
      <c r="F35" s="67"/>
      <c r="G35" s="63"/>
      <c r="H35" s="32"/>
      <c r="I35" s="64">
        <f>SUM(I5:I18)</f>
        <v>0</v>
      </c>
      <c r="J35" s="60">
        <f>I35*10.764</f>
        <v>0</v>
      </c>
    </row>
    <row r="36" spans="1:10" ht="15" customHeight="1">
      <c r="A36" s="63"/>
      <c r="B36" s="62" t="s">
        <v>261</v>
      </c>
      <c r="C36" s="63"/>
      <c r="D36" s="63"/>
      <c r="E36" s="63"/>
      <c r="F36" s="67"/>
      <c r="G36" s="63"/>
      <c r="H36" s="32"/>
      <c r="I36" s="64">
        <f>SUM(I19:I28)</f>
        <v>0</v>
      </c>
      <c r="J36" s="60">
        <f t="shared" ref="J36:J38" si="3">I36*10.764</f>
        <v>0</v>
      </c>
    </row>
    <row r="37" spans="1:10" ht="15" customHeight="1">
      <c r="A37" s="63"/>
      <c r="B37" s="62" t="s">
        <v>262</v>
      </c>
      <c r="C37" s="63"/>
      <c r="D37" s="63"/>
      <c r="E37" s="63"/>
      <c r="F37" s="67"/>
      <c r="G37" s="63"/>
      <c r="H37" s="32"/>
      <c r="I37" s="59">
        <f>SUM(I29:I31)</f>
        <v>0</v>
      </c>
      <c r="J37" s="60">
        <f t="shared" si="3"/>
        <v>0</v>
      </c>
    </row>
    <row r="38" spans="1:10" ht="15" customHeight="1">
      <c r="A38" s="63"/>
      <c r="B38" s="62" t="s">
        <v>264</v>
      </c>
      <c r="C38" s="63"/>
      <c r="D38" s="63"/>
      <c r="E38" s="63"/>
      <c r="F38" s="67"/>
      <c r="G38" s="63"/>
      <c r="H38" s="32"/>
      <c r="I38" s="64">
        <f>SUM(I5:I28)</f>
        <v>0</v>
      </c>
      <c r="J38" s="60">
        <f t="shared" si="3"/>
        <v>0</v>
      </c>
    </row>
    <row r="39" spans="1:10" ht="15" customHeight="1">
      <c r="A39" s="61"/>
      <c r="B39" s="61"/>
      <c r="C39" s="61"/>
      <c r="D39" s="61"/>
      <c r="E39" s="61"/>
      <c r="F39" s="61"/>
      <c r="G39" s="61"/>
      <c r="H39" s="61"/>
      <c r="I39" s="61"/>
    </row>
    <row r="40" spans="1:10" ht="15" customHeight="1">
      <c r="A40" s="61"/>
      <c r="B40" s="61"/>
      <c r="C40" s="61"/>
      <c r="D40" s="61"/>
      <c r="E40" s="61"/>
      <c r="F40" s="61"/>
      <c r="G40" s="61"/>
      <c r="H40" s="61"/>
      <c r="I40" s="61"/>
    </row>
  </sheetData>
  <mergeCells count="7">
    <mergeCell ref="I3:I4"/>
    <mergeCell ref="A3:A4"/>
    <mergeCell ref="B3:B4"/>
    <mergeCell ref="C3:D3"/>
    <mergeCell ref="E3:F3"/>
    <mergeCell ref="G3:G4"/>
    <mergeCell ref="H3:H4"/>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3"/>
  <sheetViews>
    <sheetView workbookViewId="0">
      <selection activeCell="A53" sqref="A53"/>
    </sheetView>
  </sheetViews>
  <sheetFormatPr defaultColWidth="8.85546875" defaultRowHeight="12.75"/>
  <sheetData>
    <row r="1" spans="1:1">
      <c r="A1" t="s">
        <v>304</v>
      </c>
    </row>
    <row r="2" spans="1:1">
      <c r="A2" t="s">
        <v>305</v>
      </c>
    </row>
    <row r="4" spans="1:1">
      <c r="A4" t="s">
        <v>306</v>
      </c>
    </row>
    <row r="6" spans="1:1">
      <c r="A6" t="s">
        <v>307</v>
      </c>
    </row>
    <row r="8" spans="1:1">
      <c r="A8" t="s">
        <v>308</v>
      </c>
    </row>
    <row r="10" spans="1:1">
      <c r="A10" t="s">
        <v>309</v>
      </c>
    </row>
    <row r="12" spans="1:1">
      <c r="A12" t="s">
        <v>310</v>
      </c>
    </row>
    <row r="14" spans="1:1">
      <c r="A14" t="s">
        <v>311</v>
      </c>
    </row>
    <row r="16" spans="1:1">
      <c r="A16" t="s">
        <v>312</v>
      </c>
    </row>
    <row r="18" spans="1:1">
      <c r="A18" t="s">
        <v>313</v>
      </c>
    </row>
    <row r="20" spans="1:1">
      <c r="A20" t="s">
        <v>314</v>
      </c>
    </row>
    <row r="21" spans="1:1">
      <c r="A21" t="s">
        <v>290</v>
      </c>
    </row>
    <row r="22" spans="1:1">
      <c r="A22" t="s">
        <v>315</v>
      </c>
    </row>
    <row r="24" spans="1:1">
      <c r="A24" t="s">
        <v>316</v>
      </c>
    </row>
    <row r="26" spans="1:1">
      <c r="A26" t="s">
        <v>317</v>
      </c>
    </row>
    <row r="27" spans="1:1">
      <c r="A27" t="s">
        <v>290</v>
      </c>
    </row>
    <row r="28" spans="1:1">
      <c r="A28" t="s">
        <v>318</v>
      </c>
    </row>
    <row r="29" spans="1:1">
      <c r="A29" t="s">
        <v>319</v>
      </c>
    </row>
    <row r="31" spans="1:1">
      <c r="A31" t="s">
        <v>320</v>
      </c>
    </row>
    <row r="33" spans="1:1">
      <c r="A33" t="s">
        <v>321</v>
      </c>
    </row>
    <row r="35" spans="1:1">
      <c r="A35" t="s">
        <v>322</v>
      </c>
    </row>
    <row r="36" spans="1:1">
      <c r="A36" t="s">
        <v>323</v>
      </c>
    </row>
    <row r="37" spans="1:1">
      <c r="A37" t="s">
        <v>324</v>
      </c>
    </row>
    <row r="39" spans="1:1">
      <c r="A39" t="s">
        <v>325</v>
      </c>
    </row>
    <row r="40" spans="1:1">
      <c r="A40" t="s">
        <v>326</v>
      </c>
    </row>
    <row r="43" spans="1:1">
      <c r="A43" t="s">
        <v>327</v>
      </c>
    </row>
    <row r="45" spans="1:1">
      <c r="A45" t="s">
        <v>328</v>
      </c>
    </row>
    <row r="46" spans="1:1">
      <c r="A46" t="s">
        <v>329</v>
      </c>
    </row>
    <row r="47" spans="1:1">
      <c r="A47" t="s">
        <v>330</v>
      </c>
    </row>
    <row r="48" spans="1:1">
      <c r="A48" t="s">
        <v>331</v>
      </c>
    </row>
    <row r="49" spans="1:1">
      <c r="A49" t="s">
        <v>332</v>
      </c>
    </row>
    <row r="50" spans="1:1">
      <c r="A50" t="s">
        <v>333</v>
      </c>
    </row>
    <row r="52" spans="1:1">
      <c r="A52" t="s">
        <v>339</v>
      </c>
    </row>
    <row r="53" spans="1:1">
      <c r="A53" t="s">
        <v>340</v>
      </c>
    </row>
  </sheetData>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20"/>
  <sheetViews>
    <sheetView workbookViewId="0">
      <selection activeCell="E18" sqref="E18"/>
    </sheetView>
  </sheetViews>
  <sheetFormatPr defaultColWidth="8.85546875" defaultRowHeight="12.75"/>
  <cols>
    <col min="1" max="1" width="11.28515625" customWidth="1"/>
    <col min="2" max="2" width="12" customWidth="1"/>
    <col min="3" max="3" width="14.42578125" customWidth="1"/>
    <col min="4" max="4" width="4" customWidth="1"/>
    <col min="5" max="5" width="15.140625" customWidth="1"/>
    <col min="6" max="7" width="9.140625" hidden="1" customWidth="1"/>
    <col min="9" max="9" width="12.7109375" customWidth="1"/>
    <col min="10" max="10" width="15.140625" customWidth="1"/>
    <col min="13" max="13" width="16.42578125" customWidth="1"/>
  </cols>
  <sheetData>
    <row r="2" spans="1:14" ht="15">
      <c r="A2" t="s">
        <v>268</v>
      </c>
      <c r="B2" s="68" t="s">
        <v>269</v>
      </c>
      <c r="C2" s="68">
        <v>1</v>
      </c>
    </row>
    <row r="3" spans="1:14">
      <c r="B3" t="s">
        <v>270</v>
      </c>
      <c r="C3" t="s">
        <v>271</v>
      </c>
    </row>
    <row r="4" spans="1:14">
      <c r="A4" t="s">
        <v>272</v>
      </c>
      <c r="B4" s="28">
        <v>1</v>
      </c>
      <c r="C4" s="28">
        <v>1</v>
      </c>
    </row>
    <row r="5" spans="1:14">
      <c r="A5" t="s">
        <v>273</v>
      </c>
      <c r="B5" t="s">
        <v>274</v>
      </c>
      <c r="C5" t="s">
        <v>275</v>
      </c>
      <c r="H5" s="28" t="s">
        <v>276</v>
      </c>
      <c r="I5" s="28" t="s">
        <v>277</v>
      </c>
      <c r="J5" s="28" t="s">
        <v>278</v>
      </c>
      <c r="K5" s="28" t="s">
        <v>279</v>
      </c>
      <c r="L5" s="28" t="s">
        <v>280</v>
      </c>
      <c r="M5" s="28" t="s">
        <v>281</v>
      </c>
      <c r="N5" s="28" t="s">
        <v>282</v>
      </c>
    </row>
    <row r="6" spans="1:14">
      <c r="B6" s="28">
        <v>1</v>
      </c>
      <c r="C6" s="28">
        <v>0</v>
      </c>
      <c r="E6" s="39" t="s">
        <v>283</v>
      </c>
      <c r="H6" s="39">
        <f>C4</f>
        <v>1</v>
      </c>
      <c r="I6" s="39">
        <f>40/B6*C6</f>
        <v>0</v>
      </c>
      <c r="J6" s="39">
        <f>15/B8*C8</f>
        <v>15</v>
      </c>
      <c r="K6" s="39">
        <f>10/B10*C10</f>
        <v>0</v>
      </c>
      <c r="L6" s="39">
        <f>10/B12*C12</f>
        <v>0</v>
      </c>
      <c r="M6" s="39">
        <f>5/B14*C14</f>
        <v>0</v>
      </c>
      <c r="N6" s="39">
        <f>5/B16*C16</f>
        <v>0</v>
      </c>
    </row>
    <row r="7" spans="1:14">
      <c r="A7" t="s">
        <v>284</v>
      </c>
      <c r="B7" t="s">
        <v>285</v>
      </c>
      <c r="C7" t="s">
        <v>286</v>
      </c>
      <c r="E7" s="28" t="s">
        <v>287</v>
      </c>
      <c r="F7" s="28"/>
      <c r="G7" s="28"/>
      <c r="H7" s="28">
        <f>H6+20</f>
        <v>21</v>
      </c>
      <c r="I7" s="28">
        <f>30/B6*C6</f>
        <v>0</v>
      </c>
      <c r="J7" s="28">
        <f>15/B8*C8</f>
        <v>15</v>
      </c>
      <c r="K7" s="28">
        <f>10/B10*C10</f>
        <v>0</v>
      </c>
      <c r="L7" s="28">
        <f>5/B12*C12</f>
        <v>0</v>
      </c>
      <c r="M7" s="28">
        <f>5/B14*C14</f>
        <v>0</v>
      </c>
      <c r="N7" s="28">
        <f>5/B16*C16</f>
        <v>0</v>
      </c>
    </row>
    <row r="8" spans="1:14">
      <c r="B8" s="28">
        <f>C2</f>
        <v>1</v>
      </c>
      <c r="C8" s="28">
        <v>1</v>
      </c>
    </row>
    <row r="9" spans="1:14">
      <c r="A9" t="s">
        <v>288</v>
      </c>
      <c r="B9" t="s">
        <v>285</v>
      </c>
      <c r="C9" t="s">
        <v>286</v>
      </c>
    </row>
    <row r="10" spans="1:14">
      <c r="B10" s="28">
        <f>C2</f>
        <v>1</v>
      </c>
      <c r="C10" s="28">
        <v>0</v>
      </c>
    </row>
    <row r="11" spans="1:14">
      <c r="A11" t="s">
        <v>280</v>
      </c>
      <c r="B11" t="s">
        <v>285</v>
      </c>
      <c r="C11" t="s">
        <v>286</v>
      </c>
    </row>
    <row r="12" spans="1:14">
      <c r="B12" s="28">
        <f>C2</f>
        <v>1</v>
      </c>
      <c r="C12" s="28">
        <v>0</v>
      </c>
      <c r="H12" s="28"/>
      <c r="I12" s="28" t="s">
        <v>283</v>
      </c>
      <c r="J12" s="28" t="s">
        <v>289</v>
      </c>
      <c r="K12" t="s">
        <v>290</v>
      </c>
    </row>
    <row r="13" spans="1:14" ht="25.5">
      <c r="A13" s="18" t="s">
        <v>281</v>
      </c>
      <c r="B13" t="s">
        <v>285</v>
      </c>
      <c r="C13" t="s">
        <v>286</v>
      </c>
      <c r="H13" s="28" t="s">
        <v>291</v>
      </c>
      <c r="I13" s="28">
        <f>H6</f>
        <v>1</v>
      </c>
      <c r="J13" s="28">
        <f>H7</f>
        <v>21</v>
      </c>
      <c r="K13" t="s">
        <v>290</v>
      </c>
    </row>
    <row r="14" spans="1:14">
      <c r="B14" s="28">
        <f>C2</f>
        <v>1</v>
      </c>
      <c r="C14" s="28">
        <v>0</v>
      </c>
      <c r="H14" s="28" t="s">
        <v>138</v>
      </c>
      <c r="I14" s="28">
        <f>I6</f>
        <v>0</v>
      </c>
      <c r="J14" s="28">
        <f>I7</f>
        <v>0</v>
      </c>
    </row>
    <row r="15" spans="1:14">
      <c r="A15" t="s">
        <v>282</v>
      </c>
      <c r="B15" t="s">
        <v>285</v>
      </c>
      <c r="C15" t="s">
        <v>286</v>
      </c>
      <c r="H15" s="28" t="s">
        <v>278</v>
      </c>
      <c r="I15" s="28">
        <f>J6</f>
        <v>15</v>
      </c>
      <c r="J15" s="28">
        <f>J7</f>
        <v>15</v>
      </c>
    </row>
    <row r="16" spans="1:14">
      <c r="B16" s="28">
        <f>C2</f>
        <v>1</v>
      </c>
      <c r="C16" s="28">
        <v>0</v>
      </c>
      <c r="H16" s="28" t="s">
        <v>279</v>
      </c>
      <c r="I16" s="28">
        <f>K6</f>
        <v>0</v>
      </c>
      <c r="J16" s="28">
        <f>K7</f>
        <v>0</v>
      </c>
    </row>
    <row r="17" spans="8:10">
      <c r="H17" s="28" t="s">
        <v>280</v>
      </c>
      <c r="I17" s="28">
        <f>L6</f>
        <v>0</v>
      </c>
      <c r="J17" s="28">
        <f>L7</f>
        <v>0</v>
      </c>
    </row>
    <row r="18" spans="8:10" ht="25.5">
      <c r="H18" s="31" t="s">
        <v>281</v>
      </c>
      <c r="I18" s="28">
        <f>M6</f>
        <v>0</v>
      </c>
      <c r="J18" s="28">
        <f>M7</f>
        <v>0</v>
      </c>
    </row>
    <row r="19" spans="8:10">
      <c r="H19" s="28" t="s">
        <v>282</v>
      </c>
      <c r="I19" s="28">
        <f>N6</f>
        <v>0</v>
      </c>
      <c r="J19" s="28">
        <f>N7</f>
        <v>0</v>
      </c>
    </row>
    <row r="20" spans="8:10">
      <c r="H20" s="28" t="s">
        <v>292</v>
      </c>
      <c r="I20" s="28">
        <f>I13+I14+I15+I16+I17+I18+I19</f>
        <v>16</v>
      </c>
      <c r="J20" s="28">
        <f>J13+J14+J15+J16+J17+J18+J19</f>
        <v>36</v>
      </c>
    </row>
  </sheetData>
  <pageMargins left="0.7" right="0.7"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5"/>
  <sheetViews>
    <sheetView workbookViewId="0">
      <selection activeCell="I16" sqref="I16"/>
    </sheetView>
  </sheetViews>
  <sheetFormatPr defaultColWidth="8.85546875" defaultRowHeight="12.75"/>
  <cols>
    <col min="6" max="6" width="36.42578125" customWidth="1"/>
    <col min="10" max="10" width="29.28515625" customWidth="1"/>
  </cols>
  <sheetData>
    <row r="1" spans="1:12" ht="24">
      <c r="A1" s="444" t="s">
        <v>22</v>
      </c>
      <c r="B1" s="444"/>
      <c r="C1" t="s">
        <v>111</v>
      </c>
      <c r="F1" s="2" t="s">
        <v>61</v>
      </c>
      <c r="G1" t="s">
        <v>125</v>
      </c>
      <c r="J1" s="14" t="s">
        <v>106</v>
      </c>
      <c r="K1" s="15"/>
      <c r="L1" t="s">
        <v>150</v>
      </c>
    </row>
    <row r="2" spans="1:12">
      <c r="C2" t="s">
        <v>112</v>
      </c>
      <c r="G2" t="s">
        <v>11</v>
      </c>
      <c r="L2" t="s">
        <v>151</v>
      </c>
    </row>
    <row r="3" spans="1:12">
      <c r="G3" t="s">
        <v>126</v>
      </c>
      <c r="L3" t="s">
        <v>152</v>
      </c>
    </row>
    <row r="4" spans="1:12">
      <c r="G4" t="s">
        <v>299</v>
      </c>
      <c r="L4" t="s">
        <v>153</v>
      </c>
    </row>
    <row r="5" spans="1:12" ht="48">
      <c r="A5" s="444" t="s">
        <v>58</v>
      </c>
      <c r="B5" s="444"/>
      <c r="C5" t="s">
        <v>113</v>
      </c>
      <c r="F5" s="2" t="s">
        <v>80</v>
      </c>
      <c r="G5" t="s">
        <v>127</v>
      </c>
    </row>
    <row r="6" spans="1:12">
      <c r="C6" t="s">
        <v>53</v>
      </c>
      <c r="G6" t="s">
        <v>186</v>
      </c>
    </row>
    <row r="7" spans="1:12">
      <c r="C7" t="s">
        <v>114</v>
      </c>
      <c r="G7" t="s">
        <v>128</v>
      </c>
      <c r="J7" s="4" t="s">
        <v>154</v>
      </c>
      <c r="K7" t="s">
        <v>155</v>
      </c>
    </row>
    <row r="8" spans="1:12">
      <c r="C8" t="s">
        <v>115</v>
      </c>
      <c r="G8" t="s">
        <v>129</v>
      </c>
      <c r="K8" t="s">
        <v>156</v>
      </c>
    </row>
    <row r="9" spans="1:12">
      <c r="C9" t="s">
        <v>116</v>
      </c>
      <c r="G9" t="s">
        <v>130</v>
      </c>
      <c r="K9" t="s">
        <v>157</v>
      </c>
    </row>
    <row r="10" spans="1:12">
      <c r="C10" t="s">
        <v>357</v>
      </c>
      <c r="G10" t="s">
        <v>131</v>
      </c>
    </row>
    <row r="11" spans="1:12">
      <c r="C11" t="s">
        <v>117</v>
      </c>
      <c r="G11" t="s">
        <v>132</v>
      </c>
    </row>
    <row r="12" spans="1:12">
      <c r="C12" t="s">
        <v>334</v>
      </c>
      <c r="G12" t="s">
        <v>133</v>
      </c>
    </row>
    <row r="13" spans="1:12">
      <c r="G13" t="s">
        <v>134</v>
      </c>
    </row>
    <row r="14" spans="1:12">
      <c r="A14" s="444" t="s">
        <v>91</v>
      </c>
      <c r="B14" s="444"/>
      <c r="C14" t="s">
        <v>111</v>
      </c>
      <c r="G14" t="s">
        <v>135</v>
      </c>
    </row>
    <row r="15" spans="1:12">
      <c r="C15" t="s">
        <v>112</v>
      </c>
      <c r="G15" t="s">
        <v>136</v>
      </c>
    </row>
    <row r="16" spans="1:12">
      <c r="G16" t="s">
        <v>170</v>
      </c>
    </row>
    <row r="17" spans="1:11">
      <c r="G17" t="s">
        <v>358</v>
      </c>
    </row>
    <row r="19" spans="1:11" ht="36">
      <c r="A19" s="444" t="s">
        <v>59</v>
      </c>
      <c r="B19" s="444"/>
      <c r="C19" t="s">
        <v>113</v>
      </c>
      <c r="F19" s="2" t="s">
        <v>62</v>
      </c>
      <c r="G19" t="s">
        <v>137</v>
      </c>
      <c r="J19" s="3" t="s">
        <v>93</v>
      </c>
      <c r="K19" t="s">
        <v>144</v>
      </c>
    </row>
    <row r="20" spans="1:11">
      <c r="C20" t="s">
        <v>53</v>
      </c>
      <c r="G20" t="s">
        <v>138</v>
      </c>
      <c r="K20" t="s">
        <v>145</v>
      </c>
    </row>
    <row r="21" spans="1:11">
      <c r="C21" t="s">
        <v>114</v>
      </c>
      <c r="G21" t="s">
        <v>139</v>
      </c>
      <c r="K21" t="s">
        <v>146</v>
      </c>
    </row>
    <row r="22" spans="1:11">
      <c r="C22" t="s">
        <v>118</v>
      </c>
      <c r="K22" t="s">
        <v>147</v>
      </c>
    </row>
    <row r="23" spans="1:11">
      <c r="C23" t="s">
        <v>119</v>
      </c>
      <c r="K23" t="s">
        <v>148</v>
      </c>
    </row>
    <row r="24" spans="1:11">
      <c r="K24" t="s">
        <v>149</v>
      </c>
    </row>
    <row r="25" spans="1:11" ht="36">
      <c r="A25" s="444" t="s">
        <v>60</v>
      </c>
      <c r="B25" s="444"/>
      <c r="C25" t="s">
        <v>120</v>
      </c>
      <c r="F25" s="2" t="s">
        <v>81</v>
      </c>
      <c r="G25" t="s">
        <v>140</v>
      </c>
      <c r="J25" s="2" t="s">
        <v>82</v>
      </c>
      <c r="K25" t="s">
        <v>140</v>
      </c>
    </row>
    <row r="26" spans="1:11">
      <c r="C26" t="s">
        <v>121</v>
      </c>
      <c r="G26" t="s">
        <v>141</v>
      </c>
      <c r="K26" t="s">
        <v>141</v>
      </c>
    </row>
    <row r="27" spans="1:11">
      <c r="C27" t="s">
        <v>122</v>
      </c>
      <c r="G27" t="s">
        <v>142</v>
      </c>
      <c r="K27" t="s">
        <v>142</v>
      </c>
    </row>
    <row r="28" spans="1:11">
      <c r="C28" t="s">
        <v>123</v>
      </c>
      <c r="G28" t="s">
        <v>143</v>
      </c>
      <c r="K28" t="s">
        <v>143</v>
      </c>
    </row>
    <row r="29" spans="1:11">
      <c r="C29" t="s">
        <v>124</v>
      </c>
      <c r="G29" t="s">
        <v>167</v>
      </c>
      <c r="K29" t="s">
        <v>167</v>
      </c>
    </row>
    <row r="30" spans="1:11">
      <c r="G30" t="s">
        <v>300</v>
      </c>
      <c r="K30" t="s">
        <v>300</v>
      </c>
    </row>
    <row r="31" spans="1:11" ht="20.25" customHeight="1">
      <c r="A31" s="442" t="s">
        <v>160</v>
      </c>
      <c r="B31" s="443"/>
      <c r="C31" t="s">
        <v>111</v>
      </c>
      <c r="F31" s="5" t="s">
        <v>161</v>
      </c>
      <c r="G31" s="6" t="s">
        <v>111</v>
      </c>
      <c r="J31" s="10" t="s">
        <v>85</v>
      </c>
      <c r="K31" t="s">
        <v>167</v>
      </c>
    </row>
    <row r="32" spans="1:11">
      <c r="C32" t="s">
        <v>112</v>
      </c>
      <c r="G32" t="s">
        <v>112</v>
      </c>
      <c r="K32" t="s">
        <v>141</v>
      </c>
    </row>
    <row r="33" spans="1:11">
      <c r="K33" t="s">
        <v>143</v>
      </c>
    </row>
    <row r="34" spans="1:11" ht="24" customHeight="1">
      <c r="A34" s="441" t="s">
        <v>76</v>
      </c>
      <c r="B34" s="441"/>
      <c r="C34" t="s">
        <v>111</v>
      </c>
      <c r="F34" s="1" t="s">
        <v>163</v>
      </c>
      <c r="G34" t="s">
        <v>164</v>
      </c>
      <c r="K34" t="s">
        <v>300</v>
      </c>
    </row>
    <row r="35" spans="1:11">
      <c r="A35" s="441"/>
      <c r="B35" s="441"/>
      <c r="C35" t="s">
        <v>112</v>
      </c>
      <c r="G35" t="s">
        <v>165</v>
      </c>
      <c r="J35" s="16" t="s">
        <v>102</v>
      </c>
      <c r="K35" s="17" t="s">
        <v>121</v>
      </c>
    </row>
    <row r="36" spans="1:11">
      <c r="A36" s="18"/>
      <c r="B36" s="18"/>
      <c r="K36" t="s">
        <v>171</v>
      </c>
    </row>
    <row r="37" spans="1:11" ht="25.5" customHeight="1">
      <c r="A37" s="441" t="s">
        <v>77</v>
      </c>
      <c r="B37" s="441"/>
      <c r="C37" t="s">
        <v>111</v>
      </c>
      <c r="K37" t="s">
        <v>123</v>
      </c>
    </row>
    <row r="38" spans="1:11">
      <c r="A38" s="441"/>
      <c r="B38" s="441"/>
      <c r="C38" t="s">
        <v>112</v>
      </c>
      <c r="K38" t="s">
        <v>172</v>
      </c>
    </row>
    <row r="39" spans="1:11" ht="26.25" customHeight="1"/>
    <row r="40" spans="1:11" ht="24" customHeight="1">
      <c r="A40" s="441" t="s">
        <v>78</v>
      </c>
      <c r="B40" s="441"/>
      <c r="C40" t="s">
        <v>111</v>
      </c>
      <c r="F40" s="10" t="s">
        <v>103</v>
      </c>
      <c r="G40" t="s">
        <v>111</v>
      </c>
      <c r="H40" t="s">
        <v>112</v>
      </c>
    </row>
    <row r="41" spans="1:11">
      <c r="A41" s="441"/>
      <c r="B41" s="441"/>
      <c r="C41" t="s">
        <v>112</v>
      </c>
      <c r="F41" s="10" t="s">
        <v>101</v>
      </c>
      <c r="G41" t="s">
        <v>111</v>
      </c>
      <c r="H41" t="s">
        <v>112</v>
      </c>
    </row>
    <row r="42" spans="1:11">
      <c r="F42" s="10" t="s">
        <v>176</v>
      </c>
      <c r="G42" t="s">
        <v>111</v>
      </c>
      <c r="H42" t="s">
        <v>112</v>
      </c>
    </row>
    <row r="43" spans="1:11" ht="36" customHeight="1">
      <c r="A43" s="440" t="s">
        <v>19</v>
      </c>
      <c r="B43" s="440"/>
      <c r="C43" t="s">
        <v>111</v>
      </c>
      <c r="F43" s="10" t="s">
        <v>177</v>
      </c>
      <c r="G43" t="s">
        <v>111</v>
      </c>
      <c r="H43" t="s">
        <v>112</v>
      </c>
    </row>
    <row r="44" spans="1:11" ht="24">
      <c r="A44" s="440"/>
      <c r="B44" s="440"/>
      <c r="C44" t="s">
        <v>112</v>
      </c>
      <c r="F44" s="10" t="s">
        <v>184</v>
      </c>
      <c r="G44" t="s">
        <v>111</v>
      </c>
      <c r="H44" t="s">
        <v>112</v>
      </c>
    </row>
    <row r="45" spans="1:11" ht="24">
      <c r="C45" t="s">
        <v>293</v>
      </c>
      <c r="F45" s="10" t="s">
        <v>180</v>
      </c>
      <c r="G45" t="s">
        <v>111</v>
      </c>
      <c r="H45" t="s">
        <v>112</v>
      </c>
    </row>
  </sheetData>
  <sheetProtection selectLockedCells="1" selectUnlockedCells="1"/>
  <mergeCells count="10">
    <mergeCell ref="A25:B25"/>
    <mergeCell ref="A1:B1"/>
    <mergeCell ref="A5:B5"/>
    <mergeCell ref="A14:B14"/>
    <mergeCell ref="A19:B19"/>
    <mergeCell ref="A43:B44"/>
    <mergeCell ref="A40:B41"/>
    <mergeCell ref="A37:B38"/>
    <mergeCell ref="A34:B35"/>
    <mergeCell ref="A31:B3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8.85546875" defaultRowHeight="12.75"/>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34457</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Valuation Format</vt:lpstr>
      <vt:lpstr>Summery</vt:lpstr>
      <vt:lpstr>Measurement</vt:lpstr>
      <vt:lpstr>plan</vt:lpstr>
      <vt:lpstr>Remarks</vt:lpstr>
      <vt:lpstr>Construction %</vt:lpstr>
      <vt:lpstr>Data</vt:lpstr>
      <vt:lpstr>Screenshot of mail</vt:lpstr>
      <vt:lpstr>'Valuation Format'!Print_Area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115187</dc:creator>
  <cp:lastModifiedBy>VS JADON</cp:lastModifiedBy>
  <cp:revision>2</cp:revision>
  <cp:lastPrinted>2025-09-12T16:11:13Z</cp:lastPrinted>
  <dcterms:created xsi:type="dcterms:W3CDTF">2005-12-28T11:51:09Z</dcterms:created>
  <dcterms:modified xsi:type="dcterms:W3CDTF">2025-09-12T16:11:17Z</dcterms:modified>
</cp:coreProperties>
</file>