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comments2.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7928"/>
  <workbookPr defaultThemeVersion="124226"/>
  <mc:AlternateContent xmlns:mc="http://schemas.openxmlformats.org/markup-compatibility/2006">
    <mc:Choice Requires="x15">
      <x15ac:absPath xmlns:x15ac="http://schemas.microsoft.com/office/spreadsheetml/2010/11/ac" url="D:\Kunal\Sept 25\Godrej\Old\"/>
    </mc:Choice>
  </mc:AlternateContent>
  <xr:revisionPtr revIDLastSave="0" documentId="13_ncr:1_{62F6EE72-789F-40CC-BD91-46260E99A537}" xr6:coauthVersionLast="47" xr6:coauthVersionMax="47" xr10:uidLastSave="{00000000-0000-0000-0000-000000000000}"/>
  <bookViews>
    <workbookView xWindow="-108" yWindow="-108" windowWidth="23256" windowHeight="12456" xr2:uid="{00000000-000D-0000-FFFF-FFFF00000000}"/>
  </bookViews>
  <sheets>
    <sheet name="Report" sheetId="3" r:id="rId1"/>
    <sheet name="Construction table" sheetId="4" r:id="rId2"/>
    <sheet name="Remarks" sheetId="5" r:id="rId3"/>
    <sheet name="Area Calculation" sheetId="6" r:id="rId4"/>
  </sheets>
  <definedNames>
    <definedName name="_xlnm.Print_Area" localSheetId="0">Report!$A$1:$H$603</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A264" i="3" l="1"/>
  <c r="A265" i="3" s="1"/>
  <c r="A266" i="3" s="1"/>
  <c r="A267" i="3" s="1"/>
  <c r="A268" i="3" s="1"/>
  <c r="A270" i="3" s="1"/>
  <c r="A271" i="3" s="1"/>
  <c r="A272" i="3" s="1"/>
  <c r="A273" i="3" s="1"/>
  <c r="A274" i="3" s="1"/>
  <c r="G132" i="3" l="1"/>
  <c r="I132" i="3" s="1"/>
  <c r="G131" i="3"/>
  <c r="I130" i="3"/>
  <c r="F225" i="3" l="1"/>
  <c r="E225" i="3"/>
  <c r="F224" i="3"/>
  <c r="E224" i="3"/>
  <c r="E223" i="3"/>
  <c r="H223" i="3" s="1"/>
  <c r="E222" i="3"/>
  <c r="H222" i="3" s="1"/>
  <c r="E221" i="3"/>
  <c r="H221" i="3" s="1"/>
  <c r="E220" i="3"/>
  <c r="H220" i="3" s="1"/>
  <c r="F219" i="3"/>
  <c r="E219" i="3"/>
  <c r="A219" i="3"/>
  <c r="A220" i="3" s="1"/>
  <c r="A221" i="3" s="1"/>
  <c r="A222" i="3" s="1"/>
  <c r="A223" i="3" s="1"/>
  <c r="A224" i="3" s="1"/>
  <c r="A225" i="3" s="1"/>
  <c r="F218" i="3"/>
  <c r="E218" i="3"/>
  <c r="H218" i="3" l="1"/>
  <c r="H224" i="3"/>
  <c r="H219" i="3"/>
  <c r="H225" i="3"/>
  <c r="E195" i="3"/>
  <c r="E190" i="3" l="1"/>
  <c r="I91" i="3" l="1"/>
  <c r="H53" i="3" l="1"/>
  <c r="C53" i="3"/>
  <c r="J143" i="3"/>
  <c r="E232" i="3" l="1"/>
  <c r="E231" i="3"/>
  <c r="E230" i="3"/>
  <c r="E229" i="3"/>
  <c r="F228" i="3"/>
  <c r="E228" i="3"/>
  <c r="F227" i="3"/>
  <c r="E227" i="3"/>
  <c r="F216" i="3"/>
  <c r="E216" i="3"/>
  <c r="F215" i="3"/>
  <c r="E215" i="3"/>
  <c r="E214" i="3"/>
  <c r="E213" i="3"/>
  <c r="E212" i="3"/>
  <c r="E211" i="3"/>
  <c r="F210" i="3"/>
  <c r="E210" i="3"/>
  <c r="F209" i="3"/>
  <c r="E209" i="3"/>
  <c r="F201" i="3"/>
  <c r="E201" i="3"/>
  <c r="F200" i="3"/>
  <c r="E200" i="3"/>
  <c r="F199" i="3"/>
  <c r="E199" i="3"/>
  <c r="F198" i="3"/>
  <c r="E198" i="3"/>
  <c r="F195" i="3"/>
  <c r="F194" i="3"/>
  <c r="E194" i="3"/>
  <c r="F193" i="3"/>
  <c r="E193" i="3"/>
  <c r="F192" i="3"/>
  <c r="E192" i="3"/>
  <c r="F191" i="3"/>
  <c r="E191" i="3"/>
  <c r="F190" i="3"/>
  <c r="F188" i="3"/>
  <c r="E188" i="3"/>
  <c r="F187" i="3"/>
  <c r="E187" i="3"/>
  <c r="F186" i="3"/>
  <c r="E186" i="3"/>
  <c r="F185" i="3"/>
  <c r="E185" i="3"/>
  <c r="F184" i="3"/>
  <c r="E184" i="3"/>
  <c r="F183" i="3"/>
  <c r="E183" i="3"/>
  <c r="F179" i="3"/>
  <c r="E179" i="3"/>
  <c r="F178" i="3"/>
  <c r="E178" i="3"/>
  <c r="F177" i="3"/>
  <c r="E177" i="3"/>
  <c r="F176" i="3"/>
  <c r="E176" i="3"/>
  <c r="F175" i="3"/>
  <c r="E175" i="3"/>
  <c r="F174" i="3"/>
  <c r="E174" i="3"/>
  <c r="F173" i="3"/>
  <c r="E173" i="3"/>
  <c r="F172" i="3"/>
  <c r="E172" i="3"/>
  <c r="F168" i="3"/>
  <c r="E168" i="3"/>
  <c r="F167" i="3"/>
  <c r="E167" i="3"/>
  <c r="F166" i="3"/>
  <c r="E166" i="3"/>
  <c r="F165" i="3"/>
  <c r="E165" i="3"/>
  <c r="F164" i="3"/>
  <c r="E164" i="3"/>
  <c r="F163" i="3"/>
  <c r="E163" i="3"/>
  <c r="F161" i="3"/>
  <c r="F160" i="3"/>
  <c r="F159" i="3"/>
  <c r="F158" i="3"/>
  <c r="F157" i="3"/>
  <c r="F156" i="3"/>
  <c r="F155" i="3"/>
  <c r="F154" i="3"/>
  <c r="E161" i="3"/>
  <c r="E160" i="3"/>
  <c r="E159" i="3"/>
  <c r="E158" i="3"/>
  <c r="E157" i="3"/>
  <c r="E156" i="3"/>
  <c r="E155" i="3"/>
  <c r="E154" i="3"/>
  <c r="I212" i="3"/>
  <c r="H232" i="3" l="1"/>
  <c r="H231" i="3"/>
  <c r="H230" i="3"/>
  <c r="H229" i="3"/>
  <c r="H228" i="3"/>
  <c r="A228" i="3"/>
  <c r="A229" i="3" s="1"/>
  <c r="A230" i="3" s="1"/>
  <c r="A231" i="3" s="1"/>
  <c r="A232" i="3" s="1"/>
  <c r="A233" i="3" s="1"/>
  <c r="A234" i="3" s="1"/>
  <c r="H227" i="3"/>
  <c r="H201" i="3"/>
  <c r="H200" i="3"/>
  <c r="H199" i="3"/>
  <c r="H198" i="3"/>
  <c r="A198" i="3"/>
  <c r="A199" i="3" s="1"/>
  <c r="A200" i="3" s="1"/>
  <c r="A201" i="3" s="1"/>
  <c r="A202" i="3" s="1"/>
  <c r="A191" i="3"/>
  <c r="A192" i="3" s="1"/>
  <c r="A193" i="3" s="1"/>
  <c r="A194" i="3" s="1"/>
  <c r="A195" i="3" s="1"/>
  <c r="H195" i="3"/>
  <c r="H194" i="3"/>
  <c r="H193" i="3"/>
  <c r="H192" i="3"/>
  <c r="H191" i="3"/>
  <c r="H190" i="3"/>
  <c r="H188" i="3"/>
  <c r="H187" i="3"/>
  <c r="H186" i="3"/>
  <c r="H185" i="3"/>
  <c r="H184" i="3"/>
  <c r="H183" i="3"/>
  <c r="A182" i="3"/>
  <c r="A183" i="3" s="1"/>
  <c r="A184" i="3" s="1"/>
  <c r="A185" i="3" s="1"/>
  <c r="A186" i="3" s="1"/>
  <c r="A187" i="3" s="1"/>
  <c r="A188" i="3" s="1"/>
  <c r="H179" i="3"/>
  <c r="J179" i="3" s="1"/>
  <c r="H178" i="3"/>
  <c r="H177" i="3"/>
  <c r="J177" i="3" s="1"/>
  <c r="H176" i="3"/>
  <c r="H175" i="3"/>
  <c r="H174" i="3"/>
  <c r="J174" i="3" s="1"/>
  <c r="H173" i="3"/>
  <c r="A173" i="3"/>
  <c r="A174" i="3" s="1"/>
  <c r="A175" i="3" s="1"/>
  <c r="A176" i="3" s="1"/>
  <c r="A177" i="3" s="1"/>
  <c r="A178" i="3" s="1"/>
  <c r="A179" i="3" s="1"/>
  <c r="H172" i="3"/>
  <c r="H168" i="3"/>
  <c r="H167" i="3"/>
  <c r="H166" i="3"/>
  <c r="H165" i="3"/>
  <c r="H164" i="3"/>
  <c r="A164" i="3"/>
  <c r="A165" i="3" s="1"/>
  <c r="A166" i="3" s="1"/>
  <c r="A167" i="3" s="1"/>
  <c r="A168" i="3" s="1"/>
  <c r="A169" i="3" s="1"/>
  <c r="A170" i="3" s="1"/>
  <c r="H163" i="3"/>
  <c r="H161" i="3"/>
  <c r="H160" i="3"/>
  <c r="H159" i="3"/>
  <c r="H158" i="3"/>
  <c r="H157" i="3"/>
  <c r="H156" i="3"/>
  <c r="H155" i="3"/>
  <c r="H154" i="3"/>
  <c r="A155" i="3"/>
  <c r="A156" i="3" s="1"/>
  <c r="A157" i="3" s="1"/>
  <c r="A158" i="3" s="1"/>
  <c r="A159" i="3" s="1"/>
  <c r="A160" i="3" s="1"/>
  <c r="A161" i="3" s="1"/>
  <c r="J181" i="3" l="1"/>
  <c r="E141" i="3"/>
  <c r="G141" i="3"/>
  <c r="D278" i="3"/>
  <c r="D276" i="3"/>
  <c r="H209" i="3"/>
  <c r="H210" i="3"/>
  <c r="H211" i="3"/>
  <c r="H212" i="3"/>
  <c r="H213" i="3"/>
  <c r="H77" i="3"/>
  <c r="G143" i="3" l="1"/>
  <c r="E143" i="3"/>
  <c r="J80" i="3"/>
  <c r="C79" i="3" s="1"/>
  <c r="D79" i="3" s="1"/>
  <c r="J79" i="3"/>
  <c r="D83" i="3"/>
  <c r="D81" i="3"/>
  <c r="D82" i="3"/>
  <c r="D86" i="3"/>
  <c r="D90" i="3"/>
  <c r="D85" i="3"/>
  <c r="D87" i="3"/>
  <c r="D88" i="3"/>
  <c r="J78" i="3"/>
  <c r="D89" i="3"/>
  <c r="D84" i="3"/>
  <c r="D77" i="3"/>
  <c r="L41" i="6"/>
  <c r="I41" i="6"/>
  <c r="E41" i="6"/>
  <c r="L40" i="6"/>
  <c r="I40" i="6"/>
  <c r="E40" i="6"/>
  <c r="L39" i="6"/>
  <c r="I39" i="6"/>
  <c r="E39" i="6"/>
  <c r="L38" i="6"/>
  <c r="I38" i="6"/>
  <c r="E38" i="6"/>
  <c r="L37" i="6"/>
  <c r="I37" i="6"/>
  <c r="E37" i="6"/>
  <c r="L36" i="6"/>
  <c r="I36" i="6"/>
  <c r="E36" i="6"/>
  <c r="L35" i="6"/>
  <c r="I35" i="6"/>
  <c r="E35" i="6"/>
  <c r="L34" i="6"/>
  <c r="I34" i="6"/>
  <c r="E34" i="6"/>
  <c r="L33" i="6"/>
  <c r="I33" i="6"/>
  <c r="E33" i="6"/>
  <c r="L32" i="6"/>
  <c r="I32" i="6"/>
  <c r="E32" i="6"/>
  <c r="L31" i="6"/>
  <c r="I31" i="6"/>
  <c r="E31" i="6"/>
  <c r="L30" i="6"/>
  <c r="I30" i="6"/>
  <c r="E30" i="6"/>
  <c r="L29" i="6"/>
  <c r="I29" i="6"/>
  <c r="E29" i="6"/>
  <c r="L28" i="6"/>
  <c r="I28" i="6"/>
  <c r="E28" i="6"/>
  <c r="L27" i="6"/>
  <c r="I27" i="6"/>
  <c r="E27" i="6"/>
  <c r="L26" i="6"/>
  <c r="I26" i="6"/>
  <c r="E26" i="6"/>
  <c r="L25" i="6"/>
  <c r="I25" i="6"/>
  <c r="E25" i="6"/>
  <c r="L24" i="6"/>
  <c r="I24" i="6"/>
  <c r="E24" i="6"/>
  <c r="L23" i="6"/>
  <c r="I23" i="6"/>
  <c r="E23" i="6"/>
  <c r="L22" i="6"/>
  <c r="I22" i="6"/>
  <c r="E22" i="6"/>
  <c r="L21" i="6"/>
  <c r="I21" i="6"/>
  <c r="E21" i="6"/>
  <c r="L20" i="6"/>
  <c r="I20" i="6"/>
  <c r="E20" i="6"/>
  <c r="L19" i="6"/>
  <c r="I19" i="6"/>
  <c r="E19" i="6"/>
  <c r="L18" i="6"/>
  <c r="I18" i="6"/>
  <c r="E18" i="6"/>
  <c r="L17" i="6"/>
  <c r="I17" i="6"/>
  <c r="E17" i="6"/>
  <c r="L16" i="6"/>
  <c r="I16" i="6"/>
  <c r="E16" i="6"/>
  <c r="L15" i="6"/>
  <c r="I15" i="6"/>
  <c r="E15" i="6"/>
  <c r="L14" i="6"/>
  <c r="I14" i="6"/>
  <c r="E14" i="6"/>
  <c r="L13" i="6"/>
  <c r="I13" i="6"/>
  <c r="E13" i="6"/>
  <c r="L12" i="6"/>
  <c r="I12" i="6"/>
  <c r="E12" i="6"/>
  <c r="L11" i="6"/>
  <c r="I11" i="6"/>
  <c r="E11" i="6"/>
  <c r="L10" i="6"/>
  <c r="I10" i="6"/>
  <c r="E10" i="6"/>
  <c r="L9" i="6"/>
  <c r="I9" i="6"/>
  <c r="E9" i="6"/>
  <c r="L8" i="6"/>
  <c r="I8" i="6"/>
  <c r="E8" i="6"/>
  <c r="L7" i="6"/>
  <c r="I7" i="6"/>
  <c r="E7" i="6"/>
  <c r="L6" i="6"/>
  <c r="I6" i="6"/>
  <c r="E6" i="6"/>
  <c r="E42" i="6" l="1"/>
  <c r="J86" i="3"/>
  <c r="J81" i="3"/>
  <c r="J82" i="3" s="1"/>
  <c r="J87" i="3"/>
  <c r="I42" i="6"/>
  <c r="H42" i="6" s="1"/>
  <c r="L42" i="6"/>
  <c r="K42" i="6" s="1"/>
  <c r="E44" i="6"/>
  <c r="D42" i="6"/>
  <c r="D44" i="6" s="1"/>
  <c r="J83" i="3" l="1"/>
  <c r="J84" i="3" s="1"/>
  <c r="J85" i="3" s="1"/>
  <c r="J88" i="3" s="1"/>
  <c r="C80" i="3"/>
  <c r="D80" i="3" s="1"/>
  <c r="C26" i="3"/>
  <c r="C18" i="3"/>
  <c r="H261" i="3"/>
  <c r="H260" i="3"/>
  <c r="H259" i="3"/>
  <c r="H258" i="3"/>
  <c r="H257" i="3"/>
  <c r="H256" i="3"/>
  <c r="H255" i="3"/>
  <c r="H254" i="3"/>
  <c r="H252" i="3"/>
  <c r="H251" i="3"/>
  <c r="H250" i="3"/>
  <c r="H249" i="3"/>
  <c r="H248" i="3"/>
  <c r="H247" i="3"/>
  <c r="H246" i="3"/>
  <c r="H245" i="3"/>
  <c r="H243" i="3"/>
  <c r="H242" i="3"/>
  <c r="H241" i="3"/>
  <c r="H240" i="3"/>
  <c r="H239" i="3"/>
  <c r="H238" i="3"/>
  <c r="H237" i="3"/>
  <c r="H236" i="3"/>
  <c r="E145" i="3"/>
  <c r="H144" i="3"/>
  <c r="H214" i="3"/>
  <c r="H215" i="3"/>
  <c r="H216" i="3"/>
  <c r="E142" i="3" l="1"/>
  <c r="J141" i="3" s="1"/>
  <c r="G142" i="3"/>
  <c r="G144" i="3" s="1"/>
  <c r="E79" i="3"/>
  <c r="I76" i="3" s="1"/>
  <c r="G79" i="3" s="1"/>
  <c r="G138" i="3"/>
  <c r="E138" i="3"/>
  <c r="A110" i="3"/>
  <c r="D111" i="3" s="1"/>
  <c r="J120" i="3" s="1"/>
  <c r="A94" i="3"/>
  <c r="D95" i="3" s="1"/>
  <c r="D62" i="3"/>
  <c r="E144" i="3" l="1"/>
  <c r="J119" i="3"/>
  <c r="C38" i="4"/>
  <c r="G37" i="4"/>
  <c r="F37" i="4"/>
  <c r="G36" i="4"/>
  <c r="F36" i="4"/>
  <c r="G35" i="4"/>
  <c r="F35" i="4"/>
  <c r="G34" i="4"/>
  <c r="F34" i="4"/>
  <c r="G33" i="4"/>
  <c r="F33" i="4"/>
  <c r="G32" i="4"/>
  <c r="F32" i="4"/>
  <c r="G31" i="4"/>
  <c r="F31" i="4"/>
  <c r="G30" i="4"/>
  <c r="F30" i="4"/>
  <c r="G29" i="4"/>
  <c r="F29" i="4"/>
  <c r="G28" i="4"/>
  <c r="F28" i="4"/>
  <c r="G27" i="4"/>
  <c r="F27" i="4"/>
  <c r="G26" i="4"/>
  <c r="F26" i="4"/>
  <c r="K15" i="4"/>
  <c r="K14" i="4"/>
  <c r="K13" i="4"/>
  <c r="H95" i="3"/>
  <c r="I5" i="4"/>
  <c r="F38" i="4" l="1"/>
  <c r="G38" i="4"/>
  <c r="E18" i="4"/>
  <c r="E15" i="4"/>
  <c r="E17" i="4"/>
  <c r="E11" i="4"/>
  <c r="K6" i="4"/>
  <c r="E9" i="4"/>
  <c r="K8" i="4"/>
  <c r="C7" i="4" s="1"/>
  <c r="E14" i="4"/>
  <c r="E12" i="4"/>
  <c r="E16" i="4"/>
  <c r="E10" i="4"/>
  <c r="K9" i="4"/>
  <c r="K10" i="4" s="1"/>
  <c r="K11" i="4" s="1"/>
  <c r="E13" i="4"/>
  <c r="K7" i="4"/>
  <c r="J104" i="3"/>
  <c r="K12" i="4" l="1"/>
  <c r="K16" i="4" s="1"/>
  <c r="C8" i="4" s="1"/>
  <c r="E8" i="4" s="1"/>
  <c r="E7" i="4"/>
  <c r="A210" i="3"/>
  <c r="A211" i="3" s="1"/>
  <c r="A212" i="3" s="1"/>
  <c r="A213" i="3" s="1"/>
  <c r="A214" i="3" s="1"/>
  <c r="A215" i="3" s="1"/>
  <c r="A216" i="3" s="1"/>
  <c r="F7" i="4" l="1"/>
  <c r="J4" i="4" s="1"/>
  <c r="H7" i="4" s="1"/>
  <c r="G4" i="3" l="1"/>
  <c r="H138" i="3" l="1"/>
  <c r="G145" i="3" s="1"/>
  <c r="D277" i="3" l="1"/>
  <c r="G133" i="3"/>
  <c r="J71" i="3"/>
  <c r="H62" i="3"/>
  <c r="J66" i="3" l="1"/>
  <c r="D71" i="3"/>
  <c r="D68" i="3"/>
  <c r="D66" i="3"/>
  <c r="J64" i="3"/>
  <c r="D75" i="3"/>
  <c r="D73" i="3"/>
  <c r="D70" i="3"/>
  <c r="D67" i="3"/>
  <c r="J65" i="3"/>
  <c r="C64" i="3" s="1"/>
  <c r="J63" i="3"/>
  <c r="D74" i="3"/>
  <c r="D72" i="3"/>
  <c r="D69" i="3"/>
  <c r="D108" i="3" l="1"/>
  <c r="D100" i="3"/>
  <c r="D103" i="3"/>
  <c r="J97" i="3"/>
  <c r="D107" i="3"/>
  <c r="D101" i="3"/>
  <c r="J96" i="3"/>
  <c r="D106" i="3"/>
  <c r="J99" i="3"/>
  <c r="D105" i="3"/>
  <c r="D99" i="3"/>
  <c r="J98" i="3"/>
  <c r="C97" i="3" s="1"/>
  <c r="D104" i="3"/>
  <c r="D102" i="3"/>
  <c r="J67" i="3"/>
  <c r="J72" i="3" s="1"/>
  <c r="J100" i="3" l="1"/>
  <c r="J101" i="3" s="1"/>
  <c r="D97" i="3"/>
  <c r="J105" i="3"/>
  <c r="J68" i="3"/>
  <c r="H111" i="3"/>
  <c r="J102" i="3" l="1"/>
  <c r="J103" i="3" s="1"/>
  <c r="C98" i="3"/>
  <c r="D124" i="3"/>
  <c r="D123" i="3"/>
  <c r="D117" i="3"/>
  <c r="J114" i="3"/>
  <c r="C113" i="3" s="1"/>
  <c r="D119" i="3"/>
  <c r="D118" i="3"/>
  <c r="J112" i="3"/>
  <c r="D122" i="3"/>
  <c r="D116" i="3"/>
  <c r="J115" i="3"/>
  <c r="J116" i="3" s="1"/>
  <c r="J117" i="3" s="1"/>
  <c r="J118" i="3" s="1"/>
  <c r="D121" i="3"/>
  <c r="D115" i="3"/>
  <c r="J113" i="3"/>
  <c r="D120" i="3"/>
  <c r="J69" i="3"/>
  <c r="J106" i="3" l="1"/>
  <c r="J70" i="3"/>
  <c r="C65" i="3" s="1"/>
  <c r="D98" i="3"/>
  <c r="E97" i="3"/>
  <c r="I94" i="3" s="1"/>
  <c r="G97" i="3" s="1"/>
  <c r="J121" i="3"/>
  <c r="J122" i="3" s="1"/>
  <c r="C114" i="3" s="1"/>
  <c r="D114" i="3" s="1"/>
  <c r="D113" i="3"/>
  <c r="V245" i="3"/>
  <c r="V236" i="3"/>
  <c r="U236" i="3"/>
  <c r="U254" i="3"/>
  <c r="V254" i="3"/>
  <c r="U245" i="3"/>
  <c r="J73" i="3" l="1"/>
  <c r="E64" i="3" s="1"/>
  <c r="D64" i="3"/>
  <c r="E113" i="3"/>
  <c r="I110" i="3" s="1"/>
  <c r="G113" i="3" s="1"/>
  <c r="T254" i="3"/>
  <c r="U255" i="3"/>
  <c r="V255" i="3"/>
  <c r="V256" i="3" s="1"/>
  <c r="V257" i="3" s="1"/>
  <c r="V258" i="3" s="1"/>
  <c r="V259" i="3" s="1"/>
  <c r="V260" i="3" s="1"/>
  <c r="V261" i="3" s="1"/>
  <c r="T245" i="3"/>
  <c r="U246" i="3"/>
  <c r="V246" i="3"/>
  <c r="V247" i="3" s="1"/>
  <c r="V248" i="3" s="1"/>
  <c r="V249" i="3" s="1"/>
  <c r="V250" i="3" s="1"/>
  <c r="V251" i="3" s="1"/>
  <c r="V252" i="3" s="1"/>
  <c r="V237" i="3"/>
  <c r="V238" i="3" s="1"/>
  <c r="V239" i="3" s="1"/>
  <c r="V240" i="3" s="1"/>
  <c r="V241" i="3" s="1"/>
  <c r="V242" i="3" s="1"/>
  <c r="V243" i="3" s="1"/>
  <c r="U237" i="3"/>
  <c r="T236" i="3"/>
  <c r="E91" i="3" l="1"/>
  <c r="G125" i="3" s="1"/>
  <c r="D65" i="3"/>
  <c r="I61" i="3"/>
  <c r="G64" i="3" s="1"/>
  <c r="A254" i="3"/>
  <c r="A245" i="3"/>
  <c r="A236" i="3"/>
  <c r="T255" i="3"/>
  <c r="A255" i="3" s="1"/>
  <c r="U256" i="3"/>
  <c r="T256" i="3" s="1"/>
  <c r="T246" i="3"/>
  <c r="A246" i="3" s="1"/>
  <c r="U247" i="3"/>
  <c r="T247" i="3" s="1"/>
  <c r="U238" i="3"/>
  <c r="T237" i="3"/>
  <c r="A237" i="3" s="1"/>
  <c r="A256" i="3" l="1"/>
  <c r="A247" i="3"/>
  <c r="U257" i="3"/>
  <c r="T257" i="3" s="1"/>
  <c r="U248" i="3"/>
  <c r="T248" i="3" s="1"/>
  <c r="U239" i="3"/>
  <c r="T238" i="3"/>
  <c r="A238" i="3" s="1"/>
  <c r="A257" i="3" l="1"/>
  <c r="A248" i="3"/>
  <c r="U258" i="3"/>
  <c r="T258" i="3" s="1"/>
  <c r="U249" i="3"/>
  <c r="T249" i="3" s="1"/>
  <c r="U240" i="3"/>
  <c r="T239" i="3"/>
  <c r="A239" i="3" s="1"/>
  <c r="A258" i="3" l="1"/>
  <c r="A249" i="3"/>
  <c r="U259" i="3"/>
  <c r="T259" i="3" s="1"/>
  <c r="U250" i="3"/>
  <c r="T250" i="3" s="1"/>
  <c r="U241" i="3"/>
  <c r="T240" i="3"/>
  <c r="A240" i="3" s="1"/>
  <c r="A259" i="3" l="1"/>
  <c r="A250" i="3"/>
  <c r="U260" i="3"/>
  <c r="T260" i="3" s="1"/>
  <c r="U251" i="3"/>
  <c r="T251" i="3" s="1"/>
  <c r="U242" i="3"/>
  <c r="T241" i="3"/>
  <c r="A241" i="3" s="1"/>
  <c r="A260" i="3" l="1"/>
  <c r="A251" i="3"/>
  <c r="U261" i="3"/>
  <c r="T261" i="3" s="1"/>
  <c r="U252" i="3"/>
  <c r="T252" i="3" s="1"/>
  <c r="U243" i="3"/>
  <c r="T242" i="3"/>
  <c r="A242" i="3" s="1"/>
  <c r="A261" i="3" l="1"/>
  <c r="A252" i="3"/>
  <c r="T243" i="3"/>
  <c r="A243" i="3" s="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SACHIN</author>
  </authors>
  <commentList>
    <comment ref="C9" authorId="0" shapeId="0" xr:uid="{00000000-0006-0000-0000-000001000000}">
      <text>
        <r>
          <rPr>
            <b/>
            <sz val="18"/>
            <color indexed="81"/>
            <rFont val="Tahoma"/>
            <family val="2"/>
          </rPr>
          <t>SACHIN:</t>
        </r>
        <r>
          <rPr>
            <sz val="18"/>
            <color indexed="81"/>
            <rFont val="Tahoma"/>
            <family val="2"/>
          </rPr>
          <t xml:space="preserve">
As per initiation Mail</t>
        </r>
      </text>
    </comment>
    <comment ref="C10" authorId="0" shapeId="0" xr:uid="{00000000-0006-0000-0000-000002000000}">
      <text>
        <r>
          <rPr>
            <b/>
            <sz val="9"/>
            <color indexed="81"/>
            <rFont val="Tahoma"/>
            <family val="2"/>
          </rPr>
          <t>SACHIN:</t>
        </r>
        <r>
          <rPr>
            <sz val="9"/>
            <color indexed="81"/>
            <rFont val="Tahoma"/>
            <family val="2"/>
          </rPr>
          <t xml:space="preserve">
As per plans</t>
        </r>
      </text>
    </comment>
    <comment ref="C11" authorId="0" shapeId="0" xr:uid="{00000000-0006-0000-0000-000003000000}">
      <text>
        <r>
          <rPr>
            <b/>
            <sz val="9"/>
            <color indexed="81"/>
            <rFont val="Tahoma"/>
            <family val="2"/>
          </rPr>
          <t>SACHIN:</t>
        </r>
        <r>
          <rPr>
            <sz val="9"/>
            <color indexed="81"/>
            <rFont val="Tahoma"/>
            <family val="2"/>
          </rPr>
          <t xml:space="preserve">
As per maps</t>
        </r>
      </text>
    </comment>
    <comment ref="G17" authorId="0" shapeId="0" xr:uid="{00000000-0006-0000-0000-000004000000}">
      <text>
        <r>
          <rPr>
            <b/>
            <sz val="18"/>
            <color indexed="81"/>
            <rFont val="Tahoma"/>
            <family val="2"/>
          </rPr>
          <t>From Rera</t>
        </r>
      </text>
    </comment>
    <comment ref="G20" authorId="0" shapeId="0" xr:uid="{00000000-0006-0000-0000-000005000000}">
      <text>
        <r>
          <rPr>
            <b/>
            <sz val="16"/>
            <color indexed="81"/>
            <rFont val="Tahoma"/>
            <family val="2"/>
          </rPr>
          <t>From RERA</t>
        </r>
      </text>
    </comment>
    <comment ref="G21" authorId="0" shapeId="0" xr:uid="{00000000-0006-0000-0000-000006000000}">
      <text>
        <r>
          <rPr>
            <b/>
            <sz val="16"/>
            <color indexed="81"/>
            <rFont val="Tahoma"/>
            <family val="2"/>
          </rPr>
          <t>From RERA</t>
        </r>
      </text>
    </comment>
    <comment ref="G27" authorId="0" shapeId="0" xr:uid="{00000000-0006-0000-0000-000007000000}">
      <text>
        <r>
          <rPr>
            <b/>
            <sz val="12"/>
            <color indexed="81"/>
            <rFont val="Tahoma"/>
            <family val="2"/>
          </rPr>
          <t>SACHIN:</t>
        </r>
        <r>
          <rPr>
            <sz val="12"/>
            <color indexed="81"/>
            <rFont val="Tahoma"/>
            <family val="2"/>
          </rPr>
          <t xml:space="preserve">
Road size should be in metre</t>
        </r>
      </text>
    </comment>
    <comment ref="G131" authorId="0" shapeId="0" xr:uid="{00000000-0006-0000-0000-000008000000}">
      <text>
        <r>
          <rPr>
            <b/>
            <sz val="16"/>
            <color indexed="81"/>
            <rFont val="Tahoma"/>
            <family val="2"/>
          </rPr>
          <t>Ready Recknor</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SACHIN</author>
  </authors>
  <commentList>
    <comment ref="C9" authorId="0" shapeId="0" xr:uid="{00000000-0006-0000-0200-000001000000}">
      <text>
        <r>
          <rPr>
            <b/>
            <sz val="9"/>
            <color indexed="81"/>
            <rFont val="Tahoma"/>
            <family val="2"/>
          </rPr>
          <t>SACHIN:</t>
        </r>
        <r>
          <rPr>
            <sz val="9"/>
            <color indexed="81"/>
            <rFont val="Tahoma"/>
            <family val="2"/>
          </rPr>
          <t xml:space="preserve">
If banker changes the rate</t>
        </r>
      </text>
    </comment>
    <comment ref="C10" authorId="0" shapeId="0" xr:uid="{00000000-0006-0000-0200-000002000000}">
      <text>
        <r>
          <rPr>
            <b/>
            <sz val="9"/>
            <color indexed="81"/>
            <rFont val="Tahoma"/>
            <family val="2"/>
          </rPr>
          <t>SACHIN:</t>
        </r>
        <r>
          <rPr>
            <sz val="9"/>
            <color indexed="81"/>
            <rFont val="Tahoma"/>
            <family val="2"/>
          </rPr>
          <t xml:space="preserve">
If we change the rate</t>
        </r>
      </text>
    </comment>
  </commentList>
</comments>
</file>

<file path=xl/sharedStrings.xml><?xml version="1.0" encoding="utf-8"?>
<sst xmlns="http://schemas.openxmlformats.org/spreadsheetml/2006/main" count="762" uniqueCount="393">
  <si>
    <t>Boundaries</t>
  </si>
  <si>
    <t>North</t>
  </si>
  <si>
    <t>East</t>
  </si>
  <si>
    <t>West</t>
  </si>
  <si>
    <t>:</t>
  </si>
  <si>
    <t>As per Actual at site</t>
  </si>
  <si>
    <t>South</t>
  </si>
  <si>
    <t>As per Site / Actual</t>
  </si>
  <si>
    <t>Government Guideline/ Circle rate for Land (Rs per sqft)</t>
  </si>
  <si>
    <t>Authorized Signatory Name &amp; Signature</t>
  </si>
  <si>
    <t>Name of Valuation Agency</t>
  </si>
  <si>
    <t>As per Legal Documents</t>
  </si>
  <si>
    <t>Date of Technical Initiation</t>
  </si>
  <si>
    <t>Class of Locality</t>
  </si>
  <si>
    <t>Type of Road</t>
  </si>
  <si>
    <t>Distance from Railway Station (Km)</t>
  </si>
  <si>
    <t>Distance from Bus stand (Km)</t>
  </si>
  <si>
    <t>Distance from the Main Market (Km)</t>
  </si>
  <si>
    <t>Property falls under Seismic Zone</t>
  </si>
  <si>
    <t>Property Falls under Flood Zone</t>
  </si>
  <si>
    <t>Zone/Locality/Surrounding/Civic Amenities</t>
  </si>
  <si>
    <t>Any risk of Demolition</t>
  </si>
  <si>
    <t>Property Falls in Cyclone Zone</t>
  </si>
  <si>
    <t>Electrification/Electric poles observed</t>
  </si>
  <si>
    <t>Valuer Certification/Disclaimer</t>
  </si>
  <si>
    <t>Extra Amenities available</t>
  </si>
  <si>
    <t>Infrastructure in the area</t>
  </si>
  <si>
    <t>Status of Holding</t>
  </si>
  <si>
    <t>Government Guideline/ Circle rate for Flat/Unit/ Built up (Rs per sqft)</t>
  </si>
  <si>
    <t>Branch Name/ID</t>
  </si>
  <si>
    <t>Name of Engineer Visited the property</t>
  </si>
  <si>
    <t>Degree of Risk Associated</t>
  </si>
  <si>
    <t>Property Falls in CR Zone</t>
  </si>
  <si>
    <t>Date of Report Release</t>
  </si>
  <si>
    <t>Documents Provided by GHF</t>
  </si>
  <si>
    <t>Request from GHF Employee</t>
  </si>
  <si>
    <t>Name of the person met at site &amp; Contact No.</t>
  </si>
  <si>
    <t>NDMA Guidelines</t>
  </si>
  <si>
    <t>APF Report Format</t>
  </si>
  <si>
    <t>Project Name</t>
  </si>
  <si>
    <t>Data from APF Request Form</t>
  </si>
  <si>
    <t>As per ARF</t>
  </si>
  <si>
    <t>Builder Group Name</t>
  </si>
  <si>
    <t>Developer Name</t>
  </si>
  <si>
    <t>Developer Office Address</t>
  </si>
  <si>
    <t>General Details</t>
  </si>
  <si>
    <t>Name of Municipal Corporation/Authority</t>
  </si>
  <si>
    <t>RERA Registration No.</t>
  </si>
  <si>
    <t>RERA Registration Validity</t>
  </si>
  <si>
    <t>Project Launch Date</t>
  </si>
  <si>
    <t>Construction Start Date</t>
  </si>
  <si>
    <t>Proposed Date of Completion (As per RERA)</t>
  </si>
  <si>
    <t>Developer Bank Name (As per RERA)</t>
  </si>
  <si>
    <t>Project Type (Mixed, Residential, Comm.)</t>
  </si>
  <si>
    <t>FSI/FAR Permissible</t>
  </si>
  <si>
    <t>Total Number of Units Planned</t>
  </si>
  <si>
    <t>Total Number of Units Approved</t>
  </si>
  <si>
    <t>Project Structure</t>
  </si>
  <si>
    <t>Building/Tower Name/No.</t>
  </si>
  <si>
    <t>Type (Sale/Rehab)</t>
  </si>
  <si>
    <t>No. of Floors Approved</t>
  </si>
  <si>
    <t>Building Permission &amp; Other Approvals</t>
  </si>
  <si>
    <t>Construction as per Approved/ Sanctioned Plans</t>
  </si>
  <si>
    <t>LOI/IOD Details</t>
  </si>
  <si>
    <t>Approved Plan Details</t>
  </si>
  <si>
    <t>Environmental Clearance Details</t>
  </si>
  <si>
    <t>Airport Authority Clearance Details</t>
  </si>
  <si>
    <t>Change of User/Zone Certificate Details</t>
  </si>
  <si>
    <t>Construction Status</t>
  </si>
  <si>
    <t xml:space="preserve">Project Specific Remarks &amp; Observation </t>
  </si>
  <si>
    <t>Name of the Project</t>
  </si>
  <si>
    <t>Guideline Values</t>
  </si>
  <si>
    <t>PSF Rates &amp; Other Charges</t>
  </si>
  <si>
    <t>Measurement Unit of Area (Sq. Ft./Sq. Mt.)</t>
  </si>
  <si>
    <t>Car Parking Charges</t>
  </si>
  <si>
    <t>Site &amp; Building/Tower Photographs</t>
  </si>
  <si>
    <t>Location Cum Root Map (Satelite View)</t>
  </si>
  <si>
    <t>I certify that to the best of my knowledge and belief:</t>
  </si>
  <si>
    <t>The statements of fact contained in this report are true and correct.</t>
  </si>
  <si>
    <t>The reported analyses, opinion and conclusions are limited only by the reported assumptions and limiting conditions, and are my personal, impartial, and unbiased professional analyses, opinions and conclusions.</t>
  </si>
  <si>
    <t>I have no present or prospective interest in the property that is the subject of this report, and I have no personal interest with respect to the parties involved.</t>
  </si>
  <si>
    <t>I have no bias with respect to the property that is the subject of this report or to the parties involved with this assignment.</t>
  </si>
  <si>
    <t>My engagement in this assignment was not contingent upon developing or reporting predetermined results.</t>
  </si>
  <si>
    <t>My compensation for completing this assignment is not contingent upon the reporting of predetermined value or direction in value that favours the cause of the client, the amount of the value opinion, the attainment of a stipulated result, or the occurrence of a subsequent event directly related to the intended use of this appraisal.</t>
  </si>
  <si>
    <t>I have not made a personal inspection of the property that is the subject of this report. My valuation executive (valuer code above) has undertaken the inspection of the property that is the subject of this report.</t>
  </si>
  <si>
    <t>No one has provided significant mass appraisal assistance to the person signing this certification.</t>
  </si>
  <si>
    <t>V.S Jadon &amp; Co.Valuers LLP</t>
  </si>
  <si>
    <t>Freehold</t>
  </si>
  <si>
    <t>Sale</t>
  </si>
  <si>
    <t>Description</t>
  </si>
  <si>
    <t>Gross Carpet area</t>
  </si>
  <si>
    <t>Attached Terrace area</t>
  </si>
  <si>
    <t>Godrej One, Vikhroli East, Mumbai</t>
  </si>
  <si>
    <t>Permissible Built up Area (In Sq.Mt)</t>
  </si>
  <si>
    <t>Proposed Built up Area (In Sq.Mt)</t>
  </si>
  <si>
    <t>Plot Area (In Sq.Mt)</t>
  </si>
  <si>
    <t>-</t>
  </si>
  <si>
    <t>Yes</t>
  </si>
  <si>
    <t>III</t>
  </si>
  <si>
    <t>No</t>
  </si>
  <si>
    <t>Low</t>
  </si>
  <si>
    <t>None</t>
  </si>
  <si>
    <t>Other Charges</t>
  </si>
  <si>
    <t>Ground</t>
  </si>
  <si>
    <t>Plinth</t>
  </si>
  <si>
    <t>Project Site Address</t>
  </si>
  <si>
    <t>Distance from the nearest School (Km)</t>
  </si>
  <si>
    <t>Distance from Hospital (Km)</t>
  </si>
  <si>
    <t>Sq. Ft</t>
  </si>
  <si>
    <t>As applicable and documented.</t>
  </si>
  <si>
    <t>Distress Value (Rs. Per sqft)</t>
  </si>
  <si>
    <t>Site Visit Date &amp; Time</t>
  </si>
  <si>
    <t xml:space="preserve">Water Supply </t>
  </si>
  <si>
    <t>Being Provisioned</t>
  </si>
  <si>
    <t>Electricity Supply</t>
  </si>
  <si>
    <t>Drainage Connection</t>
  </si>
  <si>
    <t>Basement</t>
  </si>
  <si>
    <t>Podium</t>
  </si>
  <si>
    <t>Floors</t>
  </si>
  <si>
    <t xml:space="preserve">Stage of construction: </t>
  </si>
  <si>
    <t>Type of Work</t>
  </si>
  <si>
    <t>Progress %</t>
  </si>
  <si>
    <t>All work Completed. OC Received.</t>
  </si>
  <si>
    <t>Excavation in process</t>
  </si>
  <si>
    <t>Excavation Completed</t>
  </si>
  <si>
    <t>Footing in Process</t>
  </si>
  <si>
    <t>Footing Completed</t>
  </si>
  <si>
    <t>Plinth in process</t>
  </si>
  <si>
    <t>Plinth completed</t>
  </si>
  <si>
    <t>Project Completion %</t>
  </si>
  <si>
    <t>2nd, 3rd, 4th, 6th, 8th, 7th, 9th Floor</t>
  </si>
  <si>
    <t>2nd to 5th Floor</t>
  </si>
  <si>
    <t>2nd &amp; 5th Floor</t>
  </si>
  <si>
    <t>Slab/Floor</t>
  </si>
  <si>
    <t>Complition %</t>
  </si>
  <si>
    <t>Piling Work in process</t>
  </si>
  <si>
    <t>Excavation</t>
  </si>
  <si>
    <t>RCC (Including podiums)</t>
  </si>
  <si>
    <t>Brickwork</t>
  </si>
  <si>
    <t>Internal Plaster</t>
  </si>
  <si>
    <t>Basement 1</t>
  </si>
  <si>
    <t>Basement 2</t>
  </si>
  <si>
    <t>Flooring &amp; Fitting</t>
  </si>
  <si>
    <t>Basement 3</t>
  </si>
  <si>
    <t>Basement 4</t>
  </si>
  <si>
    <t>Building Common Amenities</t>
  </si>
  <si>
    <t>Possession</t>
  </si>
  <si>
    <t>Type of Saleable Area (CA/BUA/SBA)</t>
  </si>
  <si>
    <t>NA</t>
  </si>
  <si>
    <t>No. of Floors Planned/Proposed</t>
  </si>
  <si>
    <t>Project Address</t>
  </si>
  <si>
    <t>Width of the Road</t>
  </si>
  <si>
    <t>Details of Flats in Building</t>
  </si>
  <si>
    <t>No. of Unit</t>
  </si>
  <si>
    <t>Building &amp; Wing</t>
  </si>
  <si>
    <t>Sale / Rehab</t>
  </si>
  <si>
    <t>Total</t>
  </si>
  <si>
    <t>Rate of Flat Per Sq. Ft. 
(on Carpet area)</t>
  </si>
  <si>
    <t>Floor Rise Per Sq. Ft.
(on Carpet area)</t>
  </si>
  <si>
    <t>Date &amp; Time of Site Visit</t>
  </si>
  <si>
    <t>On Carpet area</t>
  </si>
  <si>
    <t>Location Link</t>
  </si>
  <si>
    <t>(Building name, CTS No., Plot No., Survey No., Road., Locality/Village., Near by Landmark., City., District., Taluka., Pin Code -)</t>
  </si>
  <si>
    <t xml:space="preserve">Layout </t>
  </si>
  <si>
    <t>Landmark</t>
  </si>
  <si>
    <t>Total Gross Carpet Area</t>
  </si>
  <si>
    <t>Carpet area</t>
  </si>
  <si>
    <t>External Plumbing, Elevation and Waterproofing</t>
  </si>
  <si>
    <t>Electrical &amp; Sanitary fittings</t>
  </si>
  <si>
    <t>Wooden Work</t>
  </si>
  <si>
    <t>External Plaster</t>
  </si>
  <si>
    <t>Construction Linked Plan</t>
  </si>
  <si>
    <t>Milestones</t>
  </si>
  <si>
    <t>Weightage</t>
  </si>
  <si>
    <t>No. of Floors</t>
  </si>
  <si>
    <t>Floors Completed</t>
  </si>
  <si>
    <t>Completion %</t>
  </si>
  <si>
    <t>Recommendation %</t>
  </si>
  <si>
    <t>Completion of excavation</t>
  </si>
  <si>
    <t>Completion of footing</t>
  </si>
  <si>
    <t>Completion of plinth</t>
  </si>
  <si>
    <t>Completion of RCC</t>
  </si>
  <si>
    <t>Completion of Brickwork</t>
  </si>
  <si>
    <t>Completion of Internal Plaster</t>
  </si>
  <si>
    <t>Completion of External plaster</t>
  </si>
  <si>
    <t>Completion of external plumbing, elevation and waterproofing</t>
  </si>
  <si>
    <t>Completion of Flooring, tiling, doors and windows</t>
  </si>
  <si>
    <t>Completion of Electrical and sanitary fittings</t>
  </si>
  <si>
    <t>Completion of lifts, entrance lobbies, plinth protection and paving of area</t>
  </si>
  <si>
    <t>On possesssion OR receipt of Occupancy/Completion certificate</t>
  </si>
  <si>
    <t>Total %</t>
  </si>
  <si>
    <t>Approval Matrix For Accelerated Disbursement (If Builder Demand is more than GHFL Recommendation)</t>
  </si>
  <si>
    <t xml:space="preserve">Accelerated Disbursement % </t>
  </si>
  <si>
    <t>Approving Authority</t>
  </si>
  <si>
    <t>Up to 10%</t>
  </si>
  <si>
    <t>ATM</t>
  </si>
  <si>
    <t>&gt;10% - 15%</t>
  </si>
  <si>
    <t>Head-Technical</t>
  </si>
  <si>
    <t>&gt;15%</t>
  </si>
  <si>
    <t>CCO</t>
  </si>
  <si>
    <t>Sr. no.</t>
  </si>
  <si>
    <t>GHF Stage %</t>
  </si>
  <si>
    <t>GHF Reco %</t>
  </si>
  <si>
    <t>RERA Threshold</t>
  </si>
  <si>
    <t>On or before execution of the agreement</t>
  </si>
  <si>
    <t>On execution of Agreement</t>
  </si>
  <si>
    <t>1-10%</t>
  </si>
  <si>
    <t>11-20%</t>
  </si>
  <si>
    <t>On completion of the Plinth of the building or wing inwhich the said Apartment is located</t>
  </si>
  <si>
    <t>11-25%</t>
  </si>
  <si>
    <t>21-35%</t>
  </si>
  <si>
    <t>On completion of the slabs including podiums and stilts of the building or wing in which the said Apartment is located</t>
  </si>
  <si>
    <t>26-50%</t>
  </si>
  <si>
    <t>36-60%</t>
  </si>
  <si>
    <t>On completion of the walls, internal plaster, floorings, doors and windows of the said Apartment</t>
  </si>
  <si>
    <t>51-65%</t>
  </si>
  <si>
    <t>61-75%</t>
  </si>
  <si>
    <t>On completion of the Sanitary fittings, staircases, lift wells, lobbies upto the floor level of the said Apartment</t>
  </si>
  <si>
    <t>66-70%</t>
  </si>
  <si>
    <t>76-80%</t>
  </si>
  <si>
    <t>On completion of the external plumbing and external plaster, elevation, terraces with waterproofing, of the building or wing in whichthe said Apartment is located</t>
  </si>
  <si>
    <t>71-80%</t>
  </si>
  <si>
    <t>81-85%</t>
  </si>
  <si>
    <t>On completion of the lifts, water pumps, electrical fittings, electro, mechanical and environment requirements, entrance lobby/s, plinth protection, paving of areas appertain and all other requirements as maybe prescribed in the Agreement of sale of the building or wing in which the said Apartment is located.</t>
  </si>
  <si>
    <t>81-90%</t>
  </si>
  <si>
    <t>85-95%</t>
  </si>
  <si>
    <t>At the time of handing over of the possession of the Apartment to the Allottee on or after receipt of Occupancy Certificate or Completion Certificate</t>
  </si>
  <si>
    <t>91-100%</t>
  </si>
  <si>
    <t>96-100%</t>
  </si>
  <si>
    <t>As per Layout</t>
  </si>
  <si>
    <t>Boundaries Matching
(If No, then reason thereon)</t>
  </si>
  <si>
    <t xml:space="preserve">Date: </t>
  </si>
  <si>
    <t xml:space="preserve">Date: 
</t>
  </si>
  <si>
    <t>Unit Details, Nomenclature and Area Details (Flats)</t>
  </si>
  <si>
    <t>Flat No.
(Approved
Plan)</t>
  </si>
  <si>
    <t>Flat No.
(Sale Plan)</t>
  </si>
  <si>
    <t xml:space="preserve">We considered Carpet area as per Approved Plan.
</t>
  </si>
  <si>
    <t xml:space="preserve">We have considered rate by verifying it from market inquire.
</t>
  </si>
  <si>
    <t xml:space="preserve">Car parking is subjected to authentic documentation.
</t>
  </si>
  <si>
    <t>As the project is redevelopement project but rehab statement or rehab flats is not mentioned approved layout plan &amp; floor plan.</t>
  </si>
  <si>
    <t>Net Plot Area (In Sq.Mt)</t>
  </si>
  <si>
    <t xml:space="preserve">CC Details
Valid Up to: </t>
  </si>
  <si>
    <t>Valid Upto 
Date</t>
  </si>
  <si>
    <t>Unit Details, Nomenclature and Area Details (Commercial)</t>
  </si>
  <si>
    <t>Grand Total</t>
  </si>
  <si>
    <t xml:space="preserve">As per RERA, completion period of project Yashwant Height is expired on 30/06/2021 but still project is under construction.
</t>
  </si>
  <si>
    <t>Validity of CC is expired on 31/01/2021. Please provide latest CC.</t>
  </si>
  <si>
    <t>Construction work is same as last visit but work is in process at the time of visit. (Slow Speed)</t>
  </si>
  <si>
    <t>As per CRZ Norms, The said plot is coming under list of plots affected by CRZ. Ref Letter No. CIDCO/PLNG/ACP(BP)/2021/895/E-19416 Date : 09/03/2021.</t>
  </si>
  <si>
    <t>Construction work has increased from last visit but no active work was found during site visit</t>
  </si>
  <si>
    <t>As per Approved Floor plan, Wing A consist of 62 units ( Rehab = 40 units &amp; Sale = 22 Units),  but which unit no should be considered as rehab or sale is not mentioned in Approved plan.</t>
  </si>
  <si>
    <t>If stage is not identifibale due to external Visit,
1. Confirm with visitor that internal visit was possible or not, if internal visit possible ask visitor to to revisit
2. If internal visit not possible in category A Builders, if stage is not possible to increase mention below remark Since internal visit were not permitted, we were unable to determine building progress from an external visit; so, we are maintaining the same progress as in the previous report (dtd.    )
3. If Stage is identifiable increase the stage. Mention internal visit is not allowed in Remark</t>
  </si>
  <si>
    <r>
      <t xml:space="preserve">Recommended Rates / Other charges of the Property have been revised on </t>
    </r>
    <r>
      <rPr>
        <b/>
        <sz val="11"/>
        <color rgb="FF000000"/>
        <rFont val="Calibri"/>
        <family val="2"/>
      </rPr>
      <t>23/10/2023</t>
    </r>
    <r>
      <rPr>
        <sz val="11"/>
        <color theme="1"/>
        <rFont val="Calibri"/>
        <family val="2"/>
      </rPr>
      <t>.</t>
    </r>
  </si>
  <si>
    <t>Other charges/ Rate has been revised as per market inquiry (on 12/10/2023)</t>
  </si>
  <si>
    <t>Cementry of Hindu, Muslim, &amp; Christian Religion is located in 150 to 200m from project</t>
  </si>
  <si>
    <t>There is a road on the west side of the project, and a creek is next to the other side of the road.</t>
  </si>
  <si>
    <t>We have updated revised approved plans &amp; CC (on 15/12/2022).</t>
  </si>
  <si>
    <t>High Tension lines are passing through project (name)</t>
  </si>
  <si>
    <t>Construction work was stopped since visit 04/12/2017, but during 07/10/2021 site visit some construction activity was seen on site (Single room flooring work was seen)</t>
  </si>
  <si>
    <t>Builder is selling Bare Shell Office units</t>
  </si>
  <si>
    <t>We did not consider the terrace area attached to the 1st floor flats because it was not shown in the approved plans. However, it was shown in the sale plan.</t>
  </si>
  <si>
    <t>As building have received First CC on 08/05/2015 still building is still under construction.</t>
  </si>
  <si>
    <t>Since the project has received first CC on 17/01/2020, But construction work of Wing A is not yet started. Please provide revised approved CC for Wing A.</t>
  </si>
  <si>
    <r>
      <t xml:space="preserve">A sale or rehab statement is not provided along with approved floor plans. But as per a letter provided by the Bank Official on </t>
    </r>
    <r>
      <rPr>
        <b/>
        <sz val="11"/>
        <color rgb="FF000000"/>
        <rFont val="Calibri"/>
        <family val="2"/>
      </rPr>
      <t>whatsapp</t>
    </r>
    <r>
      <rPr>
        <sz val="11"/>
        <color theme="1"/>
        <rFont val="Calibri"/>
        <family val="2"/>
      </rPr>
      <t xml:space="preserve"> A wing is a rehab wing, and B wing is a sale wing. The same letter is attached below.</t>
    </r>
  </si>
  <si>
    <r>
      <t xml:space="preserve">A sale or rehab statement is not provided along with approved floor plans. But as per a letter provided by the Bank Official on </t>
    </r>
    <r>
      <rPr>
        <b/>
        <sz val="11"/>
        <color rgb="FF000000"/>
        <rFont val="Calibri"/>
        <family val="2"/>
      </rPr>
      <t>whatsapp</t>
    </r>
    <r>
      <rPr>
        <sz val="11"/>
        <color theme="1"/>
        <rFont val="Calibri"/>
        <family val="2"/>
      </rPr>
      <t>, 5 shops &amp; 6 Flats are Rehab Flats. The same letter is attached below.</t>
    </r>
  </si>
  <si>
    <t>High tension lines are passing nearby project Project Name. Please provide Power Noc.</t>
  </si>
  <si>
    <t>As Flat No. 201, 202, 203 &amp; 204 consists of large terrace area but dimension of that area is not mentioned. Therefore we have not considered terrace area for that flat.</t>
  </si>
  <si>
    <t>Electric Lines are passing above the project</t>
  </si>
  <si>
    <t>We have release report on the basis of other vendor report.</t>
  </si>
  <si>
    <t>As per the last site visit dtd. 06/03/2024, internal visit was not allowed. Hence, the construction percentage given in the report was as per site met person i.e. 1st slab completed.
As per the visit dtd 10/06/2024, we have observed that only plinth work is completed. But higher construction stage is already given in last report i.e. 1st slab completed Hence, we are maintaining the same construction percentage as of previous report.</t>
  </si>
  <si>
    <t>Recommended Rates / Other charges of the Property (Commercial) have been revised on 23/10/2023 on basis of Cost sheet provided to us on mail by bank official, which is attached below</t>
  </si>
  <si>
    <t xml:space="preserve">Floor No </t>
  </si>
  <si>
    <t>Flat</t>
  </si>
  <si>
    <t>Discription</t>
  </si>
  <si>
    <t>Carpet</t>
  </si>
  <si>
    <t>Fungible</t>
  </si>
  <si>
    <t>Terrace</t>
  </si>
  <si>
    <t>L</t>
  </si>
  <si>
    <t>W</t>
  </si>
  <si>
    <t>A</t>
  </si>
  <si>
    <t>Hall</t>
  </si>
  <si>
    <t>Balcony</t>
  </si>
  <si>
    <t>CB</t>
  </si>
  <si>
    <t>kitch</t>
  </si>
  <si>
    <t>FB</t>
  </si>
  <si>
    <t>Bed1</t>
  </si>
  <si>
    <t>Bed2</t>
  </si>
  <si>
    <t>Bed3</t>
  </si>
  <si>
    <t>Bed4</t>
  </si>
  <si>
    <t>DB</t>
  </si>
  <si>
    <t>toilet2</t>
  </si>
  <si>
    <t>toilet3</t>
  </si>
  <si>
    <t>toilet4</t>
  </si>
  <si>
    <t>passage1</t>
  </si>
  <si>
    <t>passage2</t>
  </si>
  <si>
    <t>passage3</t>
  </si>
  <si>
    <t>passage4</t>
  </si>
  <si>
    <t>Servant room</t>
  </si>
  <si>
    <t>Provided plans doesnot consist of Owner &amp; Architect Signature, 
We are releasing report after verbel discussion with Bank Officials about above Query.</t>
  </si>
  <si>
    <t>We have not drafted Unit No. 4, Office No. 107, 207, 307 &amp; 407 due to improper dimentions n shape of that unit.</t>
  </si>
  <si>
    <t>We are releasing report on MIDC Approved plans &amp; Combined Approval Letter.</t>
  </si>
  <si>
    <t>As the project is redevelopement project but rehab statement or rehab flats is not mentioned approved layout plan &amp; floor plan. But builder rehab tenant list is provided on mail by bank officials which is attached below</t>
  </si>
  <si>
    <t xml:space="preserve">Tower 2 </t>
  </si>
  <si>
    <t xml:space="preserve">Tower 3 </t>
  </si>
  <si>
    <t xml:space="preserve">Tower 4 </t>
  </si>
  <si>
    <t>Upper</t>
  </si>
  <si>
    <t>Bitumen</t>
  </si>
  <si>
    <t>7 RCC
3Brick 
2 plaster</t>
  </si>
  <si>
    <t>Tower 1</t>
  </si>
  <si>
    <t>Mr. Suraj Khare</t>
  </si>
  <si>
    <t>Isle Of Calm Tower 1 &amp; 2</t>
  </si>
  <si>
    <t>3rd Floor, Millennium Tower, behind IOC Petrol Pump, opp. IIT Main Gate, Kurla, Mumbai, Maharashtra 400076</t>
  </si>
  <si>
    <t>GHP Isle Of Calm Tower 1 &amp; 2, 27C(pt), 27D/1(pt), 27D/2(pt), 28, 28/1, 28/2, 28/3, 28/4 and 28/5, at Paspoli, Kurla, Mumbai Suburban, 400076.</t>
  </si>
  <si>
    <t>Sunrise Housing</t>
  </si>
  <si>
    <t>GHP Isle Of Calm Tower 1 &amp; 2, CTS No. 27C (Pt), 27D/1 (Pt), 27D/2 (Pt), 28, 28/1. 28/2, 28/3, 28/4 &amp; 28/5 of Village Paspoli, Mumbai.</t>
  </si>
  <si>
    <t>Municipal Corporation of Greater Mumbai</t>
  </si>
  <si>
    <t>Tower 1 = P51800077922
Tower 2 = P51800077401</t>
  </si>
  <si>
    <t>Tower 1 = 13/11/2024
Tower 2 = 13/08/2024</t>
  </si>
  <si>
    <t>P-11486/2022/(27C And Other)/S Ward/PASPOLI/CC/2/Amend</t>
  </si>
  <si>
    <t>Re-Endorsement of Plinth CC for Phase I as per the approved phase program dated 30.07.2024 and as per amended plans approved dated 05.07.2024. ( CC valid upto 27.02.2025).</t>
  </si>
  <si>
    <t>Ground Floor for Double height entrance lobby</t>
  </si>
  <si>
    <t>4th to 1st Basement floor for Parking</t>
  </si>
  <si>
    <t>1st Floor for Electric Panel Room, FTH/LV Room</t>
  </si>
  <si>
    <t>Service Floor between 1st &amp; 2nd Floor</t>
  </si>
  <si>
    <t>2nd to 6th, 8th to 13th, 15th to 18th Floor for Residential</t>
  </si>
  <si>
    <t>2BHK</t>
  </si>
  <si>
    <t>1BHK</t>
  </si>
  <si>
    <t>3BHK</t>
  </si>
  <si>
    <t>7th &amp; 14th Floor (Part Refuge Area)</t>
  </si>
  <si>
    <t>Refuge Area</t>
  </si>
  <si>
    <t>19th, 20th, 22nd &amp; 23rd Floor</t>
  </si>
  <si>
    <t>21st Floor (Part Refuge Area)</t>
  </si>
  <si>
    <t>24th Floor</t>
  </si>
  <si>
    <t>4.5BHK
(Duplex with 25th Floor)</t>
  </si>
  <si>
    <t>25th Floor</t>
  </si>
  <si>
    <t>Lower Duplex with 24th Floor</t>
  </si>
  <si>
    <t>Tower 2</t>
  </si>
  <si>
    <t>MP Room</t>
  </si>
  <si>
    <t xml:space="preserve">EWS </t>
  </si>
  <si>
    <t xml:space="preserve">We considered Gross carpet area = Net carpet + Deck Area.
</t>
  </si>
  <si>
    <t>Deck Area</t>
  </si>
  <si>
    <t>Sale / EWS</t>
  </si>
  <si>
    <t>https://maps.app.goo.gl/1TxKRkuEVe4p6x646</t>
  </si>
  <si>
    <t>19.1402988,72.8979501</t>
  </si>
  <si>
    <t>Vihar Lake Road, Mahatma Phule Nagar, Aarey Milk Colony, Powai, Mumbai, Maharashtra 400087.</t>
  </si>
  <si>
    <t>Tower 1 = ICICI Bank Limited
IFSC Code = ICIC0000020
Tower 2 = The Cosmos Co Operative Bank Limited
IFSC Code = COSB0000919</t>
  </si>
  <si>
    <t>As per RERA Site
Tower 1 = Flats = 182
Tower 2 = Flats = 140</t>
  </si>
  <si>
    <t>Indian Institute Of Management Mumbai</t>
  </si>
  <si>
    <t>About 5.0 KM from Dr L H Hiranandani Hospital</t>
  </si>
  <si>
    <t>About 4.8 KM from Podar International School</t>
  </si>
  <si>
    <t>2.1 KM from Powai Bus Stop</t>
  </si>
  <si>
    <t>7.1 KM from Kanjur Marg Railway Station
8.0 KM from Jogeshwari Railway Station</t>
  </si>
  <si>
    <t>1. Approx. 4.9 KM from Dmart.
2. Approx. 5.6 KM from A Mart.</t>
  </si>
  <si>
    <t>27.45 M</t>
  </si>
  <si>
    <t>Other Plot</t>
  </si>
  <si>
    <t>27.45 M.W. DP Road</t>
  </si>
  <si>
    <t>Katharsis Studio - 2</t>
  </si>
  <si>
    <t>Katharsis Studio - 1</t>
  </si>
  <si>
    <t>Open Plot</t>
  </si>
  <si>
    <t>Internal Road</t>
  </si>
  <si>
    <t>4B + Gr/St + 1st Floor + Service Floor + 2nd to 25th Floor</t>
  </si>
  <si>
    <t>4B + Gr/St + 1st Floor + Service Floor + 2nd to 19th Floor</t>
  </si>
  <si>
    <t>P-11486/2022/(27C And Other)/S Ward/PASPOLI/337/2/Amend</t>
  </si>
  <si>
    <t>As the project is redevelopement project but rehab statement or rehab flats is not mentioned in approved layout plan &amp; floor plan.</t>
  </si>
  <si>
    <t>In latest layout &amp; approved floor plan, layout &amp; approved floor plan no. is not given. So we consider it from IOD approved letter, referred from MCGM site.</t>
  </si>
  <si>
    <t>Mr. Akash : 9820026891
Mr. Saish : 8655373454</t>
  </si>
  <si>
    <t>Approved Layout &amp; Floor Plans, CC, RERA certificate</t>
  </si>
  <si>
    <t>Sale/EWS</t>
  </si>
  <si>
    <t>Average Progress %</t>
  </si>
  <si>
    <t>Construction work is in process at the time of Visit (labour found).</t>
  </si>
  <si>
    <t>Fire NOC Details</t>
  </si>
  <si>
    <t>4B + Gr/St + 1st Floor + 2nd to 33rd Floor</t>
  </si>
  <si>
    <t>Part I = Tower 1 = 4B + Gr/St + 1st Floor + 2nd to 33rd Floor</t>
  </si>
  <si>
    <t>Part II = Tower 1 = 4B + Gr/St + 1st Floor + 2nd to 33rd Floor</t>
  </si>
  <si>
    <t xml:space="preserve">Café, Pet-Friendly Zone, Rooftop Star Gazing, Community Lounge, Swimming Pool &amp; Kids’ Pool, Spacious Banquet Hall, Prayer &amp; Meditation Area, Multi-purpose Games Room, Convenience Store, Toddler Room/Kids’ Play Area, Fitness Centre, Electric Charging Station, Library/Study Area &amp; Co-working Spaces, Indoor Pickle Ball &amp; Convenience Store Badminton Court, Expensive Sundecks.
</t>
  </si>
  <si>
    <t xml:space="preserve">Latitude, Longitude </t>
  </si>
  <si>
    <t>2nd to 6th, 8th to 13th, 15th &amp; 16th Floor For Residential</t>
  </si>
  <si>
    <t>17th to 19th Floor For Residential</t>
  </si>
  <si>
    <t>Sale Flats = 290, EWS Flats = 30</t>
  </si>
  <si>
    <t>22500 to 23500</t>
  </si>
  <si>
    <t>5BHK
(Duplex with 25th Floor)</t>
  </si>
  <si>
    <t>SNCR/WEST/B/021225/1561699
Site Elevation (AMSL) = 57.8 M
Permissible Top Elevation (AMSL) = 132.69 M (Restricted) AMSL</t>
  </si>
  <si>
    <t>21/02/2025
20/02/2033</t>
  </si>
  <si>
    <t xml:space="preserve">Date: 
Valid upto Dated </t>
  </si>
  <si>
    <t xml:space="preserve">P-11486/2022/(27C And Other)/S Ward/PASPOLICFO/
1/New
Tower 1 = 4B + Gr/St + 1st Service Floor + 2nd to 33rd Floor (Total Height = 105.60 Mtr)
Tower 2 = 4B + Gr/St + 1st Service Floor + 2nd to 33rd Floor (Total Height = 104.10 Mtr)
Tower 3 = 4B + Gr/St + 1st Service Floor + 2nd to 37th Floor (Total Height = 119.10 Mtr)
</t>
  </si>
  <si>
    <t>Please check for Environmental Clearance Certificate..</t>
  </si>
  <si>
    <t>We have updated fire &amp; airport NOC (On 12/08/2025).</t>
  </si>
  <si>
    <t>SIA/MH/INFRA2/433917/2023
CTS No. 27C, 27D/2(pt), 28, 28/1, 28/2, 28/3, 28/4 &amp; 28/5
Total Plot Area = 12705.27 Sqm.</t>
  </si>
  <si>
    <t>We have updated Environment Clearance Certificate (On 13/08/2025).</t>
  </si>
  <si>
    <t>Remark No.11</t>
  </si>
  <si>
    <t>The flat bifurcation list which was provided by the bank officials on mail is attached below.</t>
  </si>
  <si>
    <t>17/09/2025 @ 05:22PM</t>
  </si>
  <si>
    <t>Mr.Pratik Niwate</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</si>
</sst>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28" x14ac:knownFonts="1">
    <font>
      <sz val="11"/>
      <color theme="1"/>
      <name val="Calibri"/>
      <family val="2"/>
    </font>
    <font>
      <sz val="11"/>
      <color theme="1"/>
      <name val="Calibri"/>
      <family val="2"/>
      <scheme val="minor"/>
    </font>
    <font>
      <b/>
      <sz val="16"/>
      <name val="Times New Roman"/>
      <family val="1"/>
    </font>
    <font>
      <sz val="16"/>
      <color theme="1"/>
      <name val="Times New Roman"/>
      <family val="1"/>
    </font>
    <font>
      <sz val="16"/>
      <name val="Times New Roman"/>
      <family val="1"/>
    </font>
    <font>
      <b/>
      <sz val="16"/>
      <color indexed="8"/>
      <name val="Times New Roman"/>
      <family val="1"/>
    </font>
    <font>
      <sz val="16"/>
      <color indexed="8"/>
      <name val="Times New Roman"/>
      <family val="1"/>
    </font>
    <font>
      <sz val="12"/>
      <color theme="1"/>
      <name val="Times New Roman"/>
      <family val="1"/>
    </font>
    <font>
      <b/>
      <sz val="16"/>
      <color theme="1"/>
      <name val="Times New Roman"/>
      <family val="1"/>
    </font>
    <font>
      <sz val="16"/>
      <color rgb="FFFF0000"/>
      <name val="Times New Roman"/>
      <family val="1"/>
    </font>
    <font>
      <sz val="16"/>
      <color rgb="FF000000"/>
      <name val="Times New Roman"/>
      <family val="1"/>
    </font>
    <font>
      <sz val="16"/>
      <color theme="1"/>
      <name val="Calibri"/>
      <family val="2"/>
      <scheme val="minor"/>
    </font>
    <font>
      <b/>
      <sz val="16"/>
      <color indexed="81"/>
      <name val="Tahoma"/>
      <family val="2"/>
    </font>
    <font>
      <b/>
      <sz val="18"/>
      <color indexed="81"/>
      <name val="Tahoma"/>
      <family val="2"/>
    </font>
    <font>
      <b/>
      <sz val="12"/>
      <color indexed="81"/>
      <name val="Tahoma"/>
      <family val="2"/>
    </font>
    <font>
      <b/>
      <sz val="11"/>
      <color theme="1"/>
      <name val="Calibri"/>
      <family val="2"/>
      <scheme val="minor"/>
    </font>
    <font>
      <b/>
      <sz val="11"/>
      <name val="Calibri"/>
      <family val="2"/>
      <scheme val="minor"/>
    </font>
    <font>
      <sz val="11"/>
      <color rgb="FF203864"/>
      <name val="Calibri"/>
      <family val="2"/>
      <scheme val="minor"/>
    </font>
    <font>
      <b/>
      <sz val="12"/>
      <color theme="1"/>
      <name val="Calibri"/>
      <family val="2"/>
      <scheme val="minor"/>
    </font>
    <font>
      <b/>
      <sz val="12"/>
      <color rgb="FF203864"/>
      <name val="Calibri"/>
      <family val="2"/>
      <scheme val="minor"/>
    </font>
    <font>
      <sz val="12"/>
      <color indexed="81"/>
      <name val="Tahoma"/>
      <family val="2"/>
    </font>
    <font>
      <sz val="18"/>
      <color indexed="81"/>
      <name val="Tahoma"/>
      <family val="2"/>
    </font>
    <font>
      <b/>
      <sz val="11"/>
      <color rgb="FF000000"/>
      <name val="Calibri"/>
      <family val="2"/>
    </font>
    <font>
      <b/>
      <sz val="9"/>
      <color indexed="81"/>
      <name val="Tahoma"/>
      <family val="2"/>
    </font>
    <font>
      <sz val="9"/>
      <color indexed="81"/>
      <name val="Tahoma"/>
      <family val="2"/>
    </font>
    <font>
      <u/>
      <sz val="11"/>
      <color theme="10"/>
      <name val="Calibri"/>
      <family val="2"/>
    </font>
    <font>
      <u/>
      <sz val="14"/>
      <color theme="10"/>
      <name val="Calibri"/>
      <family val="2"/>
    </font>
    <font>
      <sz val="14"/>
      <name val="Times New Roman"/>
      <family val="1"/>
    </font>
  </fonts>
  <fills count="15">
    <fill>
      <patternFill patternType="none"/>
    </fill>
    <fill>
      <patternFill patternType="gray125"/>
    </fill>
    <fill>
      <patternFill patternType="solid">
        <fgColor theme="6" tint="0.39997558519241921"/>
        <bgColor indexed="64"/>
      </patternFill>
    </fill>
    <fill>
      <patternFill patternType="solid">
        <fgColor theme="9" tint="0.79998168889431442"/>
        <bgColor indexed="64"/>
      </patternFill>
    </fill>
    <fill>
      <patternFill patternType="solid">
        <fgColor rgb="FFFEF2E8"/>
        <bgColor indexed="64"/>
      </patternFill>
    </fill>
    <fill>
      <patternFill patternType="solid">
        <fgColor theme="7" tint="0.39997558519241921"/>
        <bgColor indexed="64"/>
      </patternFill>
    </fill>
    <fill>
      <patternFill patternType="solid">
        <fgColor theme="4" tint="0.59999389629810485"/>
        <bgColor indexed="64"/>
      </patternFill>
    </fill>
    <fill>
      <patternFill patternType="solid">
        <fgColor theme="5" tint="0.59999389629810485"/>
        <bgColor indexed="64"/>
      </patternFill>
    </fill>
    <fill>
      <patternFill patternType="solid">
        <fgColor theme="7" tint="0.79998168889431442"/>
        <bgColor indexed="64"/>
      </patternFill>
    </fill>
    <fill>
      <patternFill patternType="solid">
        <fgColor theme="9" tint="0.59999389629810485"/>
        <bgColor indexed="64"/>
      </patternFill>
    </fill>
    <fill>
      <patternFill patternType="solid">
        <fgColor rgb="FFD9E2F3"/>
        <bgColor indexed="64"/>
      </patternFill>
    </fill>
    <fill>
      <patternFill patternType="solid">
        <fgColor rgb="FFFFFFFF"/>
        <bgColor indexed="64"/>
      </patternFill>
    </fill>
    <fill>
      <patternFill patternType="solid">
        <fgColor rgb="FFFFFF00"/>
        <bgColor indexed="64"/>
      </patternFill>
    </fill>
    <fill>
      <patternFill patternType="solid">
        <fgColor theme="4" tint="0.79998168889431442"/>
        <bgColor indexed="64"/>
      </patternFill>
    </fill>
    <fill>
      <patternFill patternType="solid">
        <fgColor theme="5" tint="0.79998168889431442"/>
        <bgColor indexed="64"/>
      </patternFill>
    </fill>
  </fills>
  <borders count="20">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top style="thin">
        <color indexed="64"/>
      </top>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bottom style="thin">
        <color indexed="64"/>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right/>
      <top style="medium">
        <color indexed="64"/>
      </top>
      <bottom/>
      <diagonal/>
    </border>
    <border>
      <left/>
      <right style="medium">
        <color indexed="64"/>
      </right>
      <top/>
      <bottom/>
      <diagonal/>
    </border>
    <border>
      <left/>
      <right/>
      <top/>
      <bottom style="medium">
        <color indexed="64"/>
      </bottom>
      <diagonal/>
    </border>
    <border>
      <left/>
      <right style="medium">
        <color indexed="64"/>
      </right>
      <top/>
      <bottom style="medium">
        <color indexed="64"/>
      </bottom>
      <diagonal/>
    </border>
    <border>
      <left style="thick">
        <color indexed="64"/>
      </left>
      <right style="thick">
        <color indexed="64"/>
      </right>
      <top style="thick">
        <color indexed="64"/>
      </top>
      <bottom style="thick">
        <color indexed="64"/>
      </bottom>
      <diagonal/>
    </border>
    <border>
      <left style="thick">
        <color indexed="64"/>
      </left>
      <right/>
      <top style="thick">
        <color indexed="64"/>
      </top>
      <bottom style="thick">
        <color indexed="64"/>
      </bottom>
      <diagonal/>
    </border>
  </borders>
  <cellStyleXfs count="3">
    <xf numFmtId="0" fontId="0" fillId="0" borderId="0"/>
    <xf numFmtId="0" fontId="1" fillId="0" borderId="0"/>
    <xf numFmtId="0" fontId="25" fillId="0" borderId="0" applyNumberFormat="0" applyFill="0" applyBorder="0" applyAlignment="0" applyProtection="0"/>
  </cellStyleXfs>
  <cellXfs count="196">
    <xf numFmtId="0" fontId="0" fillId="0" borderId="0" xfId="0"/>
    <xf numFmtId="0" fontId="3" fillId="0" borderId="0" xfId="0" applyFont="1" applyAlignment="1">
      <alignment vertical="top"/>
    </xf>
    <xf numFmtId="0" fontId="2" fillId="0" borderId="1" xfId="0" applyFont="1" applyBorder="1" applyAlignment="1">
      <alignment horizontal="center" vertical="top" wrapText="1"/>
    </xf>
    <xf numFmtId="0" fontId="3" fillId="3" borderId="0" xfId="0" applyFont="1" applyFill="1" applyAlignment="1">
      <alignment vertical="top"/>
    </xf>
    <xf numFmtId="0" fontId="3" fillId="0" borderId="0" xfId="0" applyFont="1" applyAlignment="1">
      <alignment horizontal="center" vertical="top"/>
    </xf>
    <xf numFmtId="9" fontId="4" fillId="4" borderId="1" xfId="1" applyNumberFormat="1" applyFont="1" applyFill="1" applyBorder="1" applyAlignment="1" applyProtection="1">
      <alignment horizontal="center" vertical="center" wrapText="1"/>
      <protection hidden="1"/>
    </xf>
    <xf numFmtId="1" fontId="6" fillId="4" borderId="1" xfId="1" applyNumberFormat="1" applyFont="1" applyFill="1" applyBorder="1" applyAlignment="1">
      <alignment horizontal="center" vertical="center" wrapText="1"/>
    </xf>
    <xf numFmtId="0" fontId="4" fillId="4" borderId="9" xfId="0" applyFont="1" applyFill="1" applyBorder="1" applyAlignment="1">
      <alignment horizontal="center" vertical="top" wrapText="1"/>
    </xf>
    <xf numFmtId="0" fontId="4" fillId="4" borderId="11" xfId="0" applyFont="1" applyFill="1" applyBorder="1" applyAlignment="1">
      <alignment horizontal="center" vertical="top" wrapText="1"/>
    </xf>
    <xf numFmtId="0" fontId="4" fillId="4" borderId="13" xfId="0" applyFont="1" applyFill="1" applyBorder="1" applyAlignment="1">
      <alignment horizontal="center" vertical="top" wrapText="1"/>
    </xf>
    <xf numFmtId="0" fontId="4" fillId="4" borderId="7" xfId="0" applyFont="1" applyFill="1" applyBorder="1" applyAlignment="1">
      <alignment vertical="top" wrapText="1"/>
    </xf>
    <xf numFmtId="0" fontId="4" fillId="4" borderId="4" xfId="0" applyFont="1" applyFill="1" applyBorder="1" applyAlignment="1">
      <alignment vertical="top" wrapText="1"/>
    </xf>
    <xf numFmtId="0" fontId="4" fillId="4" borderId="10" xfId="0" applyFont="1" applyFill="1" applyBorder="1" applyAlignment="1">
      <alignment vertical="top" wrapText="1"/>
    </xf>
    <xf numFmtId="0" fontId="4" fillId="4" borderId="0" xfId="0" applyFont="1" applyFill="1" applyAlignment="1">
      <alignment vertical="top" wrapText="1"/>
    </xf>
    <xf numFmtId="0" fontId="4" fillId="4" borderId="12" xfId="0" applyFont="1" applyFill="1" applyBorder="1" applyAlignment="1">
      <alignment vertical="top" wrapText="1"/>
    </xf>
    <xf numFmtId="0" fontId="4" fillId="4" borderId="8" xfId="0" applyFont="1" applyFill="1" applyBorder="1" applyAlignment="1">
      <alignment vertical="top" wrapText="1"/>
    </xf>
    <xf numFmtId="0" fontId="3" fillId="0" borderId="14" xfId="1" applyFont="1" applyBorder="1" applyProtection="1">
      <protection hidden="1"/>
    </xf>
    <xf numFmtId="0" fontId="3" fillId="0" borderId="0" xfId="1" applyFont="1" applyProtection="1">
      <protection hidden="1"/>
    </xf>
    <xf numFmtId="0" fontId="3" fillId="0" borderId="15" xfId="1" applyFont="1" applyBorder="1" applyProtection="1">
      <protection hidden="1"/>
    </xf>
    <xf numFmtId="0" fontId="3" fillId="0" borderId="15" xfId="1" applyFont="1" applyBorder="1"/>
    <xf numFmtId="0" fontId="10" fillId="0" borderId="0" xfId="0" applyFont="1" applyProtection="1">
      <protection hidden="1"/>
    </xf>
    <xf numFmtId="9" fontId="10" fillId="0" borderId="0" xfId="0" applyNumberFormat="1" applyFont="1" applyProtection="1">
      <protection hidden="1"/>
    </xf>
    <xf numFmtId="0" fontId="10" fillId="0" borderId="16" xfId="0" applyFont="1" applyBorder="1" applyProtection="1">
      <protection hidden="1"/>
    </xf>
    <xf numFmtId="0" fontId="7" fillId="0" borderId="0" xfId="1" applyFont="1" applyAlignment="1">
      <alignment horizontal="center" vertical="center"/>
    </xf>
    <xf numFmtId="0" fontId="10" fillId="0" borderId="15" xfId="0" applyFont="1" applyBorder="1" applyProtection="1">
      <protection hidden="1"/>
    </xf>
    <xf numFmtId="1" fontId="11" fillId="0" borderId="15" xfId="0" applyNumberFormat="1" applyFont="1" applyBorder="1"/>
    <xf numFmtId="1" fontId="11" fillId="0" borderId="15" xfId="0" applyNumberFormat="1" applyFont="1" applyBorder="1" applyAlignment="1">
      <alignment horizontal="right"/>
    </xf>
    <xf numFmtId="1" fontId="11" fillId="0" borderId="17" xfId="0" applyNumberFormat="1" applyFont="1" applyBorder="1"/>
    <xf numFmtId="0" fontId="4" fillId="2" borderId="1" xfId="0" applyFont="1" applyFill="1" applyBorder="1" applyAlignment="1">
      <alignment horizontal="center" vertical="top"/>
    </xf>
    <xf numFmtId="0" fontId="4" fillId="2" borderId="1" xfId="0" applyFont="1" applyFill="1" applyBorder="1" applyAlignment="1">
      <alignment vertical="top"/>
    </xf>
    <xf numFmtId="0" fontId="4" fillId="4" borderId="1" xfId="1" applyFont="1" applyFill="1" applyBorder="1" applyAlignment="1" applyProtection="1">
      <alignment horizontal="center" vertical="center" wrapText="1"/>
      <protection hidden="1"/>
    </xf>
    <xf numFmtId="1" fontId="5" fillId="0" borderId="1" xfId="1" applyNumberFormat="1" applyFont="1" applyBorder="1" applyAlignment="1">
      <alignment horizontal="center" vertical="top" wrapText="1"/>
    </xf>
    <xf numFmtId="1" fontId="4" fillId="4" borderId="1" xfId="1" applyNumberFormat="1" applyFont="1" applyFill="1" applyBorder="1" applyAlignment="1" applyProtection="1">
      <alignment horizontal="center" vertical="center" wrapText="1"/>
      <protection hidden="1"/>
    </xf>
    <xf numFmtId="1" fontId="6" fillId="4" borderId="2" xfId="1" applyNumberFormat="1" applyFont="1" applyFill="1" applyBorder="1" applyAlignment="1">
      <alignment horizontal="center" vertical="center" wrapText="1"/>
    </xf>
    <xf numFmtId="1" fontId="2" fillId="0" borderId="1" xfId="1" applyNumberFormat="1" applyFont="1" applyBorder="1" applyAlignment="1">
      <alignment horizontal="center" vertical="top" wrapText="1"/>
    </xf>
    <xf numFmtId="0" fontId="4" fillId="4" borderId="1" xfId="0" applyFont="1" applyFill="1" applyBorder="1" applyAlignment="1">
      <alignment horizontal="center" vertical="top" wrapText="1"/>
    </xf>
    <xf numFmtId="0" fontId="4" fillId="0" borderId="1" xfId="0" applyFont="1" applyBorder="1" applyAlignment="1">
      <alignment vertical="top" wrapText="1"/>
    </xf>
    <xf numFmtId="0" fontId="4" fillId="4" borderId="1" xfId="0" applyFont="1" applyFill="1" applyBorder="1" applyAlignment="1">
      <alignment vertical="top" wrapText="1"/>
    </xf>
    <xf numFmtId="0" fontId="0" fillId="7" borderId="1" xfId="0" applyFill="1" applyBorder="1" applyAlignment="1">
      <alignment horizontal="left" vertical="center" wrapText="1"/>
    </xf>
    <xf numFmtId="0" fontId="17" fillId="0" borderId="1" xfId="0" applyFont="1" applyBorder="1" applyAlignment="1">
      <alignment horizontal="right" vertical="center"/>
    </xf>
    <xf numFmtId="0" fontId="0" fillId="0" borderId="1" xfId="0" applyBorder="1"/>
    <xf numFmtId="1" fontId="0" fillId="0" borderId="1" xfId="0" applyNumberFormat="1" applyBorder="1"/>
    <xf numFmtId="0" fontId="0" fillId="8" borderId="1" xfId="0" applyFill="1" applyBorder="1" applyAlignment="1">
      <alignment horizontal="left" vertical="center" wrapText="1"/>
    </xf>
    <xf numFmtId="0" fontId="0" fillId="9" borderId="1" xfId="0" applyFill="1" applyBorder="1" applyAlignment="1">
      <alignment horizontal="left" vertical="center" wrapText="1"/>
    </xf>
    <xf numFmtId="0" fontId="18" fillId="0" borderId="1" xfId="0" applyFont="1" applyBorder="1"/>
    <xf numFmtId="1" fontId="18" fillId="0" borderId="1" xfId="0" applyNumberFormat="1" applyFont="1" applyBorder="1"/>
    <xf numFmtId="0" fontId="19" fillId="10" borderId="18" xfId="0" applyFont="1" applyFill="1" applyBorder="1" applyAlignment="1">
      <alignment vertical="center"/>
    </xf>
    <xf numFmtId="0" fontId="19" fillId="10" borderId="18" xfId="0" applyFont="1" applyFill="1" applyBorder="1" applyAlignment="1">
      <alignment horizontal="center" vertical="center"/>
    </xf>
    <xf numFmtId="0" fontId="17" fillId="0" borderId="18" xfId="0" applyFont="1" applyBorder="1" applyAlignment="1">
      <alignment horizontal="right" vertical="center"/>
    </xf>
    <xf numFmtId="0" fontId="17" fillId="0" borderId="18" xfId="0" applyFont="1" applyBorder="1" applyAlignment="1">
      <alignment vertical="center" wrapText="1"/>
    </xf>
    <xf numFmtId="9" fontId="17" fillId="0" borderId="18" xfId="0" applyNumberFormat="1" applyFont="1" applyBorder="1" applyAlignment="1">
      <alignment horizontal="center" vertical="center"/>
    </xf>
    <xf numFmtId="9" fontId="17" fillId="0" borderId="19" xfId="0" applyNumberFormat="1" applyFont="1" applyBorder="1" applyAlignment="1">
      <alignment horizontal="center" vertical="center"/>
    </xf>
    <xf numFmtId="0" fontId="4" fillId="11" borderId="1" xfId="0" applyFont="1" applyFill="1" applyBorder="1" applyAlignment="1">
      <alignment vertical="top" wrapText="1"/>
    </xf>
    <xf numFmtId="0" fontId="9" fillId="4" borderId="1" xfId="1" applyFont="1" applyFill="1" applyBorder="1" applyAlignment="1" applyProtection="1">
      <alignment horizontal="center" vertical="center" wrapText="1"/>
      <protection hidden="1"/>
    </xf>
    <xf numFmtId="1" fontId="5" fillId="0" borderId="1" xfId="1" applyNumberFormat="1" applyFont="1" applyBorder="1" applyAlignment="1">
      <alignment horizontal="center" vertical="center" wrapText="1"/>
    </xf>
    <xf numFmtId="0" fontId="6" fillId="4" borderId="1" xfId="1" applyFont="1" applyFill="1" applyBorder="1" applyAlignment="1">
      <alignment horizontal="center" vertical="center" wrapText="1"/>
    </xf>
    <xf numFmtId="0" fontId="0" fillId="0" borderId="1" xfId="0" applyBorder="1" applyAlignment="1">
      <alignment horizontal="center" vertical="center"/>
    </xf>
    <xf numFmtId="0" fontId="15" fillId="0" borderId="1" xfId="0" applyFont="1" applyBorder="1" applyAlignment="1">
      <alignment horizontal="center" vertical="center"/>
    </xf>
    <xf numFmtId="0" fontId="0" fillId="0" borderId="1" xfId="0" applyBorder="1" applyAlignment="1">
      <alignment horizontal="left" vertical="top" wrapText="1"/>
    </xf>
    <xf numFmtId="0" fontId="0" fillId="0" borderId="1" xfId="0" applyBorder="1" applyAlignment="1">
      <alignment wrapText="1"/>
    </xf>
    <xf numFmtId="0" fontId="0" fillId="0" borderId="10" xfId="0" applyBorder="1" applyAlignment="1">
      <alignment horizontal="center" vertical="top"/>
    </xf>
    <xf numFmtId="0" fontId="0" fillId="0" borderId="1" xfId="0" applyBorder="1" applyAlignment="1">
      <alignment vertical="top" wrapText="1"/>
    </xf>
    <xf numFmtId="0" fontId="0" fillId="0" borderId="2" xfId="0" applyBorder="1"/>
    <xf numFmtId="0" fontId="0" fillId="0" borderId="10" xfId="0" applyBorder="1"/>
    <xf numFmtId="0" fontId="0" fillId="0" borderId="1" xfId="0" applyBorder="1" applyAlignment="1">
      <alignment horizontal="left" vertical="top"/>
    </xf>
    <xf numFmtId="0" fontId="0" fillId="0" borderId="0" xfId="0" applyAlignment="1">
      <alignment horizontal="left" vertical="top"/>
    </xf>
    <xf numFmtId="0" fontId="0" fillId="0" borderId="2" xfId="0" applyBorder="1" applyAlignment="1">
      <alignment horizontal="left" vertical="top"/>
    </xf>
    <xf numFmtId="0" fontId="0" fillId="0" borderId="2" xfId="0" applyBorder="1" applyAlignment="1">
      <alignment vertical="top"/>
    </xf>
    <xf numFmtId="0" fontId="0" fillId="0" borderId="0" xfId="0" applyAlignment="1">
      <alignment horizontal="center" vertical="center"/>
    </xf>
    <xf numFmtId="0" fontId="0" fillId="12" borderId="1" xfId="0" applyFill="1" applyBorder="1" applyAlignment="1">
      <alignment horizontal="center" vertical="center"/>
    </xf>
    <xf numFmtId="0" fontId="0" fillId="0" borderId="8" xfId="0" applyBorder="1" applyAlignment="1">
      <alignment horizontal="center" vertical="center"/>
    </xf>
    <xf numFmtId="0" fontId="0" fillId="13" borderId="1" xfId="0" applyFill="1" applyBorder="1" applyAlignment="1">
      <alignment horizontal="center" vertical="center"/>
    </xf>
    <xf numFmtId="0" fontId="0" fillId="14" borderId="1" xfId="0" applyFill="1" applyBorder="1" applyAlignment="1">
      <alignment horizontal="center" vertical="center"/>
    </xf>
    <xf numFmtId="0" fontId="0" fillId="3" borderId="1" xfId="0" applyFill="1" applyBorder="1" applyAlignment="1">
      <alignment horizontal="center" vertical="center"/>
    </xf>
    <xf numFmtId="0" fontId="3" fillId="0" borderId="0" xfId="0" applyFont="1" applyAlignment="1">
      <alignment vertical="top" wrapText="1"/>
    </xf>
    <xf numFmtId="14" fontId="4" fillId="4" borderId="1" xfId="0" applyNumberFormat="1" applyFont="1" applyFill="1" applyBorder="1" applyAlignment="1">
      <alignment horizontal="left" vertical="top" wrapText="1"/>
    </xf>
    <xf numFmtId="2" fontId="3" fillId="0" borderId="0" xfId="0" applyNumberFormat="1" applyFont="1" applyAlignment="1">
      <alignment vertical="top"/>
    </xf>
    <xf numFmtId="2" fontId="3" fillId="0" borderId="0" xfId="0" applyNumberFormat="1" applyFont="1" applyAlignment="1">
      <alignment horizontal="center" vertical="center"/>
    </xf>
    <xf numFmtId="1" fontId="3" fillId="0" borderId="1" xfId="0" applyNumberFormat="1" applyFont="1" applyBorder="1" applyAlignment="1">
      <alignment horizontal="center" vertical="center"/>
    </xf>
    <xf numFmtId="1" fontId="3" fillId="0" borderId="0" xfId="0" applyNumberFormat="1" applyFont="1" applyAlignment="1">
      <alignment vertical="top"/>
    </xf>
    <xf numFmtId="0" fontId="4" fillId="0" borderId="1" xfId="0" applyFont="1" applyBorder="1" applyAlignment="1">
      <alignment horizontal="center" vertical="top" wrapText="1"/>
    </xf>
    <xf numFmtId="9" fontId="4" fillId="4" borderId="1" xfId="1" applyNumberFormat="1" applyFont="1" applyFill="1" applyBorder="1" applyAlignment="1" applyProtection="1">
      <alignment horizontal="center" vertical="center" wrapText="1"/>
      <protection hidden="1"/>
    </xf>
    <xf numFmtId="0" fontId="4" fillId="4" borderId="2" xfId="0" applyFont="1" applyFill="1" applyBorder="1" applyAlignment="1">
      <alignment horizontal="left" vertical="top" wrapText="1"/>
    </xf>
    <xf numFmtId="0" fontId="4" fillId="4" borderId="3" xfId="0" applyFont="1" applyFill="1" applyBorder="1" applyAlignment="1">
      <alignment horizontal="left" vertical="top" wrapText="1"/>
    </xf>
    <xf numFmtId="0" fontId="4" fillId="4" borderId="5" xfId="0" applyFont="1" applyFill="1" applyBorder="1" applyAlignment="1">
      <alignment horizontal="left" vertical="top" wrapText="1"/>
    </xf>
    <xf numFmtId="1" fontId="6" fillId="4" borderId="2" xfId="1" applyNumberFormat="1" applyFont="1" applyFill="1" applyBorder="1" applyAlignment="1">
      <alignment horizontal="center" vertical="top" wrapText="1"/>
    </xf>
    <xf numFmtId="1" fontId="6" fillId="4" borderId="5" xfId="1" applyNumberFormat="1" applyFont="1" applyFill="1" applyBorder="1" applyAlignment="1">
      <alignment horizontal="center" vertical="top" wrapText="1"/>
    </xf>
    <xf numFmtId="1" fontId="6" fillId="4" borderId="7" xfId="1" applyNumberFormat="1" applyFont="1" applyFill="1" applyBorder="1" applyAlignment="1">
      <alignment horizontal="center" vertical="center" wrapText="1"/>
    </xf>
    <xf numFmtId="1" fontId="6" fillId="4" borderId="9" xfId="1" applyNumberFormat="1" applyFont="1" applyFill="1" applyBorder="1" applyAlignment="1">
      <alignment horizontal="center" vertical="center" wrapText="1"/>
    </xf>
    <xf numFmtId="1" fontId="6" fillId="4" borderId="12" xfId="1" applyNumberFormat="1" applyFont="1" applyFill="1" applyBorder="1" applyAlignment="1">
      <alignment horizontal="center" vertical="center" wrapText="1"/>
    </xf>
    <xf numFmtId="1" fontId="6" fillId="4" borderId="13" xfId="1" applyNumberFormat="1" applyFont="1" applyFill="1" applyBorder="1" applyAlignment="1">
      <alignment horizontal="center" vertical="center" wrapText="1"/>
    </xf>
    <xf numFmtId="1" fontId="6" fillId="4" borderId="2" xfId="1" applyNumberFormat="1" applyFont="1" applyFill="1" applyBorder="1" applyAlignment="1">
      <alignment horizontal="center" vertical="center" wrapText="1"/>
    </xf>
    <xf numFmtId="1" fontId="6" fillId="4" borderId="5" xfId="1" applyNumberFormat="1" applyFont="1" applyFill="1" applyBorder="1" applyAlignment="1">
      <alignment horizontal="center" vertical="center" wrapText="1"/>
    </xf>
    <xf numFmtId="0" fontId="6" fillId="4" borderId="7" xfId="1" applyFont="1" applyFill="1" applyBorder="1" applyAlignment="1">
      <alignment horizontal="center" vertical="center" wrapText="1"/>
    </xf>
    <xf numFmtId="0" fontId="6" fillId="4" borderId="4" xfId="1" applyFont="1" applyFill="1" applyBorder="1" applyAlignment="1">
      <alignment horizontal="center" vertical="center" wrapText="1"/>
    </xf>
    <xf numFmtId="0" fontId="6" fillId="4" borderId="9" xfId="1" applyFont="1" applyFill="1" applyBorder="1" applyAlignment="1">
      <alignment horizontal="center" vertical="center" wrapText="1"/>
    </xf>
    <xf numFmtId="0" fontId="6" fillId="4" borderId="12" xfId="1" applyFont="1" applyFill="1" applyBorder="1" applyAlignment="1">
      <alignment horizontal="center" vertical="center" wrapText="1"/>
    </xf>
    <xf numFmtId="0" fontId="6" fillId="4" borderId="8" xfId="1" applyFont="1" applyFill="1" applyBorder="1" applyAlignment="1">
      <alignment horizontal="center" vertical="center" wrapText="1"/>
    </xf>
    <xf numFmtId="0" fontId="6" fillId="4" borderId="13" xfId="1" applyFont="1" applyFill="1" applyBorder="1" applyAlignment="1">
      <alignment horizontal="center" vertical="center" wrapText="1"/>
    </xf>
    <xf numFmtId="1" fontId="5" fillId="4" borderId="12" xfId="1" applyNumberFormat="1" applyFont="1" applyFill="1" applyBorder="1" applyAlignment="1">
      <alignment horizontal="center" vertical="center" wrapText="1"/>
    </xf>
    <xf numFmtId="1" fontId="5" fillId="4" borderId="8" xfId="1" applyNumberFormat="1" applyFont="1" applyFill="1" applyBorder="1" applyAlignment="1">
      <alignment horizontal="center" vertical="center" wrapText="1"/>
    </xf>
    <xf numFmtId="1" fontId="5" fillId="4" borderId="13" xfId="1" applyNumberFormat="1" applyFont="1" applyFill="1" applyBorder="1" applyAlignment="1">
      <alignment horizontal="center" vertical="center" wrapText="1"/>
    </xf>
    <xf numFmtId="1" fontId="5" fillId="4" borderId="1" xfId="1" applyNumberFormat="1" applyFont="1" applyFill="1" applyBorder="1" applyAlignment="1">
      <alignment horizontal="center" vertical="center" wrapText="1"/>
    </xf>
    <xf numFmtId="1" fontId="6" fillId="4" borderId="1" xfId="1" applyNumberFormat="1" applyFont="1" applyFill="1" applyBorder="1" applyAlignment="1">
      <alignment horizontal="center" vertical="center" wrapText="1"/>
    </xf>
    <xf numFmtId="0" fontId="6" fillId="4" borderId="2" xfId="1" applyFont="1" applyFill="1" applyBorder="1" applyAlignment="1">
      <alignment horizontal="center" vertical="center" wrapText="1"/>
    </xf>
    <xf numFmtId="0" fontId="6" fillId="4" borderId="3" xfId="1" applyFont="1" applyFill="1" applyBorder="1" applyAlignment="1">
      <alignment horizontal="center" vertical="center" wrapText="1"/>
    </xf>
    <xf numFmtId="0" fontId="6" fillId="4" borderId="5" xfId="1" applyFont="1" applyFill="1" applyBorder="1" applyAlignment="1">
      <alignment horizontal="center" vertical="center" wrapText="1"/>
    </xf>
    <xf numFmtId="0" fontId="4" fillId="4" borderId="1" xfId="0" applyFont="1" applyFill="1" applyBorder="1" applyAlignment="1">
      <alignment horizontal="left" vertical="top" wrapText="1"/>
    </xf>
    <xf numFmtId="0" fontId="2" fillId="2" borderId="1" xfId="0" applyFont="1" applyFill="1" applyBorder="1" applyAlignment="1">
      <alignment horizontal="center" vertical="top"/>
    </xf>
    <xf numFmtId="0" fontId="4" fillId="2" borderId="1" xfId="0" applyFont="1" applyFill="1" applyBorder="1" applyAlignment="1">
      <alignment horizontal="center" vertical="top"/>
    </xf>
    <xf numFmtId="0" fontId="8" fillId="0" borderId="12" xfId="0" applyFont="1" applyBorder="1" applyAlignment="1">
      <alignment horizontal="center" vertical="center" wrapText="1"/>
    </xf>
    <xf numFmtId="0" fontId="8" fillId="0" borderId="8" xfId="0" applyFont="1" applyBorder="1" applyAlignment="1">
      <alignment horizontal="center" vertical="center" wrapText="1"/>
    </xf>
    <xf numFmtId="0" fontId="2" fillId="2" borderId="2" xfId="0" applyFont="1" applyFill="1" applyBorder="1" applyAlignment="1">
      <alignment horizontal="center" vertical="top" wrapText="1"/>
    </xf>
    <xf numFmtId="0" fontId="2" fillId="2" borderId="3" xfId="0" applyFont="1" applyFill="1" applyBorder="1" applyAlignment="1">
      <alignment horizontal="center" vertical="top" wrapText="1"/>
    </xf>
    <xf numFmtId="0" fontId="2" fillId="2" borderId="9" xfId="0" applyFont="1" applyFill="1" applyBorder="1" applyAlignment="1">
      <alignment horizontal="center" vertical="top" wrapText="1"/>
    </xf>
    <xf numFmtId="1" fontId="5" fillId="4" borderId="2" xfId="1" applyNumberFormat="1" applyFont="1" applyFill="1" applyBorder="1" applyAlignment="1">
      <alignment horizontal="center" vertical="top" wrapText="1"/>
    </xf>
    <xf numFmtId="1" fontId="5" fillId="4" borderId="5" xfId="1" applyNumberFormat="1" applyFont="1" applyFill="1" applyBorder="1" applyAlignment="1">
      <alignment horizontal="center" vertical="top" wrapText="1"/>
    </xf>
    <xf numFmtId="0" fontId="2" fillId="0" borderId="1" xfId="0" applyFont="1" applyBorder="1" applyAlignment="1">
      <alignment horizontal="center" vertical="top" wrapText="1"/>
    </xf>
    <xf numFmtId="0" fontId="4" fillId="0" borderId="1" xfId="0" applyFont="1" applyBorder="1" applyAlignment="1">
      <alignment horizontal="center" vertical="top" wrapText="1"/>
    </xf>
    <xf numFmtId="0" fontId="4" fillId="0" borderId="1" xfId="0" applyFont="1" applyBorder="1" applyAlignment="1">
      <alignment horizontal="left" vertical="top" wrapText="1"/>
    </xf>
    <xf numFmtId="9" fontId="4" fillId="4" borderId="7" xfId="1" applyNumberFormat="1" applyFont="1" applyFill="1" applyBorder="1" applyAlignment="1" applyProtection="1">
      <alignment horizontal="center" vertical="center" wrapText="1"/>
      <protection hidden="1"/>
    </xf>
    <xf numFmtId="9" fontId="4" fillId="4" borderId="9" xfId="1" applyNumberFormat="1" applyFont="1" applyFill="1" applyBorder="1" applyAlignment="1" applyProtection="1">
      <alignment horizontal="center" vertical="center" wrapText="1"/>
      <protection hidden="1"/>
    </xf>
    <xf numFmtId="9" fontId="4" fillId="4" borderId="10" xfId="1" applyNumberFormat="1" applyFont="1" applyFill="1" applyBorder="1" applyAlignment="1" applyProtection="1">
      <alignment horizontal="center" vertical="center" wrapText="1"/>
      <protection hidden="1"/>
    </xf>
    <xf numFmtId="9" fontId="4" fillId="4" borderId="11" xfId="1" applyNumberFormat="1" applyFont="1" applyFill="1" applyBorder="1" applyAlignment="1" applyProtection="1">
      <alignment horizontal="center" vertical="center" wrapText="1"/>
      <protection hidden="1"/>
    </xf>
    <xf numFmtId="9" fontId="4" fillId="4" borderId="12" xfId="1" applyNumberFormat="1" applyFont="1" applyFill="1" applyBorder="1" applyAlignment="1" applyProtection="1">
      <alignment horizontal="center" vertical="center" wrapText="1"/>
      <protection hidden="1"/>
    </xf>
    <xf numFmtId="9" fontId="4" fillId="4" borderId="13" xfId="1" applyNumberFormat="1" applyFont="1" applyFill="1" applyBorder="1" applyAlignment="1" applyProtection="1">
      <alignment horizontal="center" vertical="center" wrapText="1"/>
      <protection hidden="1"/>
    </xf>
    <xf numFmtId="9" fontId="4" fillId="4" borderId="2" xfId="1" applyNumberFormat="1" applyFont="1" applyFill="1" applyBorder="1" applyAlignment="1" applyProtection="1">
      <alignment horizontal="center" vertical="center" wrapText="1"/>
      <protection hidden="1"/>
    </xf>
    <xf numFmtId="9" fontId="4" fillId="4" borderId="5" xfId="1" applyNumberFormat="1" applyFont="1" applyFill="1" applyBorder="1" applyAlignment="1" applyProtection="1">
      <alignment horizontal="center" vertical="center" wrapText="1"/>
      <protection hidden="1"/>
    </xf>
    <xf numFmtId="0" fontId="4" fillId="4" borderId="1" xfId="1" applyFont="1" applyFill="1" applyBorder="1" applyAlignment="1" applyProtection="1">
      <alignment horizontal="center" vertical="center" wrapText="1"/>
      <protection hidden="1"/>
    </xf>
    <xf numFmtId="9" fontId="2" fillId="4" borderId="1" xfId="1" applyNumberFormat="1" applyFont="1" applyFill="1" applyBorder="1" applyAlignment="1" applyProtection="1">
      <alignment horizontal="center" vertical="center" wrapText="1"/>
      <protection hidden="1"/>
    </xf>
    <xf numFmtId="0" fontId="4" fillId="4" borderId="2" xfId="0" applyFont="1" applyFill="1" applyBorder="1" applyAlignment="1">
      <alignment horizontal="left" vertical="top"/>
    </xf>
    <xf numFmtId="0" fontId="4" fillId="4" borderId="5" xfId="0" applyFont="1" applyFill="1" applyBorder="1" applyAlignment="1">
      <alignment horizontal="left" vertical="top"/>
    </xf>
    <xf numFmtId="9" fontId="2" fillId="4" borderId="1" xfId="1" applyNumberFormat="1" applyFont="1" applyFill="1" applyBorder="1" applyAlignment="1" applyProtection="1">
      <alignment horizontal="left" vertical="top" wrapText="1"/>
      <protection hidden="1"/>
    </xf>
    <xf numFmtId="9" fontId="2" fillId="4" borderId="12" xfId="1" applyNumberFormat="1" applyFont="1" applyFill="1" applyBorder="1" applyAlignment="1" applyProtection="1">
      <alignment horizontal="center" vertical="center" wrapText="1"/>
      <protection hidden="1"/>
    </xf>
    <xf numFmtId="9" fontId="2" fillId="4" borderId="13" xfId="1" applyNumberFormat="1" applyFont="1" applyFill="1" applyBorder="1" applyAlignment="1" applyProtection="1">
      <alignment horizontal="center" vertical="center" wrapText="1"/>
      <protection hidden="1"/>
    </xf>
    <xf numFmtId="1" fontId="5" fillId="4" borderId="2" xfId="1" applyNumberFormat="1" applyFont="1" applyFill="1" applyBorder="1" applyAlignment="1">
      <alignment horizontal="center" vertical="center" wrapText="1"/>
    </xf>
    <xf numFmtId="1" fontId="5" fillId="4" borderId="3" xfId="1" applyNumberFormat="1" applyFont="1" applyFill="1" applyBorder="1" applyAlignment="1">
      <alignment horizontal="center" vertical="center" wrapText="1"/>
    </xf>
    <xf numFmtId="1" fontId="5" fillId="4" borderId="5" xfId="1" applyNumberFormat="1" applyFont="1" applyFill="1" applyBorder="1" applyAlignment="1">
      <alignment horizontal="center" vertical="center" wrapText="1"/>
    </xf>
    <xf numFmtId="0" fontId="2" fillId="2" borderId="7" xfId="0" applyFont="1" applyFill="1" applyBorder="1" applyAlignment="1">
      <alignment horizontal="center" vertical="top" wrapText="1"/>
    </xf>
    <xf numFmtId="0" fontId="2" fillId="2" borderId="4" xfId="0" applyFont="1" applyFill="1" applyBorder="1" applyAlignment="1">
      <alignment horizontal="center" vertical="top" wrapText="1"/>
    </xf>
    <xf numFmtId="0" fontId="2" fillId="2" borderId="2" xfId="0" applyFont="1" applyFill="1" applyBorder="1" applyAlignment="1">
      <alignment horizontal="center" vertical="top"/>
    </xf>
    <xf numFmtId="0" fontId="2" fillId="2" borderId="3" xfId="0" applyFont="1" applyFill="1" applyBorder="1" applyAlignment="1">
      <alignment horizontal="center" vertical="top"/>
    </xf>
    <xf numFmtId="0" fontId="2" fillId="2" borderId="5" xfId="0" applyFont="1" applyFill="1" applyBorder="1" applyAlignment="1">
      <alignment horizontal="center" vertical="top"/>
    </xf>
    <xf numFmtId="0" fontId="3" fillId="4" borderId="1" xfId="0" applyFont="1" applyFill="1" applyBorder="1" applyAlignment="1">
      <alignment horizontal="left" vertical="top" wrapText="1"/>
    </xf>
    <xf numFmtId="2" fontId="4" fillId="4" borderId="1" xfId="0" applyNumberFormat="1" applyFont="1" applyFill="1" applyBorder="1" applyAlignment="1">
      <alignment horizontal="left" vertical="top" wrapText="1"/>
    </xf>
    <xf numFmtId="0" fontId="4" fillId="0" borderId="1" xfId="0" applyFont="1" applyBorder="1" applyAlignment="1">
      <alignment horizontal="center" vertical="center" wrapText="1"/>
    </xf>
    <xf numFmtId="2" fontId="4" fillId="4" borderId="2" xfId="0" applyNumberFormat="1" applyFont="1" applyFill="1" applyBorder="1" applyAlignment="1">
      <alignment horizontal="left" vertical="top" wrapText="1"/>
    </xf>
    <xf numFmtId="2" fontId="4" fillId="4" borderId="5" xfId="0" applyNumberFormat="1" applyFont="1" applyFill="1" applyBorder="1" applyAlignment="1">
      <alignment horizontal="left" vertical="top" wrapText="1"/>
    </xf>
    <xf numFmtId="0" fontId="4" fillId="4" borderId="1" xfId="0" applyFont="1" applyFill="1" applyBorder="1" applyAlignment="1">
      <alignment horizontal="center" vertical="center" wrapText="1"/>
    </xf>
    <xf numFmtId="0" fontId="2" fillId="2" borderId="1" xfId="0" applyFont="1" applyFill="1" applyBorder="1" applyAlignment="1">
      <alignment horizontal="left" vertical="top"/>
    </xf>
    <xf numFmtId="0" fontId="4" fillId="0" borderId="7" xfId="0" applyFont="1" applyBorder="1" applyAlignment="1">
      <alignment horizontal="left" vertical="top" wrapText="1"/>
    </xf>
    <xf numFmtId="0" fontId="4" fillId="0" borderId="4" xfId="0" applyFont="1" applyBorder="1" applyAlignment="1">
      <alignment horizontal="left" vertical="top" wrapText="1"/>
    </xf>
    <xf numFmtId="0" fontId="4" fillId="0" borderId="9" xfId="0" applyFont="1" applyBorder="1" applyAlignment="1">
      <alignment horizontal="left" vertical="top" wrapText="1"/>
    </xf>
    <xf numFmtId="0" fontId="4" fillId="0" borderId="10" xfId="0" applyFont="1" applyBorder="1" applyAlignment="1">
      <alignment horizontal="left" vertical="top" wrapText="1"/>
    </xf>
    <xf numFmtId="0" fontId="4" fillId="0" borderId="0" xfId="0" applyFont="1" applyAlignment="1">
      <alignment horizontal="left" vertical="top" wrapText="1"/>
    </xf>
    <xf numFmtId="0" fontId="4" fillId="0" borderId="11" xfId="0" applyFont="1" applyBorder="1" applyAlignment="1">
      <alignment horizontal="left" vertical="top" wrapText="1"/>
    </xf>
    <xf numFmtId="0" fontId="4" fillId="0" borderId="12" xfId="0" applyFont="1" applyBorder="1" applyAlignment="1">
      <alignment horizontal="left" vertical="top" wrapText="1"/>
    </xf>
    <xf numFmtId="0" fontId="4" fillId="0" borderId="8" xfId="0" applyFont="1" applyBorder="1" applyAlignment="1">
      <alignment horizontal="left" vertical="top" wrapText="1"/>
    </xf>
    <xf numFmtId="0" fontId="4" fillId="0" borderId="13" xfId="0" applyFont="1" applyBorder="1" applyAlignment="1">
      <alignment horizontal="left" vertical="top" wrapText="1"/>
    </xf>
    <xf numFmtId="0" fontId="4" fillId="0" borderId="6" xfId="0" applyFont="1" applyBorder="1" applyAlignment="1">
      <alignment horizontal="left" vertical="top" wrapText="1"/>
    </xf>
    <xf numFmtId="0" fontId="2" fillId="0" borderId="2" xfId="0" applyFont="1" applyBorder="1" applyAlignment="1">
      <alignment horizontal="center" vertical="center" wrapText="1"/>
    </xf>
    <xf numFmtId="0" fontId="2" fillId="0" borderId="5" xfId="0" applyFont="1" applyBorder="1" applyAlignment="1">
      <alignment horizontal="center" vertical="center" wrapText="1"/>
    </xf>
    <xf numFmtId="0" fontId="4" fillId="4" borderId="2" xfId="0" applyFont="1" applyFill="1" applyBorder="1" applyAlignment="1">
      <alignment horizontal="center" vertical="center" wrapText="1"/>
    </xf>
    <xf numFmtId="0" fontId="4" fillId="4" borderId="5" xfId="0" applyFont="1" applyFill="1" applyBorder="1" applyAlignment="1">
      <alignment horizontal="center" vertical="center" wrapText="1"/>
    </xf>
    <xf numFmtId="0" fontId="2" fillId="2" borderId="1" xfId="0" applyFont="1" applyFill="1" applyBorder="1" applyAlignment="1">
      <alignment horizontal="center" vertical="top" wrapText="1"/>
    </xf>
    <xf numFmtId="0" fontId="4" fillId="4" borderId="1" xfId="0" applyFont="1" applyFill="1" applyBorder="1" applyAlignment="1">
      <alignment horizontal="left" vertical="top"/>
    </xf>
    <xf numFmtId="0" fontId="4" fillId="0" borderId="2" xfId="0" applyFont="1" applyBorder="1" applyAlignment="1">
      <alignment horizontal="left" vertical="top" wrapText="1"/>
    </xf>
    <xf numFmtId="0" fontId="4" fillId="0" borderId="5" xfId="0" applyFont="1" applyBorder="1" applyAlignment="1">
      <alignment horizontal="left" vertical="top" wrapText="1"/>
    </xf>
    <xf numFmtId="14" fontId="4" fillId="4" borderId="1" xfId="0" applyNumberFormat="1" applyFont="1" applyFill="1" applyBorder="1" applyAlignment="1">
      <alignment horizontal="left" vertical="top" wrapText="1"/>
    </xf>
    <xf numFmtId="0" fontId="4" fillId="4" borderId="2" xfId="0" applyFont="1" applyFill="1" applyBorder="1" applyAlignment="1">
      <alignment horizontal="center" vertical="top" wrapText="1"/>
    </xf>
    <xf numFmtId="0" fontId="4" fillId="4" borderId="5" xfId="0" applyFont="1" applyFill="1" applyBorder="1" applyAlignment="1">
      <alignment horizontal="center" vertical="top" wrapText="1"/>
    </xf>
    <xf numFmtId="0" fontId="26" fillId="4" borderId="1" xfId="2" applyFont="1" applyFill="1" applyBorder="1" applyAlignment="1">
      <alignment horizontal="left" vertical="top" wrapText="1"/>
    </xf>
    <xf numFmtId="0" fontId="27" fillId="4" borderId="1" xfId="0" applyFont="1" applyFill="1" applyBorder="1" applyAlignment="1">
      <alignment horizontal="left" vertical="top" wrapText="1"/>
    </xf>
    <xf numFmtId="17" fontId="4" fillId="4" borderId="1" xfId="0" applyNumberFormat="1" applyFont="1" applyFill="1" applyBorder="1" applyAlignment="1">
      <alignment horizontal="left" vertical="top" wrapText="1"/>
    </xf>
    <xf numFmtId="0" fontId="3" fillId="0" borderId="1" xfId="0" applyFont="1" applyBorder="1" applyAlignment="1">
      <alignment horizontal="left" vertical="top" wrapText="1"/>
    </xf>
    <xf numFmtId="0" fontId="4" fillId="4" borderId="1" xfId="0" applyFont="1" applyFill="1" applyBorder="1" applyAlignment="1">
      <alignment horizontal="center" vertical="top" wrapText="1"/>
    </xf>
    <xf numFmtId="0" fontId="2" fillId="0" borderId="2" xfId="0" applyFont="1" applyBorder="1" applyAlignment="1">
      <alignment horizontal="center" vertical="top" wrapText="1"/>
    </xf>
    <xf numFmtId="0" fontId="2" fillId="0" borderId="5" xfId="0" applyFont="1" applyBorder="1" applyAlignment="1">
      <alignment horizontal="center" vertical="top" wrapText="1"/>
    </xf>
    <xf numFmtId="0" fontId="4" fillId="0" borderId="3" xfId="0" applyFont="1" applyBorder="1" applyAlignment="1">
      <alignment horizontal="left" vertical="top" wrapText="1"/>
    </xf>
    <xf numFmtId="0" fontId="9" fillId="4" borderId="2" xfId="0" applyFont="1" applyFill="1" applyBorder="1" applyAlignment="1">
      <alignment horizontal="left" vertical="top" wrapText="1"/>
    </xf>
    <xf numFmtId="0" fontId="0" fillId="0" borderId="1" xfId="0" applyBorder="1" applyAlignment="1">
      <alignment horizontal="center" vertical="center"/>
    </xf>
    <xf numFmtId="0" fontId="0" fillId="0" borderId="1" xfId="0" applyBorder="1" applyAlignment="1">
      <alignment horizontal="center"/>
    </xf>
    <xf numFmtId="0" fontId="16" fillId="6" borderId="1" xfId="0" applyFont="1" applyFill="1" applyBorder="1" applyAlignment="1">
      <alignment horizontal="center" vertical="center"/>
    </xf>
    <xf numFmtId="0" fontId="15" fillId="6" borderId="1" xfId="0" applyFont="1" applyFill="1" applyBorder="1" applyAlignment="1">
      <alignment horizontal="center" vertical="center"/>
    </xf>
    <xf numFmtId="0" fontId="15" fillId="0" borderId="1" xfId="0" applyFont="1" applyBorder="1" applyAlignment="1">
      <alignment horizontal="center" vertical="center"/>
    </xf>
    <xf numFmtId="0" fontId="16" fillId="6" borderId="1" xfId="0" applyFont="1" applyFill="1" applyBorder="1" applyAlignment="1">
      <alignment horizontal="center" vertical="center" wrapText="1"/>
    </xf>
    <xf numFmtId="0" fontId="15" fillId="6" borderId="1" xfId="0" applyFont="1" applyFill="1" applyBorder="1" applyAlignment="1">
      <alignment horizontal="center" vertical="center" wrapText="1"/>
    </xf>
    <xf numFmtId="0" fontId="15" fillId="5" borderId="1" xfId="0" applyFont="1" applyFill="1" applyBorder="1" applyAlignment="1">
      <alignment horizontal="left" vertical="center"/>
    </xf>
    <xf numFmtId="1" fontId="4" fillId="4" borderId="1" xfId="1" applyNumberFormat="1" applyFont="1" applyFill="1" applyBorder="1" applyAlignment="1" applyProtection="1">
      <alignment horizontal="center" vertical="center" wrapText="1"/>
      <protection hidden="1"/>
    </xf>
    <xf numFmtId="0" fontId="2" fillId="4" borderId="1" xfId="1" applyFont="1" applyFill="1" applyBorder="1" applyAlignment="1" applyProtection="1">
      <alignment horizontal="left" vertical="top" wrapText="1"/>
      <protection hidden="1"/>
    </xf>
    <xf numFmtId="0" fontId="0" fillId="12" borderId="1" xfId="0" applyFill="1" applyBorder="1" applyAlignment="1">
      <alignment horizontal="center" vertical="center" wrapText="1"/>
    </xf>
    <xf numFmtId="0" fontId="15" fillId="13" borderId="1" xfId="0" applyFont="1" applyFill="1" applyBorder="1" applyAlignment="1">
      <alignment horizontal="center" vertical="center"/>
    </xf>
    <xf numFmtId="0" fontId="15" fillId="14" borderId="1" xfId="0" applyFont="1" applyFill="1" applyBorder="1" applyAlignment="1">
      <alignment horizontal="center" vertical="center"/>
    </xf>
    <xf numFmtId="0" fontId="15" fillId="3" borderId="1" xfId="0" applyFont="1" applyFill="1" applyBorder="1" applyAlignment="1">
      <alignment horizontal="center" vertical="center"/>
    </xf>
    <xf numFmtId="14" fontId="3" fillId="0" borderId="0" xfId="0" applyNumberFormat="1" applyFont="1" applyAlignment="1">
      <alignment vertical="top"/>
    </xf>
    <xf numFmtId="0" fontId="2" fillId="4" borderId="1" xfId="0" applyFont="1" applyFill="1" applyBorder="1" applyAlignment="1">
      <alignment horizontal="left" vertical="top" wrapText="1"/>
    </xf>
  </cellXfs>
  <cellStyles count="3">
    <cellStyle name="Hyperlink" xfId="2" builtinId="8"/>
    <cellStyle name="Normal" xfId="0" builtinId="0"/>
    <cellStyle name="Normal 3" xfId="1" xr:uid="{00000000-0005-0000-0000-000002000000}"/>
  </cellStyles>
  <dxfs count="0"/>
  <tableStyles count="0" defaultTableStyle="TableStyleMedium9" defaultPivotStyle="PivotStyleLight16"/>
  <colors>
    <mruColors>
      <color rgb="FFFCF56A"/>
      <color rgb="FFFFFFFF"/>
      <color rgb="FFCC0066"/>
      <color rgb="FFFF0066"/>
      <color rgb="FFD60093"/>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tyles" Target="styles.xml"/><Relationship Id="rId5" Type="http://schemas.openxmlformats.org/officeDocument/2006/relationships/theme" Target="theme/theme1.xml"/><Relationship Id="rId4" Type="http://schemas.openxmlformats.org/officeDocument/2006/relationships/worksheet" Target="worksheets/sheet4.xml"/></Relationships>
</file>

<file path=xl/drawings/_rels/drawing1.xml.rels><?xml version="1.0" encoding="UTF-8" standalone="yes"?>
<Relationships xmlns="http://schemas.openxmlformats.org/package/2006/relationships"><Relationship Id="rId13" Type="http://schemas.openxmlformats.org/officeDocument/2006/relationships/image" Target="../media/image13.jpeg"/><Relationship Id="rId18" Type="http://schemas.openxmlformats.org/officeDocument/2006/relationships/image" Target="../media/image18.png"/><Relationship Id="rId26" Type="http://schemas.openxmlformats.org/officeDocument/2006/relationships/image" Target="../media/image26.png"/><Relationship Id="rId21" Type="http://schemas.openxmlformats.org/officeDocument/2006/relationships/image" Target="../media/image21.png"/><Relationship Id="rId34" Type="http://schemas.openxmlformats.org/officeDocument/2006/relationships/image" Target="../media/image34.jpeg"/><Relationship Id="rId7" Type="http://schemas.openxmlformats.org/officeDocument/2006/relationships/image" Target="../media/image7.pn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png"/><Relationship Id="rId33" Type="http://schemas.openxmlformats.org/officeDocument/2006/relationships/image" Target="../media/image33.jpeg"/><Relationship Id="rId2" Type="http://schemas.openxmlformats.org/officeDocument/2006/relationships/image" Target="../media/image2.png"/><Relationship Id="rId16" Type="http://schemas.openxmlformats.org/officeDocument/2006/relationships/image" Target="../media/image16.png"/><Relationship Id="rId20" Type="http://schemas.openxmlformats.org/officeDocument/2006/relationships/image" Target="../media/image20.png"/><Relationship Id="rId29" Type="http://schemas.openxmlformats.org/officeDocument/2006/relationships/image" Target="../media/image29.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24" Type="http://schemas.openxmlformats.org/officeDocument/2006/relationships/image" Target="../media/image24.png"/><Relationship Id="rId32" Type="http://schemas.openxmlformats.org/officeDocument/2006/relationships/image" Target="../media/image32.jpeg"/><Relationship Id="rId37" Type="http://schemas.openxmlformats.org/officeDocument/2006/relationships/image" Target="../media/image37.jpeg"/><Relationship Id="rId5" Type="http://schemas.openxmlformats.org/officeDocument/2006/relationships/image" Target="../media/image5.png"/><Relationship Id="rId15" Type="http://schemas.openxmlformats.org/officeDocument/2006/relationships/image" Target="../media/image15.png"/><Relationship Id="rId23" Type="http://schemas.openxmlformats.org/officeDocument/2006/relationships/image" Target="../media/image23.png"/><Relationship Id="rId28" Type="http://schemas.openxmlformats.org/officeDocument/2006/relationships/image" Target="../media/image28.png"/><Relationship Id="rId36" Type="http://schemas.openxmlformats.org/officeDocument/2006/relationships/image" Target="../media/image36.jpeg"/><Relationship Id="rId10" Type="http://schemas.openxmlformats.org/officeDocument/2006/relationships/image" Target="../media/image10.png"/><Relationship Id="rId19" Type="http://schemas.openxmlformats.org/officeDocument/2006/relationships/image" Target="../media/image19.png"/><Relationship Id="rId31" Type="http://schemas.openxmlformats.org/officeDocument/2006/relationships/image" Target="../media/image31.jpe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 Id="rId22" Type="http://schemas.openxmlformats.org/officeDocument/2006/relationships/image" Target="../media/image22.png"/><Relationship Id="rId27" Type="http://schemas.openxmlformats.org/officeDocument/2006/relationships/image" Target="../media/image27.png"/><Relationship Id="rId30" Type="http://schemas.openxmlformats.org/officeDocument/2006/relationships/image" Target="../media/image30.png"/><Relationship Id="rId35" Type="http://schemas.openxmlformats.org/officeDocument/2006/relationships/image" Target="../media/image35.jpeg"/><Relationship Id="rId8" Type="http://schemas.openxmlformats.org/officeDocument/2006/relationships/image" Target="../media/image8.png"/><Relationship Id="rId3" Type="http://schemas.openxmlformats.org/officeDocument/2006/relationships/image" Target="../media/image3.png"/></Relationships>
</file>

<file path=xl/drawings/_rels/vmlDrawing2.vml.rels><?xml version="1.0" encoding="UTF-8" standalone="yes"?>
<Relationships xmlns="http://schemas.openxmlformats.org/package/2006/relationships"><Relationship Id="rId1" Type="http://schemas.openxmlformats.org/officeDocument/2006/relationships/image" Target="../media/image38.png"/></Relationships>
</file>

<file path=xl/drawings/drawing1.xml><?xml version="1.0" encoding="utf-8"?>
<xdr:wsDr xmlns:xdr="http://schemas.openxmlformats.org/drawingml/2006/spreadsheetDrawing" xmlns:a="http://schemas.openxmlformats.org/drawingml/2006/main">
  <xdr:twoCellAnchor editAs="oneCell">
    <xdr:from>
      <xdr:col>8</xdr:col>
      <xdr:colOff>216648</xdr:colOff>
      <xdr:row>8</xdr:row>
      <xdr:rowOff>500530</xdr:rowOff>
    </xdr:from>
    <xdr:to>
      <xdr:col>10</xdr:col>
      <xdr:colOff>392130</xdr:colOff>
      <xdr:row>10</xdr:row>
      <xdr:rowOff>275378</xdr:rowOff>
    </xdr:to>
    <xdr:pic>
      <xdr:nvPicPr>
        <xdr:cNvPr id="2" name="Picture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a:stretch>
          <a:fillRect/>
        </a:stretch>
      </xdr:blipFill>
      <xdr:spPr>
        <a:xfrm>
          <a:off x="10018060" y="4370295"/>
          <a:ext cx="3600000" cy="809524"/>
        </a:xfrm>
        <a:prstGeom prst="rect">
          <a:avLst/>
        </a:prstGeom>
        <a:ln>
          <a:solidFill>
            <a:schemeClr val="tx1"/>
          </a:solidFill>
        </a:ln>
      </xdr:spPr>
    </xdr:pic>
    <xdr:clientData/>
  </xdr:twoCellAnchor>
  <xdr:oneCellAnchor>
    <xdr:from>
      <xdr:col>8</xdr:col>
      <xdr:colOff>1411941</xdr:colOff>
      <xdr:row>316</xdr:row>
      <xdr:rowOff>127000</xdr:rowOff>
    </xdr:from>
    <xdr:ext cx="1033168" cy="405432"/>
    <xdr:sp macro="" textlink="">
      <xdr:nvSpPr>
        <xdr:cNvPr id="5" name="TextBox 4">
          <a:extLst>
            <a:ext uri="{FF2B5EF4-FFF2-40B4-BE49-F238E27FC236}">
              <a16:creationId xmlns:a16="http://schemas.microsoft.com/office/drawing/2014/main" id="{00000000-0008-0000-0000-000005000000}"/>
            </a:ext>
          </a:extLst>
        </xdr:cNvPr>
        <xdr:cNvSpPr txBox="1"/>
      </xdr:nvSpPr>
      <xdr:spPr>
        <a:xfrm>
          <a:off x="11213353" y="81616176"/>
          <a:ext cx="1033168" cy="405432"/>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2000" b="0" cap="none" spc="0">
              <a:ln w="0"/>
              <a:solidFill>
                <a:srgbClr val="FF0000"/>
              </a:solidFill>
              <a:effectLst>
                <a:outerShdw blurRad="38100" dist="25400" dir="5400000" algn="ctr" rotWithShape="0">
                  <a:srgbClr val="6E747A">
                    <a:alpha val="43000"/>
                  </a:srgbClr>
                </a:outerShdw>
              </a:effectLst>
            </a:rPr>
            <a:t>Tower 1</a:t>
          </a:r>
        </a:p>
      </xdr:txBody>
    </xdr:sp>
    <xdr:clientData/>
  </xdr:oneCellAnchor>
  <xdr:twoCellAnchor>
    <xdr:from>
      <xdr:col>0</xdr:col>
      <xdr:colOff>1023470</xdr:colOff>
      <xdr:row>314</xdr:row>
      <xdr:rowOff>186764</xdr:rowOff>
    </xdr:from>
    <xdr:to>
      <xdr:col>7</xdr:col>
      <xdr:colOff>356269</xdr:colOff>
      <xdr:row>348</xdr:row>
      <xdr:rowOff>52493</xdr:rowOff>
    </xdr:to>
    <xdr:grpSp>
      <xdr:nvGrpSpPr>
        <xdr:cNvPr id="8" name="Group 7">
          <a:extLst>
            <a:ext uri="{FF2B5EF4-FFF2-40B4-BE49-F238E27FC236}">
              <a16:creationId xmlns:a16="http://schemas.microsoft.com/office/drawing/2014/main" id="{00000000-0008-0000-0000-000008000000}"/>
            </a:ext>
          </a:extLst>
        </xdr:cNvPr>
        <xdr:cNvGrpSpPr/>
      </xdr:nvGrpSpPr>
      <xdr:grpSpPr>
        <a:xfrm>
          <a:off x="1023470" y="85701093"/>
          <a:ext cx="7741693" cy="9009729"/>
          <a:chOff x="1023470" y="81152999"/>
          <a:chExt cx="7909034" cy="8755729"/>
        </a:xfrm>
      </xdr:grpSpPr>
      <xdr:pic>
        <xdr:nvPicPr>
          <xdr:cNvPr id="3" name="Picture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2"/>
          <a:stretch>
            <a:fillRect/>
          </a:stretch>
        </xdr:blipFill>
        <xdr:spPr>
          <a:xfrm>
            <a:off x="1023470" y="81152999"/>
            <a:ext cx="7909034" cy="4320000"/>
          </a:xfrm>
          <a:prstGeom prst="rect">
            <a:avLst/>
          </a:prstGeom>
          <a:ln>
            <a:solidFill>
              <a:schemeClr val="tx1"/>
            </a:solidFill>
          </a:ln>
        </xdr:spPr>
      </xdr:pic>
      <xdr:pic>
        <xdr:nvPicPr>
          <xdr:cNvPr id="4" name="Picture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3"/>
          <a:stretch>
            <a:fillRect/>
          </a:stretch>
        </xdr:blipFill>
        <xdr:spPr>
          <a:xfrm>
            <a:off x="2940881" y="85677800"/>
            <a:ext cx="3600000" cy="4230928"/>
          </a:xfrm>
          <a:prstGeom prst="rect">
            <a:avLst/>
          </a:prstGeom>
          <a:ln>
            <a:solidFill>
              <a:schemeClr val="tx1"/>
            </a:solidFill>
          </a:ln>
        </xdr:spPr>
      </xdr:pic>
      <xdr:sp macro="" textlink="">
        <xdr:nvSpPr>
          <xdr:cNvPr id="6" name="TextBox 5">
            <a:extLst>
              <a:ext uri="{FF2B5EF4-FFF2-40B4-BE49-F238E27FC236}">
                <a16:creationId xmlns:a16="http://schemas.microsoft.com/office/drawing/2014/main" id="{00000000-0008-0000-0000-000006000000}"/>
              </a:ext>
            </a:extLst>
          </xdr:cNvPr>
          <xdr:cNvSpPr txBox="1"/>
        </xdr:nvSpPr>
        <xdr:spPr>
          <a:xfrm rot="20572426">
            <a:off x="3092824" y="83020646"/>
            <a:ext cx="1033168" cy="405432"/>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2000" b="0" cap="none" spc="0">
                <a:ln w="0"/>
                <a:solidFill>
                  <a:srgbClr val="FF0000"/>
                </a:solidFill>
                <a:effectLst>
                  <a:outerShdw blurRad="38100" dist="25400" dir="5400000" algn="ctr" rotWithShape="0">
                    <a:srgbClr val="6E747A">
                      <a:alpha val="43000"/>
                    </a:srgbClr>
                  </a:outerShdw>
                </a:effectLst>
              </a:rPr>
              <a:t>Tower 1</a:t>
            </a:r>
          </a:p>
        </xdr:txBody>
      </xdr:sp>
      <xdr:sp macro="" textlink="">
        <xdr:nvSpPr>
          <xdr:cNvPr id="7" name="TextBox 6">
            <a:extLst>
              <a:ext uri="{FF2B5EF4-FFF2-40B4-BE49-F238E27FC236}">
                <a16:creationId xmlns:a16="http://schemas.microsoft.com/office/drawing/2014/main" id="{00000000-0008-0000-0000-000007000000}"/>
              </a:ext>
            </a:extLst>
          </xdr:cNvPr>
          <xdr:cNvSpPr txBox="1"/>
        </xdr:nvSpPr>
        <xdr:spPr>
          <a:xfrm rot="789158">
            <a:off x="4410636" y="83098340"/>
            <a:ext cx="1033168" cy="405432"/>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2000" b="0" cap="none" spc="0">
                <a:ln w="0"/>
                <a:solidFill>
                  <a:srgbClr val="FF0000"/>
                </a:solidFill>
                <a:effectLst>
                  <a:outerShdw blurRad="38100" dist="25400" dir="5400000" algn="ctr" rotWithShape="0">
                    <a:srgbClr val="6E747A">
                      <a:alpha val="43000"/>
                    </a:srgbClr>
                  </a:outerShdw>
                </a:effectLst>
              </a:rPr>
              <a:t>Tower 2</a:t>
            </a:r>
          </a:p>
        </xdr:txBody>
      </xdr:sp>
    </xdr:grpSp>
    <xdr:clientData/>
  </xdr:twoCellAnchor>
  <xdr:twoCellAnchor>
    <xdr:from>
      <xdr:col>2</xdr:col>
      <xdr:colOff>430306</xdr:colOff>
      <xdr:row>567</xdr:row>
      <xdr:rowOff>134471</xdr:rowOff>
    </xdr:from>
    <xdr:to>
      <xdr:col>5</xdr:col>
      <xdr:colOff>770964</xdr:colOff>
      <xdr:row>590</xdr:row>
      <xdr:rowOff>251014</xdr:rowOff>
    </xdr:to>
    <xdr:grpSp>
      <xdr:nvGrpSpPr>
        <xdr:cNvPr id="12" name="Group 11">
          <a:extLst>
            <a:ext uri="{FF2B5EF4-FFF2-40B4-BE49-F238E27FC236}">
              <a16:creationId xmlns:a16="http://schemas.microsoft.com/office/drawing/2014/main" id="{00000000-0008-0000-0000-00000C000000}"/>
            </a:ext>
          </a:extLst>
        </xdr:cNvPr>
        <xdr:cNvGrpSpPr/>
      </xdr:nvGrpSpPr>
      <xdr:grpSpPr>
        <a:xfrm>
          <a:off x="2832847" y="153690918"/>
          <a:ext cx="3944470" cy="6302190"/>
          <a:chOff x="2495177" y="94174235"/>
          <a:chExt cx="4508655" cy="7309893"/>
        </a:xfrm>
      </xdr:grpSpPr>
      <xdr:pic>
        <xdr:nvPicPr>
          <xdr:cNvPr id="9" name="Picture 8">
            <a:extLst>
              <a:ext uri="{FF2B5EF4-FFF2-40B4-BE49-F238E27FC236}">
                <a16:creationId xmlns:a16="http://schemas.microsoft.com/office/drawing/2014/main" id="{00000000-0008-0000-0000-000009000000}"/>
              </a:ext>
            </a:extLst>
          </xdr:cNvPr>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a:ext>
            </a:extLst>
          </a:blip>
          <a:srcRect/>
          <a:stretch/>
        </xdr:blipFill>
        <xdr:spPr>
          <a:xfrm>
            <a:off x="2661413" y="94174235"/>
            <a:ext cx="4217391" cy="3600000"/>
          </a:xfrm>
          <a:prstGeom prst="rect">
            <a:avLst/>
          </a:prstGeom>
          <a:ln>
            <a:solidFill>
              <a:schemeClr val="tx1"/>
            </a:solidFill>
          </a:ln>
        </xdr:spPr>
      </xdr:pic>
      <xdr:pic>
        <xdr:nvPicPr>
          <xdr:cNvPr id="10" name="Picture 9">
            <a:extLst>
              <a:ext uri="{FF2B5EF4-FFF2-40B4-BE49-F238E27FC236}">
                <a16:creationId xmlns:a16="http://schemas.microsoft.com/office/drawing/2014/main" id="{00000000-0008-0000-0000-00000A000000}"/>
              </a:ext>
            </a:extLst>
          </xdr:cNvPr>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a:ext>
            </a:extLst>
          </a:blip>
          <a:srcRect/>
          <a:stretch/>
        </xdr:blipFill>
        <xdr:spPr>
          <a:xfrm>
            <a:off x="2495177" y="97884128"/>
            <a:ext cx="4508655" cy="3600000"/>
          </a:xfrm>
          <a:prstGeom prst="rect">
            <a:avLst/>
          </a:prstGeom>
          <a:ln>
            <a:solidFill>
              <a:schemeClr val="tx1"/>
            </a:solidFill>
          </a:ln>
        </xdr:spPr>
      </xdr:pic>
      <xdr:sp macro="" textlink="">
        <xdr:nvSpPr>
          <xdr:cNvPr id="11" name="Rectangle 10">
            <a:extLst>
              <a:ext uri="{FF2B5EF4-FFF2-40B4-BE49-F238E27FC236}">
                <a16:creationId xmlns:a16="http://schemas.microsoft.com/office/drawing/2014/main" id="{00000000-0008-0000-0000-00000B000000}"/>
              </a:ext>
            </a:extLst>
          </xdr:cNvPr>
          <xdr:cNvSpPr/>
        </xdr:nvSpPr>
        <xdr:spPr>
          <a:xfrm rot="19698864">
            <a:off x="4237973" y="95113556"/>
            <a:ext cx="825392" cy="1647014"/>
          </a:xfrm>
          <a:prstGeom prst="rect">
            <a:avLst/>
          </a:prstGeom>
          <a:noFill/>
          <a:ln w="28575">
            <a:solidFill>
              <a:srgbClr val="FFFF0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t"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l"/>
            <a:endParaRPr lang="en-IN" sz="1100"/>
          </a:p>
        </xdr:txBody>
      </xdr:sp>
    </xdr:grpSp>
    <xdr:clientData/>
  </xdr:twoCellAnchor>
  <xdr:oneCellAnchor>
    <xdr:from>
      <xdr:col>8</xdr:col>
      <xdr:colOff>1120588</xdr:colOff>
      <xdr:row>281</xdr:row>
      <xdr:rowOff>44824</xdr:rowOff>
    </xdr:from>
    <xdr:ext cx="627288" cy="342786"/>
    <xdr:sp macro="" textlink="">
      <xdr:nvSpPr>
        <xdr:cNvPr id="20" name="TextBox 19">
          <a:extLst>
            <a:ext uri="{FF2B5EF4-FFF2-40B4-BE49-F238E27FC236}">
              <a16:creationId xmlns:a16="http://schemas.microsoft.com/office/drawing/2014/main" id="{00000000-0008-0000-0000-000014000000}"/>
            </a:ext>
          </a:extLst>
        </xdr:cNvPr>
        <xdr:cNvSpPr txBox="1"/>
      </xdr:nvSpPr>
      <xdr:spPr>
        <a:xfrm>
          <a:off x="10922000" y="74952412"/>
          <a:ext cx="627288" cy="34278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600">
              <a:solidFill>
                <a:srgbClr val="FFFF00"/>
              </a:solidFill>
            </a:rPr>
            <a:t>Part I</a:t>
          </a:r>
        </a:p>
      </xdr:txBody>
    </xdr:sp>
    <xdr:clientData/>
  </xdr:oneCellAnchor>
  <xdr:twoCellAnchor>
    <xdr:from>
      <xdr:col>8</xdr:col>
      <xdr:colOff>735106</xdr:colOff>
      <xdr:row>276</xdr:row>
      <xdr:rowOff>306294</xdr:rowOff>
    </xdr:from>
    <xdr:to>
      <xdr:col>15</xdr:col>
      <xdr:colOff>513358</xdr:colOff>
      <xdr:row>306</xdr:row>
      <xdr:rowOff>103563</xdr:rowOff>
    </xdr:to>
    <xdr:grpSp>
      <xdr:nvGrpSpPr>
        <xdr:cNvPr id="31" name="Group 30">
          <a:extLst>
            <a:ext uri="{FF2B5EF4-FFF2-40B4-BE49-F238E27FC236}">
              <a16:creationId xmlns:a16="http://schemas.microsoft.com/office/drawing/2014/main" id="{75472D3C-74F3-C3DE-9F83-7B23D8745505}"/>
            </a:ext>
          </a:extLst>
        </xdr:cNvPr>
        <xdr:cNvGrpSpPr/>
      </xdr:nvGrpSpPr>
      <xdr:grpSpPr>
        <a:xfrm>
          <a:off x="10345271" y="75376741"/>
          <a:ext cx="6304558" cy="8089622"/>
          <a:chOff x="2008094" y="76138741"/>
          <a:chExt cx="6304558" cy="8089622"/>
        </a:xfrm>
      </xdr:grpSpPr>
      <xdr:pic>
        <xdr:nvPicPr>
          <xdr:cNvPr id="13" name="Picture 12">
            <a:extLst>
              <a:ext uri="{FF2B5EF4-FFF2-40B4-BE49-F238E27FC236}">
                <a16:creationId xmlns:a16="http://schemas.microsoft.com/office/drawing/2014/main" id="{00000000-0008-0000-0000-00000D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tretch>
            <a:fillRect/>
          </a:stretch>
        </xdr:blipFill>
        <xdr:spPr>
          <a:xfrm>
            <a:off x="6538225" y="82376069"/>
            <a:ext cx="1774427" cy="1852294"/>
          </a:xfrm>
          <a:prstGeom prst="rect">
            <a:avLst/>
          </a:prstGeom>
          <a:ln>
            <a:solidFill>
              <a:schemeClr val="tx1"/>
            </a:solidFill>
          </a:ln>
        </xdr:spPr>
      </xdr:pic>
      <xdr:pic>
        <xdr:nvPicPr>
          <xdr:cNvPr id="14" name="Picture 13">
            <a:extLst>
              <a:ext uri="{FF2B5EF4-FFF2-40B4-BE49-F238E27FC236}">
                <a16:creationId xmlns:a16="http://schemas.microsoft.com/office/drawing/2014/main" id="{00000000-0008-0000-0000-00000E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a:ext>
            </a:extLst>
          </a:blip>
          <a:stretch>
            <a:fillRect/>
          </a:stretch>
        </xdr:blipFill>
        <xdr:spPr>
          <a:xfrm>
            <a:off x="5260479" y="76153683"/>
            <a:ext cx="2829522" cy="2962179"/>
          </a:xfrm>
          <a:prstGeom prst="rect">
            <a:avLst/>
          </a:prstGeom>
          <a:ln>
            <a:solidFill>
              <a:schemeClr val="tx1"/>
            </a:solidFill>
          </a:ln>
        </xdr:spPr>
      </xdr:pic>
      <xdr:pic>
        <xdr:nvPicPr>
          <xdr:cNvPr id="15" name="Picture 14">
            <a:extLst>
              <a:ext uri="{FF2B5EF4-FFF2-40B4-BE49-F238E27FC236}">
                <a16:creationId xmlns:a16="http://schemas.microsoft.com/office/drawing/2014/main" id="{00000000-0008-0000-0000-00000F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a:off x="2008094" y="82373246"/>
            <a:ext cx="1750521" cy="1852294"/>
          </a:xfrm>
          <a:prstGeom prst="rect">
            <a:avLst/>
          </a:prstGeom>
          <a:ln>
            <a:solidFill>
              <a:schemeClr val="tx1"/>
            </a:solidFill>
          </a:ln>
        </xdr:spPr>
      </xdr:pic>
      <xdr:pic>
        <xdr:nvPicPr>
          <xdr:cNvPr id="16" name="Picture 15">
            <a:extLst>
              <a:ext uri="{FF2B5EF4-FFF2-40B4-BE49-F238E27FC236}">
                <a16:creationId xmlns:a16="http://schemas.microsoft.com/office/drawing/2014/main" id="{00000000-0008-0000-0000-000010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2293595" y="76138741"/>
            <a:ext cx="2805614" cy="2962179"/>
          </a:xfrm>
          <a:prstGeom prst="rect">
            <a:avLst/>
          </a:prstGeom>
          <a:ln>
            <a:solidFill>
              <a:schemeClr val="tx1"/>
            </a:solidFill>
          </a:ln>
        </xdr:spPr>
      </xdr:pic>
      <xdr:pic>
        <xdr:nvPicPr>
          <xdr:cNvPr id="17" name="Picture 16">
            <a:extLst>
              <a:ext uri="{FF2B5EF4-FFF2-40B4-BE49-F238E27FC236}">
                <a16:creationId xmlns:a16="http://schemas.microsoft.com/office/drawing/2014/main" id="{00000000-0008-0000-0000-000011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a:off x="5238067" y="79244789"/>
            <a:ext cx="2829522" cy="2962175"/>
          </a:xfrm>
          <a:prstGeom prst="rect">
            <a:avLst/>
          </a:prstGeom>
          <a:ln>
            <a:solidFill>
              <a:schemeClr val="tx1"/>
            </a:solidFill>
          </a:ln>
        </xdr:spPr>
      </xdr:pic>
      <xdr:pic>
        <xdr:nvPicPr>
          <xdr:cNvPr id="18" name="Picture 17">
            <a:extLst>
              <a:ext uri="{FF2B5EF4-FFF2-40B4-BE49-F238E27FC236}">
                <a16:creationId xmlns:a16="http://schemas.microsoft.com/office/drawing/2014/main" id="{00000000-0008-0000-0000-000012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a:ext>
            </a:extLst>
          </a:blip>
          <a:stretch>
            <a:fillRect/>
          </a:stretch>
        </xdr:blipFill>
        <xdr:spPr>
          <a:xfrm>
            <a:off x="3977861" y="82373246"/>
            <a:ext cx="2341118" cy="1852294"/>
          </a:xfrm>
          <a:prstGeom prst="rect">
            <a:avLst/>
          </a:prstGeom>
          <a:ln>
            <a:solidFill>
              <a:schemeClr val="tx1"/>
            </a:solidFill>
          </a:ln>
        </xdr:spPr>
      </xdr:pic>
      <xdr:pic>
        <xdr:nvPicPr>
          <xdr:cNvPr id="19" name="Picture 18">
            <a:extLst>
              <a:ext uri="{FF2B5EF4-FFF2-40B4-BE49-F238E27FC236}">
                <a16:creationId xmlns:a16="http://schemas.microsoft.com/office/drawing/2014/main" id="{00000000-0008-0000-0000-000013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a:ext>
            </a:extLst>
          </a:blip>
          <a:stretch>
            <a:fillRect/>
          </a:stretch>
        </xdr:blipFill>
        <xdr:spPr>
          <a:xfrm>
            <a:off x="2271183" y="79229847"/>
            <a:ext cx="2805614" cy="2962175"/>
          </a:xfrm>
          <a:prstGeom prst="rect">
            <a:avLst/>
          </a:prstGeom>
          <a:ln>
            <a:solidFill>
              <a:schemeClr val="tx1"/>
            </a:solidFill>
          </a:ln>
        </xdr:spPr>
      </xdr:pic>
      <xdr:sp macro="" textlink="">
        <xdr:nvSpPr>
          <xdr:cNvPr id="21" name="TextBox 20">
            <a:extLst>
              <a:ext uri="{FF2B5EF4-FFF2-40B4-BE49-F238E27FC236}">
                <a16:creationId xmlns:a16="http://schemas.microsoft.com/office/drawing/2014/main" id="{00000000-0008-0000-0000-000015000000}"/>
              </a:ext>
            </a:extLst>
          </xdr:cNvPr>
          <xdr:cNvSpPr txBox="1"/>
        </xdr:nvSpPr>
        <xdr:spPr>
          <a:xfrm>
            <a:off x="6037853" y="76997859"/>
            <a:ext cx="627288" cy="34278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600">
                <a:solidFill>
                  <a:srgbClr val="FFFF00"/>
                </a:solidFill>
              </a:rPr>
              <a:t>Part I</a:t>
            </a:r>
          </a:p>
        </xdr:txBody>
      </xdr:sp>
      <xdr:sp macro="" textlink="">
        <xdr:nvSpPr>
          <xdr:cNvPr id="22" name="TextBox 21">
            <a:extLst>
              <a:ext uri="{FF2B5EF4-FFF2-40B4-BE49-F238E27FC236}">
                <a16:creationId xmlns:a16="http://schemas.microsoft.com/office/drawing/2014/main" id="{00000000-0008-0000-0000-000016000000}"/>
              </a:ext>
            </a:extLst>
          </xdr:cNvPr>
          <xdr:cNvSpPr txBox="1"/>
        </xdr:nvSpPr>
        <xdr:spPr>
          <a:xfrm>
            <a:off x="7257053" y="77673200"/>
            <a:ext cx="678968" cy="34278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600">
                <a:solidFill>
                  <a:srgbClr val="FFFF00"/>
                </a:solidFill>
              </a:rPr>
              <a:t>Part II</a:t>
            </a:r>
          </a:p>
        </xdr:txBody>
      </xdr:sp>
      <xdr:cxnSp macro="">
        <xdr:nvCxnSpPr>
          <xdr:cNvPr id="25" name="Straight Arrow Connector 24">
            <a:extLst>
              <a:ext uri="{FF2B5EF4-FFF2-40B4-BE49-F238E27FC236}">
                <a16:creationId xmlns:a16="http://schemas.microsoft.com/office/drawing/2014/main" id="{00000000-0008-0000-0000-000019000000}"/>
              </a:ext>
            </a:extLst>
          </xdr:cNvPr>
          <xdr:cNvCxnSpPr>
            <a:cxnSpLocks/>
          </xdr:cNvCxnSpPr>
        </xdr:nvCxnSpPr>
        <xdr:spPr>
          <a:xfrm flipH="1">
            <a:off x="6813177" y="76656340"/>
            <a:ext cx="524544" cy="819636"/>
          </a:xfrm>
          <a:prstGeom prst="straightConnector1">
            <a:avLst/>
          </a:prstGeom>
          <a:ln w="28575">
            <a:solidFill>
              <a:srgbClr val="FFFF00"/>
            </a:solidFill>
            <a:tailEnd type="triangle"/>
          </a:ln>
        </xdr:spPr>
        <xdr:style>
          <a:lnRef idx="1">
            <a:schemeClr val="accent2"/>
          </a:lnRef>
          <a:fillRef idx="0">
            <a:schemeClr val="accent2"/>
          </a:fillRef>
          <a:effectRef idx="0">
            <a:schemeClr val="accent2"/>
          </a:effectRef>
          <a:fontRef idx="minor">
            <a:schemeClr val="tx1"/>
          </a:fontRef>
        </xdr:style>
      </xdr:cxnSp>
      <xdr:sp macro="" textlink="">
        <xdr:nvSpPr>
          <xdr:cNvPr id="28" name="TextBox 27">
            <a:extLst>
              <a:ext uri="{FF2B5EF4-FFF2-40B4-BE49-F238E27FC236}">
                <a16:creationId xmlns:a16="http://schemas.microsoft.com/office/drawing/2014/main" id="{00000000-0008-0000-0000-00001C000000}"/>
              </a:ext>
            </a:extLst>
          </xdr:cNvPr>
          <xdr:cNvSpPr txBox="1"/>
        </xdr:nvSpPr>
        <xdr:spPr>
          <a:xfrm>
            <a:off x="3215588" y="80761318"/>
            <a:ext cx="863570" cy="34278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600">
                <a:solidFill>
                  <a:srgbClr val="FCF56A"/>
                </a:solidFill>
              </a:rPr>
              <a:t>Tower 2</a:t>
            </a:r>
          </a:p>
        </xdr:txBody>
      </xdr:sp>
    </xdr:grpSp>
    <xdr:clientData/>
  </xdr:twoCellAnchor>
  <xdr:twoCellAnchor editAs="oneCell">
    <xdr:from>
      <xdr:col>8</xdr:col>
      <xdr:colOff>358588</xdr:colOff>
      <xdr:row>42</xdr:row>
      <xdr:rowOff>209177</xdr:rowOff>
    </xdr:from>
    <xdr:to>
      <xdr:col>13</xdr:col>
      <xdr:colOff>399188</xdr:colOff>
      <xdr:row>50</xdr:row>
      <xdr:rowOff>361465</xdr:rowOff>
    </xdr:to>
    <xdr:pic>
      <xdr:nvPicPr>
        <xdr:cNvPr id="27" name="Picture 26" descr="https://housing-images.n7net.in/012c1500/2b49cd38c7d2242e4be9d3afb8ae5a83/v0/fs.jpeg">
          <a:extLst>
            <a:ext uri="{FF2B5EF4-FFF2-40B4-BE49-F238E27FC236}">
              <a16:creationId xmlns:a16="http://schemas.microsoft.com/office/drawing/2014/main" id="{00000000-0008-0000-0000-00001B000000}"/>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a:ext>
          </a:extLst>
        </a:blip>
        <a:srcRect/>
        <a:stretch>
          <a:fillRect/>
        </a:stretch>
      </xdr:blipFill>
      <xdr:spPr bwMode="auto">
        <a:xfrm>
          <a:off x="10160000" y="21799177"/>
          <a:ext cx="5400000" cy="3245113"/>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clientData/>
  </xdr:twoCellAnchor>
  <xdr:twoCellAnchor>
    <xdr:from>
      <xdr:col>8</xdr:col>
      <xdr:colOff>1150472</xdr:colOff>
      <xdr:row>178</xdr:row>
      <xdr:rowOff>44821</xdr:rowOff>
    </xdr:from>
    <xdr:to>
      <xdr:col>15</xdr:col>
      <xdr:colOff>148177</xdr:colOff>
      <xdr:row>192</xdr:row>
      <xdr:rowOff>6346</xdr:rowOff>
    </xdr:to>
    <xdr:grpSp>
      <xdr:nvGrpSpPr>
        <xdr:cNvPr id="24" name="Group 23">
          <a:extLst>
            <a:ext uri="{FF2B5EF4-FFF2-40B4-BE49-F238E27FC236}">
              <a16:creationId xmlns:a16="http://schemas.microsoft.com/office/drawing/2014/main" id="{00000000-0008-0000-0000-000018000000}"/>
            </a:ext>
          </a:extLst>
        </xdr:cNvPr>
        <xdr:cNvGrpSpPr/>
      </xdr:nvGrpSpPr>
      <xdr:grpSpPr>
        <a:xfrm>
          <a:off x="10760637" y="55294303"/>
          <a:ext cx="5524011" cy="4130114"/>
          <a:chOff x="10541001" y="56694293"/>
          <a:chExt cx="5407469" cy="4092761"/>
        </a:xfrm>
      </xdr:grpSpPr>
      <xdr:pic>
        <xdr:nvPicPr>
          <xdr:cNvPr id="29" name="Picture 28">
            <a:extLst>
              <a:ext uri="{FF2B5EF4-FFF2-40B4-BE49-F238E27FC236}">
                <a16:creationId xmlns:a16="http://schemas.microsoft.com/office/drawing/2014/main" id="{00000000-0008-0000-0000-00001D000000}"/>
              </a:ext>
            </a:extLst>
          </xdr:cNvPr>
          <xdr:cNvPicPr>
            <a:picLocks noChangeAspect="1"/>
          </xdr:cNvPicPr>
        </xdr:nvPicPr>
        <xdr:blipFill>
          <a:blip xmlns:r="http://schemas.openxmlformats.org/officeDocument/2006/relationships" r:embed="rId14"/>
          <a:stretch>
            <a:fillRect/>
          </a:stretch>
        </xdr:blipFill>
        <xdr:spPr>
          <a:xfrm>
            <a:off x="10541001" y="56694293"/>
            <a:ext cx="5400000" cy="1942991"/>
          </a:xfrm>
          <a:prstGeom prst="rect">
            <a:avLst/>
          </a:prstGeom>
          <a:ln>
            <a:solidFill>
              <a:schemeClr val="tx1"/>
            </a:solidFill>
          </a:ln>
        </xdr:spPr>
      </xdr:pic>
      <xdr:pic>
        <xdr:nvPicPr>
          <xdr:cNvPr id="30" name="Picture 29">
            <a:extLst>
              <a:ext uri="{FF2B5EF4-FFF2-40B4-BE49-F238E27FC236}">
                <a16:creationId xmlns:a16="http://schemas.microsoft.com/office/drawing/2014/main" id="{00000000-0008-0000-0000-00001E000000}"/>
              </a:ext>
            </a:extLst>
          </xdr:cNvPr>
          <xdr:cNvPicPr>
            <a:picLocks noChangeAspect="1"/>
          </xdr:cNvPicPr>
        </xdr:nvPicPr>
        <xdr:blipFill>
          <a:blip xmlns:r="http://schemas.openxmlformats.org/officeDocument/2006/relationships" r:embed="rId15"/>
          <a:stretch>
            <a:fillRect/>
          </a:stretch>
        </xdr:blipFill>
        <xdr:spPr>
          <a:xfrm>
            <a:off x="10548470" y="58692871"/>
            <a:ext cx="5400000" cy="2094183"/>
          </a:xfrm>
          <a:prstGeom prst="rect">
            <a:avLst/>
          </a:prstGeom>
          <a:ln>
            <a:solidFill>
              <a:schemeClr val="tx1"/>
            </a:solidFill>
          </a:ln>
        </xdr:spPr>
      </xdr:pic>
    </xdr:grpSp>
    <xdr:clientData/>
  </xdr:twoCellAnchor>
  <xdr:twoCellAnchor editAs="oneCell">
    <xdr:from>
      <xdr:col>8</xdr:col>
      <xdr:colOff>977152</xdr:colOff>
      <xdr:row>126</xdr:row>
      <xdr:rowOff>179294</xdr:rowOff>
    </xdr:from>
    <xdr:to>
      <xdr:col>22</xdr:col>
      <xdr:colOff>226431</xdr:colOff>
      <xdr:row>142</xdr:row>
      <xdr:rowOff>56971</xdr:rowOff>
    </xdr:to>
    <xdr:pic>
      <xdr:nvPicPr>
        <xdr:cNvPr id="26" name="Picture 25">
          <a:extLst>
            <a:ext uri="{FF2B5EF4-FFF2-40B4-BE49-F238E27FC236}">
              <a16:creationId xmlns:a16="http://schemas.microsoft.com/office/drawing/2014/main" id="{08B72BF4-5229-3C15-105C-74F732AE9FDC}"/>
            </a:ext>
          </a:extLst>
        </xdr:cNvPr>
        <xdr:cNvPicPr>
          <a:picLocks noChangeAspect="1"/>
        </xdr:cNvPicPr>
      </xdr:nvPicPr>
      <xdr:blipFill>
        <a:blip xmlns:r="http://schemas.openxmlformats.org/officeDocument/2006/relationships" r:embed="rId16"/>
        <a:srcRect l="4113" t="26380" r="27338" b="22724"/>
        <a:stretch>
          <a:fillRect/>
        </a:stretch>
      </xdr:blipFill>
      <xdr:spPr>
        <a:xfrm>
          <a:off x="10587317" y="42465812"/>
          <a:ext cx="8357420" cy="3490453"/>
        </a:xfrm>
        <a:prstGeom prst="rect">
          <a:avLst/>
        </a:prstGeom>
      </xdr:spPr>
    </xdr:pic>
    <xdr:clientData/>
  </xdr:twoCellAnchor>
  <xdr:twoCellAnchor>
    <xdr:from>
      <xdr:col>0</xdr:col>
      <xdr:colOff>199669</xdr:colOff>
      <xdr:row>356</xdr:row>
      <xdr:rowOff>219362</xdr:rowOff>
    </xdr:from>
    <xdr:to>
      <xdr:col>7</xdr:col>
      <xdr:colOff>894207</xdr:colOff>
      <xdr:row>380</xdr:row>
      <xdr:rowOff>98433</xdr:rowOff>
    </xdr:to>
    <xdr:grpSp>
      <xdr:nvGrpSpPr>
        <xdr:cNvPr id="39" name="Group 38">
          <a:extLst>
            <a:ext uri="{FF2B5EF4-FFF2-40B4-BE49-F238E27FC236}">
              <a16:creationId xmlns:a16="http://schemas.microsoft.com/office/drawing/2014/main" id="{00000000-0008-0000-0000-000027000000}"/>
            </a:ext>
          </a:extLst>
        </xdr:cNvPr>
        <xdr:cNvGrpSpPr/>
      </xdr:nvGrpSpPr>
      <xdr:grpSpPr>
        <a:xfrm>
          <a:off x="199669" y="97029221"/>
          <a:ext cx="9103432" cy="6333659"/>
          <a:chOff x="199669" y="98663412"/>
          <a:chExt cx="9273388" cy="6127471"/>
        </a:xfrm>
      </xdr:grpSpPr>
      <xdr:pic>
        <xdr:nvPicPr>
          <xdr:cNvPr id="37" name="Picture 36">
            <a:extLst>
              <a:ext uri="{FF2B5EF4-FFF2-40B4-BE49-F238E27FC236}">
                <a16:creationId xmlns:a16="http://schemas.microsoft.com/office/drawing/2014/main" id="{00000000-0008-0000-0000-000025000000}"/>
              </a:ext>
            </a:extLst>
          </xdr:cNvPr>
          <xdr:cNvPicPr>
            <a:picLocks noChangeAspect="1"/>
          </xdr:cNvPicPr>
        </xdr:nvPicPr>
        <xdr:blipFill>
          <a:blip xmlns:r="http://schemas.openxmlformats.org/officeDocument/2006/relationships" r:embed="rId17"/>
          <a:stretch>
            <a:fillRect/>
          </a:stretch>
        </xdr:blipFill>
        <xdr:spPr>
          <a:xfrm>
            <a:off x="199669" y="98670883"/>
            <a:ext cx="4614472" cy="6120000"/>
          </a:xfrm>
          <a:prstGeom prst="rect">
            <a:avLst/>
          </a:prstGeom>
          <a:ln>
            <a:solidFill>
              <a:schemeClr val="tx1"/>
            </a:solidFill>
          </a:ln>
        </xdr:spPr>
      </xdr:pic>
      <xdr:pic>
        <xdr:nvPicPr>
          <xdr:cNvPr id="38" name="Picture 37">
            <a:extLst>
              <a:ext uri="{FF2B5EF4-FFF2-40B4-BE49-F238E27FC236}">
                <a16:creationId xmlns:a16="http://schemas.microsoft.com/office/drawing/2014/main" id="{00000000-0008-0000-0000-000026000000}"/>
              </a:ext>
            </a:extLst>
          </xdr:cNvPr>
          <xdr:cNvPicPr>
            <a:picLocks noChangeAspect="1"/>
          </xdr:cNvPicPr>
        </xdr:nvPicPr>
        <xdr:blipFill>
          <a:blip xmlns:r="http://schemas.openxmlformats.org/officeDocument/2006/relationships" r:embed="rId18"/>
          <a:stretch>
            <a:fillRect/>
          </a:stretch>
        </xdr:blipFill>
        <xdr:spPr>
          <a:xfrm>
            <a:off x="4876019" y="98663412"/>
            <a:ext cx="4597038" cy="6120000"/>
          </a:xfrm>
          <a:prstGeom prst="rect">
            <a:avLst/>
          </a:prstGeom>
          <a:ln>
            <a:solidFill>
              <a:schemeClr val="tx1"/>
            </a:solidFill>
          </a:ln>
        </xdr:spPr>
      </xdr:pic>
    </xdr:grpSp>
    <xdr:clientData/>
  </xdr:twoCellAnchor>
  <xdr:twoCellAnchor>
    <xdr:from>
      <xdr:col>0</xdr:col>
      <xdr:colOff>234951</xdr:colOff>
      <xdr:row>387</xdr:row>
      <xdr:rowOff>133350</xdr:rowOff>
    </xdr:from>
    <xdr:to>
      <xdr:col>7</xdr:col>
      <xdr:colOff>917847</xdr:colOff>
      <xdr:row>411</xdr:row>
      <xdr:rowOff>4955</xdr:rowOff>
    </xdr:to>
    <xdr:grpSp>
      <xdr:nvGrpSpPr>
        <xdr:cNvPr id="42" name="Group 41">
          <a:extLst>
            <a:ext uri="{FF2B5EF4-FFF2-40B4-BE49-F238E27FC236}">
              <a16:creationId xmlns:a16="http://schemas.microsoft.com/office/drawing/2014/main" id="{00000000-0008-0000-0000-00002A000000}"/>
            </a:ext>
          </a:extLst>
        </xdr:cNvPr>
        <xdr:cNvGrpSpPr/>
      </xdr:nvGrpSpPr>
      <xdr:grpSpPr>
        <a:xfrm>
          <a:off x="234951" y="105280385"/>
          <a:ext cx="9091790" cy="6326194"/>
          <a:chOff x="234951" y="107873800"/>
          <a:chExt cx="9261746" cy="6120005"/>
        </a:xfrm>
      </xdr:grpSpPr>
      <xdr:pic>
        <xdr:nvPicPr>
          <xdr:cNvPr id="40" name="Picture 39">
            <a:extLst>
              <a:ext uri="{FF2B5EF4-FFF2-40B4-BE49-F238E27FC236}">
                <a16:creationId xmlns:a16="http://schemas.microsoft.com/office/drawing/2014/main" id="{00000000-0008-0000-0000-000028000000}"/>
              </a:ext>
            </a:extLst>
          </xdr:cNvPr>
          <xdr:cNvPicPr>
            <a:picLocks noChangeAspect="1"/>
          </xdr:cNvPicPr>
        </xdr:nvPicPr>
        <xdr:blipFill>
          <a:blip xmlns:r="http://schemas.openxmlformats.org/officeDocument/2006/relationships" r:embed="rId19"/>
          <a:stretch>
            <a:fillRect/>
          </a:stretch>
        </xdr:blipFill>
        <xdr:spPr>
          <a:xfrm>
            <a:off x="234951" y="107873805"/>
            <a:ext cx="4559399" cy="6120000"/>
          </a:xfrm>
          <a:prstGeom prst="rect">
            <a:avLst/>
          </a:prstGeom>
          <a:ln>
            <a:solidFill>
              <a:schemeClr val="tx1"/>
            </a:solidFill>
          </a:ln>
        </xdr:spPr>
      </xdr:pic>
      <xdr:pic>
        <xdr:nvPicPr>
          <xdr:cNvPr id="41" name="Picture 40">
            <a:extLst>
              <a:ext uri="{FF2B5EF4-FFF2-40B4-BE49-F238E27FC236}">
                <a16:creationId xmlns:a16="http://schemas.microsoft.com/office/drawing/2014/main" id="{00000000-0008-0000-0000-000029000000}"/>
              </a:ext>
            </a:extLst>
          </xdr:cNvPr>
          <xdr:cNvPicPr>
            <a:picLocks noChangeAspect="1"/>
          </xdr:cNvPicPr>
        </xdr:nvPicPr>
        <xdr:blipFill>
          <a:blip xmlns:r="http://schemas.openxmlformats.org/officeDocument/2006/relationships" r:embed="rId20"/>
          <a:stretch>
            <a:fillRect/>
          </a:stretch>
        </xdr:blipFill>
        <xdr:spPr>
          <a:xfrm>
            <a:off x="4899085" y="107873800"/>
            <a:ext cx="4597612" cy="6120000"/>
          </a:xfrm>
          <a:prstGeom prst="rect">
            <a:avLst/>
          </a:prstGeom>
          <a:ln>
            <a:solidFill>
              <a:schemeClr val="tx1"/>
            </a:solidFill>
          </a:ln>
        </xdr:spPr>
      </xdr:pic>
    </xdr:grpSp>
    <xdr:clientData/>
  </xdr:twoCellAnchor>
  <xdr:twoCellAnchor editAs="oneCell">
    <xdr:from>
      <xdr:col>0</xdr:col>
      <xdr:colOff>139701</xdr:colOff>
      <xdr:row>416</xdr:row>
      <xdr:rowOff>88900</xdr:rowOff>
    </xdr:from>
    <xdr:to>
      <xdr:col>3</xdr:col>
      <xdr:colOff>1018882</xdr:colOff>
      <xdr:row>439</xdr:row>
      <xdr:rowOff>220850</xdr:rowOff>
    </xdr:to>
    <xdr:pic>
      <xdr:nvPicPr>
        <xdr:cNvPr id="43" name="Picture 42">
          <a:extLst>
            <a:ext uri="{FF2B5EF4-FFF2-40B4-BE49-F238E27FC236}">
              <a16:creationId xmlns:a16="http://schemas.microsoft.com/office/drawing/2014/main" id="{00000000-0008-0000-0000-00002B000000}"/>
            </a:ext>
          </a:extLst>
        </xdr:cNvPr>
        <xdr:cNvPicPr>
          <a:picLocks noChangeAspect="1"/>
        </xdr:cNvPicPr>
      </xdr:nvPicPr>
      <xdr:blipFill>
        <a:blip xmlns:r="http://schemas.openxmlformats.org/officeDocument/2006/relationships" r:embed="rId21"/>
        <a:stretch>
          <a:fillRect/>
        </a:stretch>
      </xdr:blipFill>
      <xdr:spPr>
        <a:xfrm>
          <a:off x="139701" y="115976400"/>
          <a:ext cx="4555831" cy="6120000"/>
        </a:xfrm>
        <a:prstGeom prst="rect">
          <a:avLst/>
        </a:prstGeom>
        <a:ln>
          <a:solidFill>
            <a:schemeClr val="tx1"/>
          </a:solidFill>
        </a:ln>
      </xdr:spPr>
    </xdr:pic>
    <xdr:clientData/>
  </xdr:twoCellAnchor>
  <xdr:twoCellAnchor editAs="oneCell">
    <xdr:from>
      <xdr:col>3</xdr:col>
      <xdr:colOff>1159230</xdr:colOff>
      <xdr:row>416</xdr:row>
      <xdr:rowOff>88900</xdr:rowOff>
    </xdr:from>
    <xdr:to>
      <xdr:col>7</xdr:col>
      <xdr:colOff>764123</xdr:colOff>
      <xdr:row>439</xdr:row>
      <xdr:rowOff>220850</xdr:rowOff>
    </xdr:to>
    <xdr:pic>
      <xdr:nvPicPr>
        <xdr:cNvPr id="44" name="Picture 43">
          <a:extLst>
            <a:ext uri="{FF2B5EF4-FFF2-40B4-BE49-F238E27FC236}">
              <a16:creationId xmlns:a16="http://schemas.microsoft.com/office/drawing/2014/main" id="{00000000-0008-0000-0000-00002C000000}"/>
            </a:ext>
          </a:extLst>
        </xdr:cNvPr>
        <xdr:cNvPicPr>
          <a:picLocks noChangeAspect="1"/>
        </xdr:cNvPicPr>
      </xdr:nvPicPr>
      <xdr:blipFill>
        <a:blip xmlns:r="http://schemas.openxmlformats.org/officeDocument/2006/relationships" r:embed="rId22"/>
        <a:stretch>
          <a:fillRect/>
        </a:stretch>
      </xdr:blipFill>
      <xdr:spPr>
        <a:xfrm>
          <a:off x="4835880" y="115976400"/>
          <a:ext cx="4507093" cy="6120000"/>
        </a:xfrm>
        <a:prstGeom prst="rect">
          <a:avLst/>
        </a:prstGeom>
        <a:ln>
          <a:solidFill>
            <a:schemeClr val="tx1"/>
          </a:solidFill>
        </a:ln>
      </xdr:spPr>
    </xdr:pic>
    <xdr:clientData/>
  </xdr:twoCellAnchor>
  <xdr:twoCellAnchor>
    <xdr:from>
      <xdr:col>0</xdr:col>
      <xdr:colOff>412750</xdr:colOff>
      <xdr:row>449</xdr:row>
      <xdr:rowOff>254000</xdr:rowOff>
    </xdr:from>
    <xdr:to>
      <xdr:col>7</xdr:col>
      <xdr:colOff>973638</xdr:colOff>
      <xdr:row>473</xdr:row>
      <xdr:rowOff>125600</xdr:rowOff>
    </xdr:to>
    <xdr:grpSp>
      <xdr:nvGrpSpPr>
        <xdr:cNvPr id="47" name="Group 46">
          <a:extLst>
            <a:ext uri="{FF2B5EF4-FFF2-40B4-BE49-F238E27FC236}">
              <a16:creationId xmlns:a16="http://schemas.microsoft.com/office/drawing/2014/main" id="{00000000-0008-0000-0000-00002F000000}"/>
            </a:ext>
          </a:extLst>
        </xdr:cNvPr>
        <xdr:cNvGrpSpPr/>
      </xdr:nvGrpSpPr>
      <xdr:grpSpPr>
        <a:xfrm>
          <a:off x="412750" y="122075388"/>
          <a:ext cx="8969782" cy="6326188"/>
          <a:chOff x="412750" y="126034800"/>
          <a:chExt cx="9139738" cy="6120000"/>
        </a:xfrm>
      </xdr:grpSpPr>
      <xdr:pic>
        <xdr:nvPicPr>
          <xdr:cNvPr id="45" name="Picture 44">
            <a:extLst>
              <a:ext uri="{FF2B5EF4-FFF2-40B4-BE49-F238E27FC236}">
                <a16:creationId xmlns:a16="http://schemas.microsoft.com/office/drawing/2014/main" id="{00000000-0008-0000-0000-00002D000000}"/>
              </a:ext>
            </a:extLst>
          </xdr:cNvPr>
          <xdr:cNvPicPr>
            <a:picLocks noChangeAspect="1"/>
          </xdr:cNvPicPr>
        </xdr:nvPicPr>
        <xdr:blipFill>
          <a:blip xmlns:r="http://schemas.openxmlformats.org/officeDocument/2006/relationships" r:embed="rId23"/>
          <a:stretch>
            <a:fillRect/>
          </a:stretch>
        </xdr:blipFill>
        <xdr:spPr>
          <a:xfrm>
            <a:off x="412750" y="126034800"/>
            <a:ext cx="4471721" cy="6120000"/>
          </a:xfrm>
          <a:prstGeom prst="rect">
            <a:avLst/>
          </a:prstGeom>
          <a:ln>
            <a:solidFill>
              <a:schemeClr val="tx1"/>
            </a:solidFill>
          </a:ln>
        </xdr:spPr>
      </xdr:pic>
      <xdr:pic>
        <xdr:nvPicPr>
          <xdr:cNvPr id="46" name="Picture 45">
            <a:extLst>
              <a:ext uri="{FF2B5EF4-FFF2-40B4-BE49-F238E27FC236}">
                <a16:creationId xmlns:a16="http://schemas.microsoft.com/office/drawing/2014/main" id="{00000000-0008-0000-0000-00002E000000}"/>
              </a:ext>
            </a:extLst>
          </xdr:cNvPr>
          <xdr:cNvPicPr>
            <a:picLocks noChangeAspect="1"/>
          </xdr:cNvPicPr>
        </xdr:nvPicPr>
        <xdr:blipFill>
          <a:blip xmlns:r="http://schemas.openxmlformats.org/officeDocument/2006/relationships" r:embed="rId24"/>
          <a:stretch>
            <a:fillRect/>
          </a:stretch>
        </xdr:blipFill>
        <xdr:spPr>
          <a:xfrm>
            <a:off x="5014061" y="126034800"/>
            <a:ext cx="4538427" cy="6120000"/>
          </a:xfrm>
          <a:prstGeom prst="rect">
            <a:avLst/>
          </a:prstGeom>
          <a:ln>
            <a:solidFill>
              <a:schemeClr val="tx1"/>
            </a:solidFill>
          </a:ln>
        </xdr:spPr>
      </xdr:pic>
    </xdr:grpSp>
    <xdr:clientData/>
  </xdr:twoCellAnchor>
  <xdr:twoCellAnchor>
    <xdr:from>
      <xdr:col>0</xdr:col>
      <xdr:colOff>266700</xdr:colOff>
      <xdr:row>482</xdr:row>
      <xdr:rowOff>88900</xdr:rowOff>
    </xdr:from>
    <xdr:to>
      <xdr:col>7</xdr:col>
      <xdr:colOff>957997</xdr:colOff>
      <xdr:row>505</xdr:row>
      <xdr:rowOff>222443</xdr:rowOff>
    </xdr:to>
    <xdr:grpSp>
      <xdr:nvGrpSpPr>
        <xdr:cNvPr id="50" name="Group 49">
          <a:extLst>
            <a:ext uri="{FF2B5EF4-FFF2-40B4-BE49-F238E27FC236}">
              <a16:creationId xmlns:a16="http://schemas.microsoft.com/office/drawing/2014/main" id="{00000000-0008-0000-0000-000032000000}"/>
            </a:ext>
          </a:extLst>
        </xdr:cNvPr>
        <xdr:cNvGrpSpPr/>
      </xdr:nvGrpSpPr>
      <xdr:grpSpPr>
        <a:xfrm>
          <a:off x="266700" y="130785347"/>
          <a:ext cx="9100191" cy="6319190"/>
          <a:chOff x="266700" y="135763000"/>
          <a:chExt cx="9270147" cy="6121593"/>
        </a:xfrm>
      </xdr:grpSpPr>
      <xdr:pic>
        <xdr:nvPicPr>
          <xdr:cNvPr id="48" name="Picture 47">
            <a:extLst>
              <a:ext uri="{FF2B5EF4-FFF2-40B4-BE49-F238E27FC236}">
                <a16:creationId xmlns:a16="http://schemas.microsoft.com/office/drawing/2014/main" id="{00000000-0008-0000-0000-000030000000}"/>
              </a:ext>
            </a:extLst>
          </xdr:cNvPr>
          <xdr:cNvPicPr>
            <a:picLocks noChangeAspect="1"/>
          </xdr:cNvPicPr>
        </xdr:nvPicPr>
        <xdr:blipFill>
          <a:blip xmlns:r="http://schemas.openxmlformats.org/officeDocument/2006/relationships" r:embed="rId25"/>
          <a:stretch>
            <a:fillRect/>
          </a:stretch>
        </xdr:blipFill>
        <xdr:spPr>
          <a:xfrm>
            <a:off x="266700" y="135764593"/>
            <a:ext cx="4580426" cy="6120000"/>
          </a:xfrm>
          <a:prstGeom prst="rect">
            <a:avLst/>
          </a:prstGeom>
          <a:ln>
            <a:solidFill>
              <a:schemeClr val="tx1"/>
            </a:solidFill>
          </a:ln>
        </xdr:spPr>
      </xdr:pic>
      <xdr:pic>
        <xdr:nvPicPr>
          <xdr:cNvPr id="49" name="Picture 48">
            <a:extLst>
              <a:ext uri="{FF2B5EF4-FFF2-40B4-BE49-F238E27FC236}">
                <a16:creationId xmlns:a16="http://schemas.microsoft.com/office/drawing/2014/main" id="{00000000-0008-0000-0000-000031000000}"/>
              </a:ext>
            </a:extLst>
          </xdr:cNvPr>
          <xdr:cNvPicPr>
            <a:picLocks noChangeAspect="1"/>
          </xdr:cNvPicPr>
        </xdr:nvPicPr>
        <xdr:blipFill>
          <a:blip xmlns:r="http://schemas.openxmlformats.org/officeDocument/2006/relationships" r:embed="rId26"/>
          <a:stretch>
            <a:fillRect/>
          </a:stretch>
        </xdr:blipFill>
        <xdr:spPr>
          <a:xfrm>
            <a:off x="4973423" y="135763000"/>
            <a:ext cx="4563424" cy="6120000"/>
          </a:xfrm>
          <a:prstGeom prst="rect">
            <a:avLst/>
          </a:prstGeom>
          <a:ln>
            <a:solidFill>
              <a:schemeClr val="tx1"/>
            </a:solidFill>
          </a:ln>
        </xdr:spPr>
      </xdr:pic>
    </xdr:grpSp>
    <xdr:clientData/>
  </xdr:twoCellAnchor>
  <xdr:twoCellAnchor>
    <xdr:from>
      <xdr:col>0</xdr:col>
      <xdr:colOff>228600</xdr:colOff>
      <xdr:row>511</xdr:row>
      <xdr:rowOff>63500</xdr:rowOff>
    </xdr:from>
    <xdr:to>
      <xdr:col>7</xdr:col>
      <xdr:colOff>987543</xdr:colOff>
      <xdr:row>534</xdr:row>
      <xdr:rowOff>195450</xdr:rowOff>
    </xdr:to>
    <xdr:grpSp>
      <xdr:nvGrpSpPr>
        <xdr:cNvPr id="53" name="Group 52">
          <a:extLst>
            <a:ext uri="{FF2B5EF4-FFF2-40B4-BE49-F238E27FC236}">
              <a16:creationId xmlns:a16="http://schemas.microsoft.com/office/drawing/2014/main" id="{00000000-0008-0000-0000-000035000000}"/>
            </a:ext>
          </a:extLst>
        </xdr:cNvPr>
        <xdr:cNvGrpSpPr/>
      </xdr:nvGrpSpPr>
      <xdr:grpSpPr>
        <a:xfrm>
          <a:off x="228600" y="138559241"/>
          <a:ext cx="9167837" cy="6317597"/>
          <a:chOff x="228600" y="144589500"/>
          <a:chExt cx="9337793" cy="6120000"/>
        </a:xfrm>
      </xdr:grpSpPr>
      <xdr:pic>
        <xdr:nvPicPr>
          <xdr:cNvPr id="51" name="Picture 50">
            <a:extLst>
              <a:ext uri="{FF2B5EF4-FFF2-40B4-BE49-F238E27FC236}">
                <a16:creationId xmlns:a16="http://schemas.microsoft.com/office/drawing/2014/main" id="{00000000-0008-0000-0000-000033000000}"/>
              </a:ext>
            </a:extLst>
          </xdr:cNvPr>
          <xdr:cNvPicPr>
            <a:picLocks noChangeAspect="1"/>
          </xdr:cNvPicPr>
        </xdr:nvPicPr>
        <xdr:blipFill>
          <a:blip xmlns:r="http://schemas.openxmlformats.org/officeDocument/2006/relationships" r:embed="rId27"/>
          <a:stretch>
            <a:fillRect/>
          </a:stretch>
        </xdr:blipFill>
        <xdr:spPr>
          <a:xfrm>
            <a:off x="228600" y="144589500"/>
            <a:ext cx="4661029" cy="6120000"/>
          </a:xfrm>
          <a:prstGeom prst="rect">
            <a:avLst/>
          </a:prstGeom>
          <a:ln>
            <a:solidFill>
              <a:schemeClr val="tx1"/>
            </a:solidFill>
          </a:ln>
        </xdr:spPr>
      </xdr:pic>
      <xdr:pic>
        <xdr:nvPicPr>
          <xdr:cNvPr id="52" name="Picture 51">
            <a:extLst>
              <a:ext uri="{FF2B5EF4-FFF2-40B4-BE49-F238E27FC236}">
                <a16:creationId xmlns:a16="http://schemas.microsoft.com/office/drawing/2014/main" id="{00000000-0008-0000-0000-000034000000}"/>
              </a:ext>
            </a:extLst>
          </xdr:cNvPr>
          <xdr:cNvPicPr>
            <a:picLocks noChangeAspect="1"/>
          </xdr:cNvPicPr>
        </xdr:nvPicPr>
        <xdr:blipFill>
          <a:blip xmlns:r="http://schemas.openxmlformats.org/officeDocument/2006/relationships" r:embed="rId28"/>
          <a:stretch>
            <a:fillRect/>
          </a:stretch>
        </xdr:blipFill>
        <xdr:spPr>
          <a:xfrm>
            <a:off x="5037289" y="144589500"/>
            <a:ext cx="4529104" cy="6120000"/>
          </a:xfrm>
          <a:prstGeom prst="rect">
            <a:avLst/>
          </a:prstGeom>
          <a:ln>
            <a:solidFill>
              <a:schemeClr val="tx1"/>
            </a:solidFill>
          </a:ln>
        </xdr:spPr>
      </xdr:pic>
    </xdr:grpSp>
    <xdr:clientData/>
  </xdr:twoCellAnchor>
  <xdr:twoCellAnchor>
    <xdr:from>
      <xdr:col>0</xdr:col>
      <xdr:colOff>228600</xdr:colOff>
      <xdr:row>538</xdr:row>
      <xdr:rowOff>203200</xdr:rowOff>
    </xdr:from>
    <xdr:to>
      <xdr:col>7</xdr:col>
      <xdr:colOff>973455</xdr:colOff>
      <xdr:row>562</xdr:row>
      <xdr:rowOff>74800</xdr:rowOff>
    </xdr:to>
    <xdr:grpSp>
      <xdr:nvGrpSpPr>
        <xdr:cNvPr id="56" name="Group 55">
          <a:extLst>
            <a:ext uri="{FF2B5EF4-FFF2-40B4-BE49-F238E27FC236}">
              <a16:creationId xmlns:a16="http://schemas.microsoft.com/office/drawing/2014/main" id="{00000000-0008-0000-0000-000038000000}"/>
            </a:ext>
          </a:extLst>
        </xdr:cNvPr>
        <xdr:cNvGrpSpPr/>
      </xdr:nvGrpSpPr>
      <xdr:grpSpPr>
        <a:xfrm>
          <a:off x="228600" y="145960353"/>
          <a:ext cx="9153749" cy="6326188"/>
          <a:chOff x="190500" y="152622250"/>
          <a:chExt cx="9323705" cy="6120000"/>
        </a:xfrm>
      </xdr:grpSpPr>
      <xdr:pic>
        <xdr:nvPicPr>
          <xdr:cNvPr id="54" name="Picture 53">
            <a:extLst>
              <a:ext uri="{FF2B5EF4-FFF2-40B4-BE49-F238E27FC236}">
                <a16:creationId xmlns:a16="http://schemas.microsoft.com/office/drawing/2014/main" id="{00000000-0008-0000-0000-000036000000}"/>
              </a:ext>
            </a:extLst>
          </xdr:cNvPr>
          <xdr:cNvPicPr>
            <a:picLocks noChangeAspect="1"/>
          </xdr:cNvPicPr>
        </xdr:nvPicPr>
        <xdr:blipFill>
          <a:blip xmlns:r="http://schemas.openxmlformats.org/officeDocument/2006/relationships" r:embed="rId29"/>
          <a:stretch>
            <a:fillRect/>
          </a:stretch>
        </xdr:blipFill>
        <xdr:spPr>
          <a:xfrm>
            <a:off x="190500" y="152622250"/>
            <a:ext cx="4574700" cy="6120000"/>
          </a:xfrm>
          <a:prstGeom prst="rect">
            <a:avLst/>
          </a:prstGeom>
          <a:ln>
            <a:solidFill>
              <a:schemeClr val="tx1"/>
            </a:solidFill>
          </a:ln>
        </xdr:spPr>
      </xdr:pic>
      <xdr:pic>
        <xdr:nvPicPr>
          <xdr:cNvPr id="55" name="Picture 54">
            <a:extLst>
              <a:ext uri="{FF2B5EF4-FFF2-40B4-BE49-F238E27FC236}">
                <a16:creationId xmlns:a16="http://schemas.microsoft.com/office/drawing/2014/main" id="{00000000-0008-0000-0000-000037000000}"/>
              </a:ext>
            </a:extLst>
          </xdr:cNvPr>
          <xdr:cNvPicPr>
            <a:picLocks noChangeAspect="1"/>
          </xdr:cNvPicPr>
        </xdr:nvPicPr>
        <xdr:blipFill>
          <a:blip xmlns:r="http://schemas.openxmlformats.org/officeDocument/2006/relationships" r:embed="rId30"/>
          <a:stretch>
            <a:fillRect/>
          </a:stretch>
        </xdr:blipFill>
        <xdr:spPr>
          <a:xfrm>
            <a:off x="4950913" y="152622250"/>
            <a:ext cx="4563292" cy="6120000"/>
          </a:xfrm>
          <a:prstGeom prst="rect">
            <a:avLst/>
          </a:prstGeom>
          <a:ln>
            <a:solidFill>
              <a:schemeClr val="tx1"/>
            </a:solidFill>
          </a:ln>
        </xdr:spPr>
      </xdr:pic>
    </xdr:grpSp>
    <xdr:clientData/>
  </xdr:twoCellAnchor>
  <xdr:twoCellAnchor>
    <xdr:from>
      <xdr:col>0</xdr:col>
      <xdr:colOff>519954</xdr:colOff>
      <xdr:row>279</xdr:row>
      <xdr:rowOff>17930</xdr:rowOff>
    </xdr:from>
    <xdr:to>
      <xdr:col>7</xdr:col>
      <xdr:colOff>439271</xdr:colOff>
      <xdr:row>311</xdr:row>
      <xdr:rowOff>0</xdr:rowOff>
    </xdr:to>
    <xdr:grpSp>
      <xdr:nvGrpSpPr>
        <xdr:cNvPr id="32" name="Group 31">
          <a:extLst>
            <a:ext uri="{FF2B5EF4-FFF2-40B4-BE49-F238E27FC236}">
              <a16:creationId xmlns:a16="http://schemas.microsoft.com/office/drawing/2014/main" id="{08E66C54-5AA6-29E3-A458-E1744B43D5B6}"/>
            </a:ext>
          </a:extLst>
        </xdr:cNvPr>
        <xdr:cNvGrpSpPr/>
      </xdr:nvGrpSpPr>
      <xdr:grpSpPr>
        <a:xfrm>
          <a:off x="519954" y="76119318"/>
          <a:ext cx="8328211" cy="8588188"/>
          <a:chOff x="63369" y="143459"/>
          <a:chExt cx="6192195" cy="7580930"/>
        </a:xfrm>
      </xdr:grpSpPr>
      <xdr:grpSp>
        <xdr:nvGrpSpPr>
          <xdr:cNvPr id="33" name="Group 32">
            <a:extLst>
              <a:ext uri="{FF2B5EF4-FFF2-40B4-BE49-F238E27FC236}">
                <a16:creationId xmlns:a16="http://schemas.microsoft.com/office/drawing/2014/main" id="{0A0D1B35-33E4-742B-C91F-4B0474D7A819}"/>
              </a:ext>
            </a:extLst>
          </xdr:cNvPr>
          <xdr:cNvGrpSpPr/>
        </xdr:nvGrpSpPr>
        <xdr:grpSpPr>
          <a:xfrm>
            <a:off x="458135" y="3213924"/>
            <a:ext cx="5390160" cy="2520000"/>
            <a:chOff x="333704" y="3213924"/>
            <a:chExt cx="5390160" cy="2520000"/>
          </a:xfrm>
        </xdr:grpSpPr>
        <xdr:pic>
          <xdr:nvPicPr>
            <xdr:cNvPr id="67" name="Picture 66">
              <a:extLst>
                <a:ext uri="{FF2B5EF4-FFF2-40B4-BE49-F238E27FC236}">
                  <a16:creationId xmlns:a16="http://schemas.microsoft.com/office/drawing/2014/main" id="{653544ED-12E4-55B2-16F1-CC981CA70C98}"/>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333704" y="3213924"/>
              <a:ext cx="1890000" cy="2520000"/>
            </a:xfrm>
            <a:prstGeom prst="rect">
              <a:avLst/>
            </a:prstGeom>
            <a:ln>
              <a:solidFill>
                <a:schemeClr val="tx1"/>
              </a:solidFill>
            </a:ln>
          </xdr:spPr>
        </xdr:pic>
        <xdr:pic>
          <xdr:nvPicPr>
            <xdr:cNvPr id="68" name="Picture 67">
              <a:extLst>
                <a:ext uri="{FF2B5EF4-FFF2-40B4-BE49-F238E27FC236}">
                  <a16:creationId xmlns:a16="http://schemas.microsoft.com/office/drawing/2014/main" id="{AAAC3A99-5B72-159E-E78B-005A05A673DC}"/>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2363864" y="3213924"/>
              <a:ext cx="3360000" cy="2520000"/>
            </a:xfrm>
            <a:prstGeom prst="rect">
              <a:avLst/>
            </a:prstGeom>
            <a:ln>
              <a:solidFill>
                <a:schemeClr val="tx1"/>
              </a:solidFill>
            </a:ln>
          </xdr:spPr>
        </xdr:pic>
      </xdr:grpSp>
      <xdr:grpSp>
        <xdr:nvGrpSpPr>
          <xdr:cNvPr id="34" name="Group 33">
            <a:extLst>
              <a:ext uri="{FF2B5EF4-FFF2-40B4-BE49-F238E27FC236}">
                <a16:creationId xmlns:a16="http://schemas.microsoft.com/office/drawing/2014/main" id="{2C152CAF-E716-54BC-4A89-BF1D65D960A9}"/>
              </a:ext>
            </a:extLst>
          </xdr:cNvPr>
          <xdr:cNvGrpSpPr/>
        </xdr:nvGrpSpPr>
        <xdr:grpSpPr>
          <a:xfrm>
            <a:off x="462720" y="5924389"/>
            <a:ext cx="5380990" cy="1800000"/>
            <a:chOff x="-176631" y="5924389"/>
            <a:chExt cx="5380990" cy="1800000"/>
          </a:xfrm>
        </xdr:grpSpPr>
        <xdr:pic>
          <xdr:nvPicPr>
            <xdr:cNvPr id="64" name="Picture 63">
              <a:extLst>
                <a:ext uri="{FF2B5EF4-FFF2-40B4-BE49-F238E27FC236}">
                  <a16:creationId xmlns:a16="http://schemas.microsoft.com/office/drawing/2014/main" id="{12617FB0-7607-AF68-0E46-42EA165EED0D}"/>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176631" y="5924389"/>
              <a:ext cx="2400000" cy="1800000"/>
            </a:xfrm>
            <a:prstGeom prst="rect">
              <a:avLst/>
            </a:prstGeom>
            <a:ln>
              <a:solidFill>
                <a:schemeClr val="tx1"/>
              </a:solidFill>
            </a:ln>
          </xdr:spPr>
        </xdr:pic>
        <xdr:pic>
          <xdr:nvPicPr>
            <xdr:cNvPr id="65" name="Picture 64">
              <a:extLst>
                <a:ext uri="{FF2B5EF4-FFF2-40B4-BE49-F238E27FC236}">
                  <a16:creationId xmlns:a16="http://schemas.microsoft.com/office/drawing/2014/main" id="{D63373DD-4F2F-DB01-D3B7-3AA90C4BF35A}"/>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2363864" y="5924389"/>
              <a:ext cx="1350000" cy="1800000"/>
            </a:xfrm>
            <a:prstGeom prst="rect">
              <a:avLst/>
            </a:prstGeom>
            <a:ln>
              <a:solidFill>
                <a:schemeClr val="tx1"/>
              </a:solidFill>
            </a:ln>
          </xdr:spPr>
        </xdr:pic>
        <xdr:pic>
          <xdr:nvPicPr>
            <xdr:cNvPr id="66" name="Picture 65">
              <a:extLst>
                <a:ext uri="{FF2B5EF4-FFF2-40B4-BE49-F238E27FC236}">
                  <a16:creationId xmlns:a16="http://schemas.microsoft.com/office/drawing/2014/main" id="{88D8CC00-0D2C-2990-7BAD-B49DFA96A61E}"/>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3854359" y="5924389"/>
              <a:ext cx="1350000" cy="1800000"/>
            </a:xfrm>
            <a:prstGeom prst="rect">
              <a:avLst/>
            </a:prstGeom>
            <a:ln>
              <a:solidFill>
                <a:schemeClr val="tx1"/>
              </a:solidFill>
            </a:ln>
          </xdr:spPr>
        </xdr:pic>
      </xdr:grpSp>
      <xdr:grpSp>
        <xdr:nvGrpSpPr>
          <xdr:cNvPr id="35" name="Group 34">
            <a:extLst>
              <a:ext uri="{FF2B5EF4-FFF2-40B4-BE49-F238E27FC236}">
                <a16:creationId xmlns:a16="http://schemas.microsoft.com/office/drawing/2014/main" id="{6BDD74AC-1E1C-DC58-FC76-2A723BF1BEFE}"/>
              </a:ext>
            </a:extLst>
          </xdr:cNvPr>
          <xdr:cNvGrpSpPr/>
        </xdr:nvGrpSpPr>
        <xdr:grpSpPr>
          <a:xfrm>
            <a:off x="63369" y="143459"/>
            <a:ext cx="6179692" cy="2880000"/>
            <a:chOff x="303369" y="143459"/>
            <a:chExt cx="6179692" cy="2880000"/>
          </a:xfrm>
        </xdr:grpSpPr>
        <xdr:pic>
          <xdr:nvPicPr>
            <xdr:cNvPr id="62" name="Picture 61">
              <a:extLst>
                <a:ext uri="{FF2B5EF4-FFF2-40B4-BE49-F238E27FC236}">
                  <a16:creationId xmlns:a16="http://schemas.microsoft.com/office/drawing/2014/main" id="{9ACD3956-50CB-B7B3-EE46-0F924210FD91}"/>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4323061" y="143459"/>
              <a:ext cx="2160000" cy="2880000"/>
            </a:xfrm>
            <a:prstGeom prst="rect">
              <a:avLst/>
            </a:prstGeom>
            <a:ln>
              <a:solidFill>
                <a:schemeClr val="tx1"/>
              </a:solidFill>
            </a:ln>
          </xdr:spPr>
        </xdr:pic>
        <xdr:pic>
          <xdr:nvPicPr>
            <xdr:cNvPr id="63" name="Picture 62">
              <a:extLst>
                <a:ext uri="{FF2B5EF4-FFF2-40B4-BE49-F238E27FC236}">
                  <a16:creationId xmlns:a16="http://schemas.microsoft.com/office/drawing/2014/main" id="{B9F955DD-E1B9-B550-D933-58D0D2DFFEFF}"/>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303369" y="143459"/>
              <a:ext cx="3840000" cy="2880000"/>
            </a:xfrm>
            <a:prstGeom prst="rect">
              <a:avLst/>
            </a:prstGeom>
            <a:ln>
              <a:solidFill>
                <a:schemeClr val="tx1"/>
              </a:solidFill>
            </a:ln>
          </xdr:spPr>
        </xdr:pic>
      </xdr:grpSp>
      <xdr:sp macro="" textlink="">
        <xdr:nvSpPr>
          <xdr:cNvPr id="36" name="TextBox 26">
            <a:extLst>
              <a:ext uri="{FF2B5EF4-FFF2-40B4-BE49-F238E27FC236}">
                <a16:creationId xmlns:a16="http://schemas.microsoft.com/office/drawing/2014/main" id="{6DC4297F-F603-3880-A460-67BB6D04CFDE}"/>
              </a:ext>
            </a:extLst>
          </xdr:cNvPr>
          <xdr:cNvSpPr txBox="1"/>
        </xdr:nvSpPr>
        <xdr:spPr>
          <a:xfrm>
            <a:off x="5317230" y="1050279"/>
            <a:ext cx="938334" cy="369332"/>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t>Tower 1</a:t>
            </a:r>
            <a:endParaRPr lang="en-IN" b="1"/>
          </a:p>
        </xdr:txBody>
      </xdr:sp>
      <xdr:sp macro="" textlink="">
        <xdr:nvSpPr>
          <xdr:cNvPr id="57" name="TextBox 27">
            <a:extLst>
              <a:ext uri="{FF2B5EF4-FFF2-40B4-BE49-F238E27FC236}">
                <a16:creationId xmlns:a16="http://schemas.microsoft.com/office/drawing/2014/main" id="{001ED2A4-996A-67E0-35F1-8385EFB7DF54}"/>
              </a:ext>
            </a:extLst>
          </xdr:cNvPr>
          <xdr:cNvSpPr txBox="1"/>
        </xdr:nvSpPr>
        <xdr:spPr>
          <a:xfrm>
            <a:off x="2218430" y="1058938"/>
            <a:ext cx="938334" cy="369332"/>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t>Tower 1</a:t>
            </a:r>
            <a:endParaRPr lang="en-IN" b="1"/>
          </a:p>
        </xdr:txBody>
      </xdr:sp>
      <xdr:sp macro="" textlink="">
        <xdr:nvSpPr>
          <xdr:cNvPr id="58" name="TextBox 28">
            <a:extLst>
              <a:ext uri="{FF2B5EF4-FFF2-40B4-BE49-F238E27FC236}">
                <a16:creationId xmlns:a16="http://schemas.microsoft.com/office/drawing/2014/main" id="{401858DE-6704-E843-BCDD-485F4EE0AFBA}"/>
              </a:ext>
            </a:extLst>
          </xdr:cNvPr>
          <xdr:cNvSpPr txBox="1"/>
        </xdr:nvSpPr>
        <xdr:spPr>
          <a:xfrm>
            <a:off x="2218430" y="2626977"/>
            <a:ext cx="938334" cy="369332"/>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FFFF00"/>
                </a:solidFill>
              </a:rPr>
              <a:t>Tower 2</a:t>
            </a:r>
            <a:endParaRPr lang="en-IN" b="1">
              <a:solidFill>
                <a:srgbClr val="FFFF00"/>
              </a:solidFill>
            </a:endParaRPr>
          </a:p>
        </xdr:txBody>
      </xdr:sp>
      <xdr:cxnSp macro="">
        <xdr:nvCxnSpPr>
          <xdr:cNvPr id="59" name="Straight Arrow Connector 58">
            <a:extLst>
              <a:ext uri="{FF2B5EF4-FFF2-40B4-BE49-F238E27FC236}">
                <a16:creationId xmlns:a16="http://schemas.microsoft.com/office/drawing/2014/main" id="{A3A3AF57-1A22-4305-3452-A1FE62F98463}"/>
              </a:ext>
            </a:extLst>
          </xdr:cNvPr>
          <xdr:cNvCxnSpPr>
            <a:cxnSpLocks/>
          </xdr:cNvCxnSpPr>
        </xdr:nvCxnSpPr>
        <xdr:spPr>
          <a:xfrm flipH="1" flipV="1">
            <a:off x="1516380" y="2506980"/>
            <a:ext cx="971915" cy="228600"/>
          </a:xfrm>
          <a:prstGeom prst="straightConnector1">
            <a:avLst/>
          </a:prstGeom>
          <a:ln w="19050">
            <a:solidFill>
              <a:srgbClr val="FFFF00"/>
            </a:solidFill>
            <a:tailEnd type="triangle"/>
          </a:ln>
        </xdr:spPr>
        <xdr:style>
          <a:lnRef idx="1">
            <a:schemeClr val="accent1"/>
          </a:lnRef>
          <a:fillRef idx="0">
            <a:schemeClr val="accent1"/>
          </a:fillRef>
          <a:effectRef idx="0">
            <a:schemeClr val="accent1"/>
          </a:effectRef>
          <a:fontRef idx="minor">
            <a:schemeClr val="tx1"/>
          </a:fontRef>
        </xdr:style>
      </xdr:cxnSp>
      <xdr:sp macro="" textlink="">
        <xdr:nvSpPr>
          <xdr:cNvPr id="60" name="TextBox 32">
            <a:extLst>
              <a:ext uri="{FF2B5EF4-FFF2-40B4-BE49-F238E27FC236}">
                <a16:creationId xmlns:a16="http://schemas.microsoft.com/office/drawing/2014/main" id="{A56D6130-31D8-99B0-5512-F886E052F5E5}"/>
              </a:ext>
            </a:extLst>
          </xdr:cNvPr>
          <xdr:cNvSpPr txBox="1"/>
        </xdr:nvSpPr>
        <xdr:spPr>
          <a:xfrm>
            <a:off x="540538" y="3815856"/>
            <a:ext cx="938334" cy="369332"/>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t>Tower 2</a:t>
            </a:r>
            <a:endParaRPr lang="en-IN" b="1"/>
          </a:p>
        </xdr:txBody>
      </xdr:sp>
      <xdr:cxnSp macro="">
        <xdr:nvCxnSpPr>
          <xdr:cNvPr id="61" name="Straight Arrow Connector 60">
            <a:extLst>
              <a:ext uri="{FF2B5EF4-FFF2-40B4-BE49-F238E27FC236}">
                <a16:creationId xmlns:a16="http://schemas.microsoft.com/office/drawing/2014/main" id="{42C13FE1-37CE-69D0-AF6D-B570B98AA8F6}"/>
              </a:ext>
            </a:extLst>
          </xdr:cNvPr>
          <xdr:cNvCxnSpPr>
            <a:cxnSpLocks/>
            <a:stCxn id="60" idx="2"/>
          </xdr:cNvCxnSpPr>
        </xdr:nvCxnSpPr>
        <xdr:spPr>
          <a:xfrm>
            <a:off x="1009705" y="4185188"/>
            <a:ext cx="139423" cy="577471"/>
          </a:xfrm>
          <a:prstGeom prst="straightConnector1">
            <a:avLst/>
          </a:prstGeom>
          <a:ln w="19050">
            <a:solidFill>
              <a:srgbClr val="FFFF00"/>
            </a:solidFill>
            <a:tailEnd type="triangle"/>
          </a:ln>
        </xdr:spPr>
        <xdr:style>
          <a:lnRef idx="1">
            <a:schemeClr val="accent1"/>
          </a:lnRef>
          <a:fillRef idx="0">
            <a:schemeClr val="accent1"/>
          </a:fillRef>
          <a:effectRef idx="0">
            <a:schemeClr val="accent1"/>
          </a:effectRef>
          <a:fontRef idx="minor">
            <a:schemeClr val="tx1"/>
          </a:fontRef>
        </xdr:style>
      </xdr:cxnSp>
    </xdr:grpSp>
    <xdr:clientData/>
  </xdr:twoCellAnchor>
</xdr:wsDr>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s://maps.app.goo.gl/1TxKRkuEVe4p6x646" TargetMode="External"/><Relationship Id="rId6" Type="http://schemas.openxmlformats.org/officeDocument/2006/relationships/comments" Target="../comments1.xml"/><Relationship Id="rId5" Type="http://schemas.openxmlformats.org/officeDocument/2006/relationships/vmlDrawing" Target="../drawings/vmlDrawing2.vml"/><Relationship Id="rId4" Type="http://schemas.openxmlformats.org/officeDocument/2006/relationships/vmlDrawing" Target="../drawings/vmlDrawing1.vml"/></Relationships>
</file>

<file path=xl/worksheets/_rels/sheet3.xml.rels><?xml version="1.0" encoding="UTF-8" standalone="yes"?>
<Relationships xmlns="http://schemas.openxmlformats.org/package/2006/relationships"><Relationship Id="rId2" Type="http://schemas.openxmlformats.org/officeDocument/2006/relationships/comments" Target="../comments2.xml"/><Relationship Id="rId1" Type="http://schemas.openxmlformats.org/officeDocument/2006/relationships/vmlDrawing" Target="../drawings/vmlDrawing3.v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A1:XFC603"/>
  <sheetViews>
    <sheetView tabSelected="1" view="pageBreakPreview" zoomScale="85" zoomScaleNormal="85" zoomScaleSheetLayoutView="85" zoomScalePageLayoutView="70" workbookViewId="0">
      <selection activeCell="K5" sqref="K5"/>
    </sheetView>
  </sheetViews>
  <sheetFormatPr defaultColWidth="9.109375" defaultRowHeight="17.100000000000001" customHeight="1" x14ac:dyDescent="0.3"/>
  <cols>
    <col min="1" max="7" width="17.5546875" style="1" customWidth="1"/>
    <col min="8" max="8" width="17.5546875" style="4" customWidth="1"/>
    <col min="9" max="9" width="33.88671875" style="1" customWidth="1"/>
    <col min="10" max="10" width="15.5546875" style="1" bestFit="1" customWidth="1"/>
    <col min="11" max="19" width="9.109375" style="1"/>
    <col min="20" max="22" width="0" style="1" hidden="1" customWidth="1"/>
    <col min="23" max="25" width="9.109375" style="1"/>
    <col min="26" max="26" width="7.88671875" style="1" customWidth="1"/>
    <col min="27" max="16384" width="9.109375" style="1"/>
  </cols>
  <sheetData>
    <row r="1" spans="1:11" ht="21" x14ac:dyDescent="0.3">
      <c r="A1" s="140" t="s">
        <v>38</v>
      </c>
      <c r="B1" s="141"/>
      <c r="C1" s="141"/>
      <c r="D1" s="141"/>
      <c r="E1" s="141"/>
      <c r="F1" s="141"/>
      <c r="G1" s="141"/>
      <c r="H1" s="142"/>
    </row>
    <row r="2" spans="1:11" ht="42" customHeight="1" x14ac:dyDescent="0.3">
      <c r="A2" s="119" t="s">
        <v>10</v>
      </c>
      <c r="B2" s="119"/>
      <c r="C2" s="107" t="s">
        <v>86</v>
      </c>
      <c r="D2" s="107"/>
      <c r="E2" s="119" t="s">
        <v>12</v>
      </c>
      <c r="F2" s="119"/>
      <c r="G2" s="168">
        <v>45895</v>
      </c>
      <c r="H2" s="107"/>
      <c r="J2" s="169"/>
      <c r="K2" s="170"/>
    </row>
    <row r="3" spans="1:11" ht="42.75" customHeight="1" x14ac:dyDescent="0.3">
      <c r="A3" s="119" t="s">
        <v>39</v>
      </c>
      <c r="B3" s="119"/>
      <c r="C3" s="195" t="s">
        <v>310</v>
      </c>
      <c r="D3" s="195"/>
      <c r="E3" s="119" t="s">
        <v>159</v>
      </c>
      <c r="F3" s="119"/>
      <c r="G3" s="107" t="s">
        <v>391</v>
      </c>
      <c r="H3" s="107"/>
      <c r="J3" s="194">
        <v>45834</v>
      </c>
    </row>
    <row r="4" spans="1:11" ht="43.5" customHeight="1" x14ac:dyDescent="0.3">
      <c r="A4" s="119" t="s">
        <v>36</v>
      </c>
      <c r="B4" s="119"/>
      <c r="C4" s="107" t="s">
        <v>365</v>
      </c>
      <c r="D4" s="107"/>
      <c r="E4" s="119" t="s">
        <v>33</v>
      </c>
      <c r="F4" s="119"/>
      <c r="G4" s="107" t="str">
        <f ca="1">TEXT(TODAY(),"DD/MM/YYYY")</f>
        <v>18/09/2025</v>
      </c>
      <c r="H4" s="107"/>
    </row>
    <row r="5" spans="1:11" ht="21" x14ac:dyDescent="0.3">
      <c r="A5" s="108" t="s">
        <v>40</v>
      </c>
      <c r="B5" s="108"/>
      <c r="C5" s="108"/>
      <c r="D5" s="108"/>
      <c r="E5" s="108"/>
      <c r="F5" s="108"/>
      <c r="G5" s="108"/>
      <c r="H5" s="108"/>
    </row>
    <row r="6" spans="1:11" ht="40.5" customHeight="1" x14ac:dyDescent="0.3">
      <c r="A6" s="119" t="s">
        <v>29</v>
      </c>
      <c r="B6" s="119"/>
      <c r="C6" s="107" t="s">
        <v>92</v>
      </c>
      <c r="D6" s="107"/>
      <c r="E6" s="119" t="s">
        <v>35</v>
      </c>
      <c r="F6" s="119"/>
      <c r="G6" s="107" t="s">
        <v>309</v>
      </c>
      <c r="H6" s="107"/>
    </row>
    <row r="7" spans="1:11" ht="44.1" customHeight="1" x14ac:dyDescent="0.3">
      <c r="A7" s="119" t="s">
        <v>42</v>
      </c>
      <c r="B7" s="119"/>
      <c r="C7" s="107" t="s">
        <v>313</v>
      </c>
      <c r="D7" s="107"/>
      <c r="E7" s="119" t="s">
        <v>43</v>
      </c>
      <c r="F7" s="119"/>
      <c r="G7" s="107" t="s">
        <v>313</v>
      </c>
      <c r="H7" s="107"/>
    </row>
    <row r="8" spans="1:11" ht="42" customHeight="1" x14ac:dyDescent="0.3">
      <c r="A8" s="119" t="s">
        <v>44</v>
      </c>
      <c r="B8" s="119"/>
      <c r="C8" s="107" t="s">
        <v>311</v>
      </c>
      <c r="D8" s="107"/>
      <c r="E8" s="107"/>
      <c r="F8" s="107"/>
      <c r="G8" s="107"/>
      <c r="H8" s="107"/>
    </row>
    <row r="9" spans="1:11" ht="40.5" customHeight="1" x14ac:dyDescent="0.3">
      <c r="A9" s="145" t="s">
        <v>150</v>
      </c>
      <c r="B9" s="36" t="s">
        <v>41</v>
      </c>
      <c r="C9" s="107" t="s">
        <v>312</v>
      </c>
      <c r="D9" s="107"/>
      <c r="E9" s="107"/>
      <c r="F9" s="107"/>
      <c r="G9" s="107"/>
      <c r="H9" s="107"/>
      <c r="I9" s="1" t="s">
        <v>162</v>
      </c>
    </row>
    <row r="10" spans="1:11" ht="40.5" customHeight="1" x14ac:dyDescent="0.3">
      <c r="A10" s="145"/>
      <c r="B10" s="36" t="s">
        <v>11</v>
      </c>
      <c r="C10" s="107" t="s">
        <v>314</v>
      </c>
      <c r="D10" s="107"/>
      <c r="E10" s="107"/>
      <c r="F10" s="107"/>
      <c r="G10" s="107"/>
      <c r="H10" s="107"/>
    </row>
    <row r="11" spans="1:11" ht="42" customHeight="1" x14ac:dyDescent="0.3">
      <c r="A11" s="145"/>
      <c r="B11" s="36" t="s">
        <v>5</v>
      </c>
      <c r="C11" s="107" t="s">
        <v>344</v>
      </c>
      <c r="D11" s="107"/>
      <c r="E11" s="107"/>
      <c r="F11" s="107"/>
      <c r="G11" s="107"/>
      <c r="H11" s="107"/>
    </row>
    <row r="12" spans="1:11" ht="40.5" customHeight="1" x14ac:dyDescent="0.3">
      <c r="A12" s="119" t="s">
        <v>34</v>
      </c>
      <c r="B12" s="119"/>
      <c r="C12" s="107" t="s">
        <v>366</v>
      </c>
      <c r="D12" s="107"/>
      <c r="E12" s="107"/>
      <c r="F12" s="107"/>
      <c r="G12" s="107"/>
      <c r="H12" s="107"/>
    </row>
    <row r="13" spans="1:11" ht="20.100000000000001" customHeight="1" x14ac:dyDescent="0.3">
      <c r="A13" s="108" t="s">
        <v>45</v>
      </c>
      <c r="B13" s="108"/>
      <c r="C13" s="108"/>
      <c r="D13" s="108"/>
      <c r="E13" s="108"/>
      <c r="F13" s="108"/>
      <c r="G13" s="108"/>
      <c r="H13" s="108"/>
    </row>
    <row r="14" spans="1:11" ht="41.25" customHeight="1" x14ac:dyDescent="0.3">
      <c r="A14" s="119" t="s">
        <v>27</v>
      </c>
      <c r="B14" s="119" t="s">
        <v>4</v>
      </c>
      <c r="C14" s="107" t="s">
        <v>87</v>
      </c>
      <c r="D14" s="107"/>
      <c r="E14" s="119" t="s">
        <v>46</v>
      </c>
      <c r="F14" s="119" t="s">
        <v>4</v>
      </c>
      <c r="G14" s="107" t="s">
        <v>315</v>
      </c>
      <c r="H14" s="107"/>
    </row>
    <row r="15" spans="1:11" ht="41.25" customHeight="1" x14ac:dyDescent="0.3">
      <c r="A15" s="119" t="s">
        <v>47</v>
      </c>
      <c r="B15" s="119" t="s">
        <v>4</v>
      </c>
      <c r="C15" s="107" t="s">
        <v>316</v>
      </c>
      <c r="D15" s="107"/>
      <c r="E15" s="119" t="s">
        <v>48</v>
      </c>
      <c r="F15" s="119" t="s">
        <v>4</v>
      </c>
      <c r="G15" s="168">
        <v>47208</v>
      </c>
      <c r="H15" s="107"/>
    </row>
    <row r="16" spans="1:11" ht="41.25" customHeight="1" x14ac:dyDescent="0.3">
      <c r="A16" s="119" t="s">
        <v>49</v>
      </c>
      <c r="B16" s="119" t="s">
        <v>4</v>
      </c>
      <c r="C16" s="107" t="s">
        <v>317</v>
      </c>
      <c r="D16" s="107"/>
      <c r="E16" s="174" t="s">
        <v>50</v>
      </c>
      <c r="F16" s="174" t="s">
        <v>4</v>
      </c>
      <c r="G16" s="173">
        <v>45505</v>
      </c>
      <c r="H16" s="107"/>
    </row>
    <row r="17" spans="1:8" ht="127.35" customHeight="1" x14ac:dyDescent="0.3">
      <c r="A17" s="119" t="s">
        <v>51</v>
      </c>
      <c r="B17" s="119" t="s">
        <v>4</v>
      </c>
      <c r="C17" s="168">
        <v>47208</v>
      </c>
      <c r="D17" s="107"/>
      <c r="E17" s="119" t="s">
        <v>52</v>
      </c>
      <c r="F17" s="119" t="s">
        <v>4</v>
      </c>
      <c r="G17" s="107" t="s">
        <v>345</v>
      </c>
      <c r="H17" s="107"/>
    </row>
    <row r="18" spans="1:8" ht="41.25" customHeight="1" x14ac:dyDescent="0.3">
      <c r="A18" s="119" t="s">
        <v>53</v>
      </c>
      <c r="B18" s="119" t="s">
        <v>4</v>
      </c>
      <c r="C18" s="107" t="str">
        <f>IF(AND(ISNUMBER(SEARCH("Flat",G21)),ISNUMBER(SEARCH("Shop",G21)),ISNUMBER(SEARCH("Office",G21))),"Residential + Commercial",IF(AND(ISNUMBER(SEARCH("Flat",G21)),ISNUMBER(SEARCH("Shop",G21))),"Residential + Commercial",IF(AND(ISNUMBER(SEARCH("Flat",G21)),ISNUMBER(SEARCH("Office",G21))),"Residential + Commercial",IF(AND(ISNUMBER(SEARCH("Shop",G21)),ISNUMBER(SEARCH("Office",G21))),"Commercial",IF(ISNUMBER(SEARCH("Shop",G21)),"Commercial",IF(ISNUMBER(SEARCH("Office",G21)),"Commercial",IF(ISNUMBER(SEARCH("Flat",G21)),"Residential")))))))</f>
        <v>Residential</v>
      </c>
      <c r="D18" s="107"/>
      <c r="E18" s="119" t="s">
        <v>95</v>
      </c>
      <c r="F18" s="119" t="s">
        <v>4</v>
      </c>
      <c r="G18" s="107">
        <v>12705.27</v>
      </c>
      <c r="H18" s="107"/>
    </row>
    <row r="19" spans="1:8" ht="41.25" customHeight="1" x14ac:dyDescent="0.3">
      <c r="A19" s="119" t="s">
        <v>54</v>
      </c>
      <c r="B19" s="119" t="s">
        <v>4</v>
      </c>
      <c r="C19" s="107">
        <v>1</v>
      </c>
      <c r="D19" s="107"/>
      <c r="E19" s="119" t="s">
        <v>240</v>
      </c>
      <c r="F19" s="119" t="s">
        <v>4</v>
      </c>
      <c r="G19" s="107">
        <v>11602.79</v>
      </c>
      <c r="H19" s="107"/>
    </row>
    <row r="20" spans="1:8" ht="41.25" customHeight="1" x14ac:dyDescent="0.3">
      <c r="A20" s="119" t="s">
        <v>93</v>
      </c>
      <c r="B20" s="119" t="s">
        <v>4</v>
      </c>
      <c r="C20" s="107">
        <v>17933.2</v>
      </c>
      <c r="D20" s="107"/>
      <c r="E20" s="119" t="s">
        <v>94</v>
      </c>
      <c r="F20" s="119" t="s">
        <v>4</v>
      </c>
      <c r="G20" s="107">
        <v>22946.89</v>
      </c>
      <c r="H20" s="107"/>
    </row>
    <row r="21" spans="1:8" ht="63.6" customHeight="1" x14ac:dyDescent="0.3">
      <c r="A21" s="119" t="s">
        <v>56</v>
      </c>
      <c r="B21" s="119" t="s">
        <v>4</v>
      </c>
      <c r="C21" s="107" t="s">
        <v>378</v>
      </c>
      <c r="D21" s="107"/>
      <c r="E21" s="119" t="s">
        <v>55</v>
      </c>
      <c r="F21" s="119" t="s">
        <v>4</v>
      </c>
      <c r="G21" s="107" t="s">
        <v>346</v>
      </c>
      <c r="H21" s="107"/>
    </row>
    <row r="22" spans="1:8" ht="41.25" customHeight="1" x14ac:dyDescent="0.3">
      <c r="A22" s="119" t="s">
        <v>375</v>
      </c>
      <c r="B22" s="119" t="s">
        <v>4</v>
      </c>
      <c r="C22" s="107" t="s">
        <v>343</v>
      </c>
      <c r="D22" s="107"/>
      <c r="E22" s="119" t="s">
        <v>164</v>
      </c>
      <c r="F22" s="119" t="s">
        <v>4</v>
      </c>
      <c r="G22" s="107" t="s">
        <v>347</v>
      </c>
      <c r="H22" s="107"/>
    </row>
    <row r="23" spans="1:8" ht="21" x14ac:dyDescent="0.3">
      <c r="A23" s="119" t="s">
        <v>161</v>
      </c>
      <c r="B23" s="119" t="s">
        <v>4</v>
      </c>
      <c r="C23" s="171" t="s">
        <v>342</v>
      </c>
      <c r="D23" s="172"/>
      <c r="E23" s="172"/>
      <c r="F23" s="172"/>
      <c r="G23" s="172"/>
      <c r="H23" s="172"/>
    </row>
    <row r="24" spans="1:8" ht="108" customHeight="1" x14ac:dyDescent="0.3">
      <c r="A24" s="119" t="s">
        <v>25</v>
      </c>
      <c r="B24" s="119" t="s">
        <v>4</v>
      </c>
      <c r="C24" s="107" t="s">
        <v>374</v>
      </c>
      <c r="D24" s="107"/>
      <c r="E24" s="107"/>
      <c r="F24" s="107"/>
      <c r="G24" s="107"/>
      <c r="H24" s="107"/>
    </row>
    <row r="25" spans="1:8" ht="24" customHeight="1" x14ac:dyDescent="0.3">
      <c r="A25" s="108" t="s">
        <v>20</v>
      </c>
      <c r="B25" s="108"/>
      <c r="C25" s="108"/>
      <c r="D25" s="108"/>
      <c r="E25" s="108"/>
      <c r="F25" s="108"/>
      <c r="G25" s="108"/>
      <c r="H25" s="108"/>
    </row>
    <row r="26" spans="1:8" ht="43.5" customHeight="1" x14ac:dyDescent="0.3">
      <c r="A26" s="119" t="s">
        <v>26</v>
      </c>
      <c r="B26" s="119" t="s">
        <v>4</v>
      </c>
      <c r="C26" s="107" t="str">
        <f>IF(AND(G26="Upper"),"Developed","Developing")</f>
        <v>Developed</v>
      </c>
      <c r="D26" s="107"/>
      <c r="E26" s="119" t="s">
        <v>13</v>
      </c>
      <c r="F26" s="119" t="s">
        <v>4</v>
      </c>
      <c r="G26" s="107" t="s">
        <v>305</v>
      </c>
      <c r="H26" s="107"/>
    </row>
    <row r="27" spans="1:8" ht="43.5" customHeight="1" x14ac:dyDescent="0.3">
      <c r="A27" s="119" t="s">
        <v>14</v>
      </c>
      <c r="B27" s="119" t="s">
        <v>4</v>
      </c>
      <c r="C27" s="107" t="s">
        <v>306</v>
      </c>
      <c r="D27" s="107"/>
      <c r="E27" s="119" t="s">
        <v>151</v>
      </c>
      <c r="F27" s="119" t="s">
        <v>4</v>
      </c>
      <c r="G27" s="143" t="s">
        <v>353</v>
      </c>
      <c r="H27" s="143"/>
    </row>
    <row r="28" spans="1:8" ht="43.5" customHeight="1" x14ac:dyDescent="0.3">
      <c r="A28" s="119" t="s">
        <v>23</v>
      </c>
      <c r="B28" s="119" t="s">
        <v>4</v>
      </c>
      <c r="C28" s="107" t="s">
        <v>97</v>
      </c>
      <c r="D28" s="107"/>
      <c r="E28" s="119" t="s">
        <v>16</v>
      </c>
      <c r="F28" s="119" t="s">
        <v>4</v>
      </c>
      <c r="G28" s="107" t="s">
        <v>350</v>
      </c>
      <c r="H28" s="107"/>
    </row>
    <row r="29" spans="1:8" ht="43.5" customHeight="1" x14ac:dyDescent="0.3">
      <c r="A29" s="119" t="s">
        <v>106</v>
      </c>
      <c r="B29" s="119" t="s">
        <v>4</v>
      </c>
      <c r="C29" s="107" t="s">
        <v>349</v>
      </c>
      <c r="D29" s="107"/>
      <c r="E29" s="119" t="s">
        <v>107</v>
      </c>
      <c r="F29" s="119" t="s">
        <v>4</v>
      </c>
      <c r="G29" s="107" t="s">
        <v>348</v>
      </c>
      <c r="H29" s="107"/>
    </row>
    <row r="30" spans="1:8" ht="84" customHeight="1" x14ac:dyDescent="0.3">
      <c r="A30" s="119" t="s">
        <v>17</v>
      </c>
      <c r="B30" s="119" t="s">
        <v>4</v>
      </c>
      <c r="C30" s="107" t="s">
        <v>352</v>
      </c>
      <c r="D30" s="107"/>
      <c r="E30" s="119" t="s">
        <v>15</v>
      </c>
      <c r="F30" s="119" t="s">
        <v>4</v>
      </c>
      <c r="G30" s="107" t="s">
        <v>351</v>
      </c>
      <c r="H30" s="107"/>
    </row>
    <row r="31" spans="1:8" ht="21" x14ac:dyDescent="0.3">
      <c r="A31" s="119" t="s">
        <v>112</v>
      </c>
      <c r="B31" s="119" t="s">
        <v>4</v>
      </c>
      <c r="C31" s="107" t="s">
        <v>113</v>
      </c>
      <c r="D31" s="107"/>
      <c r="E31" s="119" t="s">
        <v>114</v>
      </c>
      <c r="F31" s="119" t="s">
        <v>4</v>
      </c>
      <c r="G31" s="107" t="s">
        <v>113</v>
      </c>
      <c r="H31" s="107"/>
    </row>
    <row r="32" spans="1:8" ht="21.75" customHeight="1" x14ac:dyDescent="0.3">
      <c r="A32" s="119" t="s">
        <v>115</v>
      </c>
      <c r="B32" s="119" t="s">
        <v>4</v>
      </c>
      <c r="C32" s="107" t="s">
        <v>113</v>
      </c>
      <c r="D32" s="107"/>
      <c r="E32" s="107"/>
      <c r="F32" s="107"/>
      <c r="G32" s="107"/>
      <c r="H32" s="107"/>
    </row>
    <row r="33" spans="1:15" ht="21" x14ac:dyDescent="0.3">
      <c r="A33" s="164" t="s">
        <v>37</v>
      </c>
      <c r="B33" s="164"/>
      <c r="C33" s="164"/>
      <c r="D33" s="164"/>
      <c r="E33" s="164"/>
      <c r="F33" s="164"/>
      <c r="G33" s="164"/>
      <c r="H33" s="164"/>
    </row>
    <row r="34" spans="1:15" ht="43.5" customHeight="1" x14ac:dyDescent="0.3">
      <c r="A34" s="119" t="s">
        <v>18</v>
      </c>
      <c r="B34" s="119"/>
      <c r="C34" s="107" t="s">
        <v>98</v>
      </c>
      <c r="D34" s="107"/>
      <c r="E34" s="119" t="s">
        <v>19</v>
      </c>
      <c r="F34" s="119" t="s">
        <v>4</v>
      </c>
      <c r="G34" s="107" t="s">
        <v>99</v>
      </c>
      <c r="H34" s="107"/>
    </row>
    <row r="35" spans="1:15" ht="43.5" customHeight="1" x14ac:dyDescent="0.3">
      <c r="A35" s="119" t="s">
        <v>22</v>
      </c>
      <c r="B35" s="119"/>
      <c r="C35" s="107" t="s">
        <v>99</v>
      </c>
      <c r="D35" s="107"/>
      <c r="E35" s="119" t="s">
        <v>32</v>
      </c>
      <c r="F35" s="119" t="s">
        <v>4</v>
      </c>
      <c r="G35" s="107" t="s">
        <v>99</v>
      </c>
      <c r="H35" s="107"/>
    </row>
    <row r="36" spans="1:15" ht="21" x14ac:dyDescent="0.3">
      <c r="A36" s="119" t="s">
        <v>31</v>
      </c>
      <c r="B36" s="119"/>
      <c r="C36" s="107" t="s">
        <v>100</v>
      </c>
      <c r="D36" s="107"/>
      <c r="E36" s="119" t="s">
        <v>21</v>
      </c>
      <c r="F36" s="119" t="s">
        <v>4</v>
      </c>
      <c r="G36" s="107" t="s">
        <v>101</v>
      </c>
      <c r="H36" s="107"/>
    </row>
    <row r="37" spans="1:15" ht="21" x14ac:dyDescent="0.3">
      <c r="A37" s="108" t="s">
        <v>0</v>
      </c>
      <c r="B37" s="108"/>
      <c r="C37" s="108"/>
      <c r="D37" s="108"/>
      <c r="E37" s="108"/>
      <c r="F37" s="108"/>
      <c r="G37" s="108"/>
      <c r="H37" s="108"/>
    </row>
    <row r="38" spans="1:15" ht="21" x14ac:dyDescent="0.3">
      <c r="A38" s="117" t="s">
        <v>0</v>
      </c>
      <c r="B38" s="117"/>
      <c r="C38" s="117" t="s">
        <v>229</v>
      </c>
      <c r="D38" s="117"/>
      <c r="E38" s="117"/>
      <c r="F38" s="117" t="s">
        <v>7</v>
      </c>
      <c r="G38" s="117"/>
      <c r="H38" s="117"/>
      <c r="J38" s="176" t="s">
        <v>1</v>
      </c>
      <c r="K38" s="177"/>
      <c r="L38" s="2" t="s">
        <v>6</v>
      </c>
      <c r="M38" s="176" t="s">
        <v>2</v>
      </c>
      <c r="N38" s="177"/>
      <c r="O38" s="2" t="s">
        <v>3</v>
      </c>
    </row>
    <row r="39" spans="1:15" ht="21" x14ac:dyDescent="0.3">
      <c r="A39" s="145" t="s">
        <v>2</v>
      </c>
      <c r="B39" s="145"/>
      <c r="C39" s="175" t="s">
        <v>354</v>
      </c>
      <c r="D39" s="175"/>
      <c r="E39" s="175"/>
      <c r="F39" s="175" t="s">
        <v>356</v>
      </c>
      <c r="G39" s="175"/>
      <c r="H39" s="175"/>
    </row>
    <row r="40" spans="1:15" ht="21" x14ac:dyDescent="0.3">
      <c r="A40" s="145" t="s">
        <v>3</v>
      </c>
      <c r="B40" s="145"/>
      <c r="C40" s="175" t="s">
        <v>354</v>
      </c>
      <c r="D40" s="175"/>
      <c r="E40" s="175"/>
      <c r="F40" s="175" t="s">
        <v>357</v>
      </c>
      <c r="G40" s="175"/>
      <c r="H40" s="175"/>
    </row>
    <row r="41" spans="1:15" ht="21" x14ac:dyDescent="0.3">
      <c r="A41" s="145" t="s">
        <v>1</v>
      </c>
      <c r="B41" s="145"/>
      <c r="C41" s="175" t="s">
        <v>354</v>
      </c>
      <c r="D41" s="175"/>
      <c r="E41" s="175"/>
      <c r="F41" s="175" t="s">
        <v>358</v>
      </c>
      <c r="G41" s="175"/>
      <c r="H41" s="175"/>
    </row>
    <row r="42" spans="1:15" ht="21" x14ac:dyDescent="0.3">
      <c r="A42" s="145" t="s">
        <v>6</v>
      </c>
      <c r="B42" s="145"/>
      <c r="C42" s="175" t="s">
        <v>355</v>
      </c>
      <c r="D42" s="175"/>
      <c r="E42" s="175"/>
      <c r="F42" s="175" t="s">
        <v>359</v>
      </c>
      <c r="G42" s="175"/>
      <c r="H42" s="175"/>
    </row>
    <row r="43" spans="1:15" ht="51" customHeight="1" x14ac:dyDescent="0.3">
      <c r="A43" s="119" t="s">
        <v>230</v>
      </c>
      <c r="B43" s="119"/>
      <c r="C43" s="107" t="s">
        <v>97</v>
      </c>
      <c r="D43" s="107"/>
      <c r="E43" s="107"/>
      <c r="F43" s="107"/>
      <c r="G43" s="107"/>
      <c r="H43" s="107"/>
    </row>
    <row r="44" spans="1:15" ht="21" x14ac:dyDescent="0.3">
      <c r="A44" s="108" t="s">
        <v>57</v>
      </c>
      <c r="B44" s="108"/>
      <c r="C44" s="108"/>
      <c r="D44" s="108"/>
      <c r="E44" s="108"/>
      <c r="F44" s="108"/>
      <c r="G44" s="108"/>
      <c r="H44" s="108"/>
    </row>
    <row r="45" spans="1:15" ht="21" customHeight="1" x14ac:dyDescent="0.3">
      <c r="A45" s="117" t="s">
        <v>58</v>
      </c>
      <c r="B45" s="117"/>
      <c r="C45" s="2" t="s">
        <v>59</v>
      </c>
      <c r="D45" s="117" t="s">
        <v>149</v>
      </c>
      <c r="E45" s="117"/>
      <c r="F45" s="117"/>
      <c r="G45" s="117" t="s">
        <v>60</v>
      </c>
      <c r="H45" s="117"/>
    </row>
    <row r="46" spans="1:15" ht="64.5" customHeight="1" x14ac:dyDescent="0.3">
      <c r="A46" s="118" t="s">
        <v>308</v>
      </c>
      <c r="B46" s="118"/>
      <c r="C46" s="35" t="s">
        <v>88</v>
      </c>
      <c r="D46" s="107" t="s">
        <v>371</v>
      </c>
      <c r="E46" s="107"/>
      <c r="F46" s="107"/>
      <c r="G46" s="107" t="s">
        <v>360</v>
      </c>
      <c r="H46" s="107"/>
    </row>
    <row r="47" spans="1:15" ht="65.099999999999994" customHeight="1" x14ac:dyDescent="0.3">
      <c r="A47" s="118" t="s">
        <v>302</v>
      </c>
      <c r="B47" s="118"/>
      <c r="C47" s="35" t="s">
        <v>367</v>
      </c>
      <c r="D47" s="107" t="s">
        <v>371</v>
      </c>
      <c r="E47" s="107"/>
      <c r="F47" s="107"/>
      <c r="G47" s="107" t="s">
        <v>361</v>
      </c>
      <c r="H47" s="107"/>
    </row>
    <row r="48" spans="1:15" ht="21" hidden="1" x14ac:dyDescent="0.3">
      <c r="A48" s="118" t="s">
        <v>303</v>
      </c>
      <c r="B48" s="118"/>
      <c r="C48" s="35" t="s">
        <v>88</v>
      </c>
      <c r="D48" s="107"/>
      <c r="E48" s="107"/>
      <c r="F48" s="107"/>
      <c r="G48" s="107"/>
      <c r="H48" s="107"/>
    </row>
    <row r="49" spans="1:14" ht="21" hidden="1" x14ac:dyDescent="0.3">
      <c r="A49" s="118" t="s">
        <v>304</v>
      </c>
      <c r="B49" s="118"/>
      <c r="C49" s="35" t="s">
        <v>88</v>
      </c>
      <c r="D49" s="107"/>
      <c r="E49" s="107"/>
      <c r="F49" s="107"/>
      <c r="G49" s="107"/>
      <c r="H49" s="107"/>
    </row>
    <row r="50" spans="1:14" ht="21" x14ac:dyDescent="0.3">
      <c r="A50" s="108" t="s">
        <v>61</v>
      </c>
      <c r="B50" s="108"/>
      <c r="C50" s="108"/>
      <c r="D50" s="108"/>
      <c r="E50" s="108"/>
      <c r="F50" s="108"/>
      <c r="G50" s="108"/>
      <c r="H50" s="108"/>
    </row>
    <row r="51" spans="1:14" ht="42.75" customHeight="1" x14ac:dyDescent="0.3">
      <c r="A51" s="119" t="s">
        <v>62</v>
      </c>
      <c r="B51" s="119" t="s">
        <v>4</v>
      </c>
      <c r="C51" s="107" t="s">
        <v>97</v>
      </c>
      <c r="D51" s="107"/>
      <c r="E51" s="107"/>
      <c r="F51" s="107"/>
      <c r="G51" s="107"/>
      <c r="H51" s="107"/>
    </row>
    <row r="52" spans="1:14" ht="44.25" customHeight="1" x14ac:dyDescent="0.3">
      <c r="A52" s="119" t="s">
        <v>63</v>
      </c>
      <c r="B52" s="119" t="s">
        <v>4</v>
      </c>
      <c r="C52" s="107" t="s">
        <v>362</v>
      </c>
      <c r="D52" s="107"/>
      <c r="E52" s="107"/>
      <c r="F52" s="107"/>
      <c r="G52" s="52" t="s">
        <v>231</v>
      </c>
      <c r="H52" s="75">
        <v>45478</v>
      </c>
    </row>
    <row r="53" spans="1:14" ht="44.25" customHeight="1" x14ac:dyDescent="0.3">
      <c r="A53" s="119" t="s">
        <v>64</v>
      </c>
      <c r="B53" s="119" t="s">
        <v>4</v>
      </c>
      <c r="C53" s="107" t="str">
        <f>C52</f>
        <v>P-11486/2022/(27C And Other)/S Ward/PASPOLI/337/2/Amend</v>
      </c>
      <c r="D53" s="107"/>
      <c r="E53" s="107"/>
      <c r="F53" s="107"/>
      <c r="G53" s="52" t="s">
        <v>231</v>
      </c>
      <c r="H53" s="75">
        <f>H52</f>
        <v>45478</v>
      </c>
    </row>
    <row r="54" spans="1:14" ht="44.25" customHeight="1" x14ac:dyDescent="0.3">
      <c r="A54" s="119" t="s">
        <v>241</v>
      </c>
      <c r="B54" s="119"/>
      <c r="C54" s="107" t="s">
        <v>318</v>
      </c>
      <c r="D54" s="107"/>
      <c r="E54" s="107"/>
      <c r="F54" s="107"/>
      <c r="G54" s="52" t="s">
        <v>231</v>
      </c>
      <c r="H54" s="75">
        <v>45510</v>
      </c>
    </row>
    <row r="55" spans="1:14" ht="86.1" customHeight="1" x14ac:dyDescent="0.3">
      <c r="A55" s="119"/>
      <c r="B55" s="119"/>
      <c r="C55" s="107" t="s">
        <v>319</v>
      </c>
      <c r="D55" s="107"/>
      <c r="E55" s="107"/>
      <c r="F55" s="107"/>
      <c r="G55" s="52" t="s">
        <v>242</v>
      </c>
      <c r="H55" s="75">
        <v>45874</v>
      </c>
    </row>
    <row r="56" spans="1:14" ht="87.9" customHeight="1" x14ac:dyDescent="0.3">
      <c r="A56" s="119" t="s">
        <v>65</v>
      </c>
      <c r="B56" s="119" t="s">
        <v>4</v>
      </c>
      <c r="C56" s="107" t="s">
        <v>387</v>
      </c>
      <c r="D56" s="107"/>
      <c r="E56" s="107"/>
      <c r="F56" s="107"/>
      <c r="G56" s="52" t="s">
        <v>232</v>
      </c>
      <c r="H56" s="75">
        <v>45324</v>
      </c>
    </row>
    <row r="57" spans="1:14" ht="45" hidden="1" customHeight="1" x14ac:dyDescent="0.3">
      <c r="A57" s="119" t="s">
        <v>67</v>
      </c>
      <c r="B57" s="119" t="s">
        <v>4</v>
      </c>
      <c r="C57" s="107"/>
      <c r="D57" s="107"/>
      <c r="E57" s="107"/>
      <c r="F57" s="107"/>
      <c r="G57" s="52" t="s">
        <v>232</v>
      </c>
      <c r="H57" s="37"/>
    </row>
    <row r="58" spans="1:14" ht="87.6" customHeight="1" x14ac:dyDescent="0.3">
      <c r="A58" s="119" t="s">
        <v>66</v>
      </c>
      <c r="B58" s="119" t="s">
        <v>4</v>
      </c>
      <c r="C58" s="107" t="s">
        <v>381</v>
      </c>
      <c r="D58" s="107"/>
      <c r="E58" s="107"/>
      <c r="F58" s="107"/>
      <c r="G58" s="52" t="s">
        <v>383</v>
      </c>
      <c r="H58" s="37" t="s">
        <v>382</v>
      </c>
      <c r="N58" s="74" t="s">
        <v>307</v>
      </c>
    </row>
    <row r="59" spans="1:14" ht="171.6" customHeight="1" x14ac:dyDescent="0.3">
      <c r="A59" s="119" t="s">
        <v>370</v>
      </c>
      <c r="B59" s="119" t="s">
        <v>4</v>
      </c>
      <c r="C59" s="107" t="s">
        <v>384</v>
      </c>
      <c r="D59" s="107"/>
      <c r="E59" s="107"/>
      <c r="F59" s="107"/>
      <c r="G59" s="52" t="s">
        <v>232</v>
      </c>
      <c r="H59" s="75">
        <v>45828</v>
      </c>
    </row>
    <row r="60" spans="1:14" ht="21.6" thickBot="1" x14ac:dyDescent="0.35">
      <c r="A60" s="108" t="s">
        <v>68</v>
      </c>
      <c r="B60" s="108"/>
      <c r="C60" s="108"/>
      <c r="D60" s="108"/>
      <c r="E60" s="108"/>
      <c r="F60" s="108"/>
      <c r="G60" s="108"/>
      <c r="H60" s="108"/>
    </row>
    <row r="61" spans="1:14" ht="20.25" customHeight="1" x14ac:dyDescent="0.4">
      <c r="A61" s="132" t="s">
        <v>372</v>
      </c>
      <c r="B61" s="132"/>
      <c r="C61" s="132"/>
      <c r="D61" s="30" t="s">
        <v>116</v>
      </c>
      <c r="E61" s="128" t="s">
        <v>103</v>
      </c>
      <c r="F61" s="128"/>
      <c r="G61" s="30" t="s">
        <v>117</v>
      </c>
      <c r="H61" s="30" t="s">
        <v>118</v>
      </c>
      <c r="I61" s="16" t="str">
        <f ca="1">(IF(E64&gt;99%,"All work completed. Please provide OC.",IF(E64&gt;89.8%,"Plinth, RCC, Brick, Plaster, Flooring, Wooden, Plumbing, Electrification, etc., work Completed. Finishing work is in process.",IF(E64&lt;94%,(IF(C64=0,"Work not yet Started.",IF(D64=25%,"Piling work in process",IF(D64=50%,"Excavation work in process",IF(D64=100%,"Excavation work Completed. ","0")))&amp;(IF(C65=0%,"",IF(C65=J66,"Footing work is process",IF(C65=J67,"Footing work Completed",IF(C65=J68,"1st Basement Completed",IF(C65=J69,"1st &amp; 2nd Basement Completed",IF(C65=J70,"1st to 3rd Basement Completed",IF(C65=J71,"1st to 4th Basement Completed",IF(C65=J72,"Plinth work is process",IF(C65=J73,"Plinth work completed","0")))))))))))&amp;(IF(C66=(E62+G62+H62),", RCC Slab",IF(C66&gt;0,", RCC upto "&amp;C66&amp;" Slab",""))&amp;(IF(C67=H62,", Brickwork",IF(C67&gt;0,", Brickwork upto "&amp;C67&amp;" Floor",""))&amp;(IF(C68=H62,", Internal Plaster",IF(C68&gt;0,", Internal Plaster upto "&amp;C68&amp;" Floor",""))&amp;(IF(C69=H62,", External Plaster",IF(C69&gt;0,", External Plaster upto "&amp;C69&amp;" Floor",""))&amp;(IF(C70=H62,", External Plumbing, Elevation and Waterproofing",IF(C70&gt;0,", External Plumbing, Elevation and Waterproofing upto "&amp;C70&amp;" Floor",""))&amp;(IF(C71=H62,", Flooring &amp; Fitting",IF(C71&gt;0,", Flooring &amp; Fitting upto "&amp;C71&amp;" Floor",""))&amp;(IF(C72=H62,", Wooden Work",IF(C72&gt;0,", Wooden Work upto "&amp;C72&amp;" Floor",""))&amp;(IF(C73=H62,", Electrical &amp; Sanitary fittings",IF(C73&gt;0,", Electrical &amp; Sanitary fittings upto "&amp;C73&amp;" Floor",""))&amp;(IF(C74&gt;0,", Finishing upto "&amp;C74&amp;" Floor","")&amp;(IF(C66&gt;0.5," Completed",""))))))))))))))))</f>
        <v>Excavation work Completed. 1st to 3rd Basement Completed</v>
      </c>
      <c r="J61" s="18"/>
    </row>
    <row r="62" spans="1:14" ht="39.9" customHeight="1" x14ac:dyDescent="0.4">
      <c r="A62" s="132"/>
      <c r="B62" s="132"/>
      <c r="C62" s="132"/>
      <c r="D62" s="30">
        <f>IF(AND(ISNUMBER(SEARCH("1B",A61))),1,IF(AND(ISNUMBER(SEARCH("2B",A61))),2,IF(AND(ISNUMBER(SEARCH("3B",A61))),3,IF(AND(ISNUMBER(SEARCH("4B",A61))),4,IF(ISNUMBER(SEARCH("5B",A61)),5,0)))))</f>
        <v>4</v>
      </c>
      <c r="E62" s="128">
        <v>1</v>
      </c>
      <c r="F62" s="128"/>
      <c r="G62" s="30">
        <v>0</v>
      </c>
      <c r="H62" s="30">
        <f ca="1">--TRIM(RIGHT(SUBSTITUTE(LEFT(A61,_xlfn.AGGREGATE(16,6,FIND({0,1,2,3,4,5,6,7,8,9},A61,ROW(INDIRECT("1:"&amp;LEN(A61)))),1))," ",REPT(" ",LEN(A61))),LEN(A61)))</f>
        <v>33</v>
      </c>
      <c r="I62" s="17" t="s">
        <v>122</v>
      </c>
      <c r="J62" s="18"/>
    </row>
    <row r="63" spans="1:14" ht="20.25" customHeight="1" x14ac:dyDescent="0.4">
      <c r="A63" s="109" t="s">
        <v>120</v>
      </c>
      <c r="B63" s="109"/>
      <c r="C63" s="28" t="s">
        <v>133</v>
      </c>
      <c r="D63" s="28" t="s">
        <v>134</v>
      </c>
      <c r="E63" s="109" t="s">
        <v>121</v>
      </c>
      <c r="F63" s="109"/>
      <c r="G63" s="29" t="s">
        <v>119</v>
      </c>
      <c r="H63" s="29"/>
      <c r="I63" s="20" t="s">
        <v>135</v>
      </c>
      <c r="J63" s="19">
        <f ca="1">H62*25%</f>
        <v>8.25</v>
      </c>
    </row>
    <row r="64" spans="1:14" ht="20.25" customHeight="1" x14ac:dyDescent="0.4">
      <c r="A64" s="81" t="s">
        <v>136</v>
      </c>
      <c r="B64" s="81"/>
      <c r="C64" s="32">
        <f ca="1">J65</f>
        <v>33</v>
      </c>
      <c r="D64" s="5">
        <f ca="1">((100/H62)*C64)/100</f>
        <v>1</v>
      </c>
      <c r="E64" s="81">
        <f ca="1">(((C64/H62*10)+(C65/H62*15)+(25/(E62+G62+H62)*C66)+(5/(H62)*C67)+(2.5/(H62)*C68)+(2.5/(H62)*C69)+(5/H62*C70)+(10/H62*C71)+(2.5/H62*C72)+(2.5/H62*C73)+(10/H62*C74)+(10/H62*C75))/100)</f>
        <v>0.22500000000000001</v>
      </c>
      <c r="F64" s="81"/>
      <c r="G64" s="81" t="str">
        <f ca="1">I61</f>
        <v>Excavation work Completed. 1st to 3rd Basement Completed</v>
      </c>
      <c r="H64" s="81"/>
      <c r="I64" s="20" t="s">
        <v>123</v>
      </c>
      <c r="J64" s="24">
        <f ca="1">H62*50%</f>
        <v>16.5</v>
      </c>
    </row>
    <row r="65" spans="1:10" ht="21" x14ac:dyDescent="0.4">
      <c r="A65" s="81" t="s">
        <v>104</v>
      </c>
      <c r="B65" s="81"/>
      <c r="C65" s="32">
        <f ca="1">J70</f>
        <v>27.5</v>
      </c>
      <c r="D65" s="5">
        <f ca="1">((100/H62)*C65)/100</f>
        <v>0.83333333333333326</v>
      </c>
      <c r="E65" s="81"/>
      <c r="F65" s="81"/>
      <c r="G65" s="81"/>
      <c r="H65" s="81"/>
      <c r="I65" s="20" t="s">
        <v>124</v>
      </c>
      <c r="J65" s="24">
        <f ca="1">H62</f>
        <v>33</v>
      </c>
    </row>
    <row r="66" spans="1:10" ht="21" customHeight="1" x14ac:dyDescent="0.4">
      <c r="A66" s="81" t="s">
        <v>137</v>
      </c>
      <c r="B66" s="81"/>
      <c r="C66" s="30">
        <v>0</v>
      </c>
      <c r="D66" s="5">
        <f ca="1">((100/(E62+G62+H62))*C66)/100</f>
        <v>0</v>
      </c>
      <c r="E66" s="81"/>
      <c r="F66" s="81"/>
      <c r="G66" s="81"/>
      <c r="H66" s="81"/>
      <c r="I66" s="20" t="s">
        <v>125</v>
      </c>
      <c r="J66" s="25">
        <f ca="1">(IF(D62&gt;1,(H62/(D62+2)),H62*0.2))</f>
        <v>5.5</v>
      </c>
    </row>
    <row r="67" spans="1:10" ht="21" customHeight="1" x14ac:dyDescent="0.4">
      <c r="A67" s="81" t="s">
        <v>138</v>
      </c>
      <c r="B67" s="81"/>
      <c r="C67" s="30">
        <v>0</v>
      </c>
      <c r="D67" s="5">
        <f ca="1">((100/H62)*C67)/100</f>
        <v>0</v>
      </c>
      <c r="E67" s="81"/>
      <c r="F67" s="81"/>
      <c r="G67" s="81"/>
      <c r="H67" s="81"/>
      <c r="I67" s="20" t="s">
        <v>126</v>
      </c>
      <c r="J67" s="25">
        <f ca="1">(IF(D62&gt;1,(H62/(D62+2)+J66),H62*0.2+J66))</f>
        <v>11</v>
      </c>
    </row>
    <row r="68" spans="1:10" ht="21" customHeight="1" x14ac:dyDescent="0.4">
      <c r="A68" s="81" t="s">
        <v>139</v>
      </c>
      <c r="B68" s="81"/>
      <c r="C68" s="30">
        <v>0</v>
      </c>
      <c r="D68" s="5">
        <f ca="1">((100/H62)*C68)/100</f>
        <v>0</v>
      </c>
      <c r="E68" s="81"/>
      <c r="F68" s="81"/>
      <c r="G68" s="81"/>
      <c r="H68" s="81"/>
      <c r="I68" s="20" t="s">
        <v>140</v>
      </c>
      <c r="J68" s="25">
        <f ca="1">(IF(D62&gt;1,(H62/(D62+2)+J67),0))</f>
        <v>16.5</v>
      </c>
    </row>
    <row r="69" spans="1:10" ht="21" customHeight="1" x14ac:dyDescent="0.4">
      <c r="A69" s="81" t="s">
        <v>170</v>
      </c>
      <c r="B69" s="81"/>
      <c r="C69" s="30">
        <v>0</v>
      </c>
      <c r="D69" s="5">
        <f ca="1">((100/H62)*C69)/100</f>
        <v>0</v>
      </c>
      <c r="E69" s="81"/>
      <c r="F69" s="81"/>
      <c r="G69" s="81"/>
      <c r="H69" s="81"/>
      <c r="I69" s="20" t="s">
        <v>141</v>
      </c>
      <c r="J69" s="25">
        <f ca="1">(IF(D62&gt;2,(H62/(D62+2)+J68),0))</f>
        <v>22</v>
      </c>
    </row>
    <row r="70" spans="1:10" ht="21" x14ac:dyDescent="0.4">
      <c r="A70" s="81" t="s">
        <v>167</v>
      </c>
      <c r="B70" s="81"/>
      <c r="C70" s="30">
        <v>0</v>
      </c>
      <c r="D70" s="5">
        <f ca="1">((100/(H62))*C70)/100</f>
        <v>0</v>
      </c>
      <c r="E70" s="81"/>
      <c r="F70" s="81"/>
      <c r="G70" s="81"/>
      <c r="H70" s="81"/>
      <c r="I70" s="20" t="s">
        <v>143</v>
      </c>
      <c r="J70" s="26">
        <f ca="1">(IF(D62&gt;3,(H62/(D62+2)+J69),0))</f>
        <v>27.5</v>
      </c>
    </row>
    <row r="71" spans="1:10" ht="21" x14ac:dyDescent="0.4">
      <c r="A71" s="81" t="s">
        <v>142</v>
      </c>
      <c r="B71" s="81"/>
      <c r="C71" s="30">
        <v>0</v>
      </c>
      <c r="D71" s="5">
        <f ca="1">((100/(H62))*C71)/100</f>
        <v>0</v>
      </c>
      <c r="E71" s="81"/>
      <c r="F71" s="81"/>
      <c r="G71" s="81"/>
      <c r="H71" s="81"/>
      <c r="I71" s="20" t="s">
        <v>144</v>
      </c>
      <c r="J71" s="25">
        <f>(IF(D62&gt;4,(H62/(D62+2)+J70),0))</f>
        <v>0</v>
      </c>
    </row>
    <row r="72" spans="1:10" ht="21" customHeight="1" x14ac:dyDescent="0.4">
      <c r="A72" s="81" t="s">
        <v>169</v>
      </c>
      <c r="B72" s="81"/>
      <c r="C72" s="30">
        <v>0</v>
      </c>
      <c r="D72" s="5">
        <f ca="1">((100/H62)*C72)/100</f>
        <v>0</v>
      </c>
      <c r="E72" s="81"/>
      <c r="F72" s="81"/>
      <c r="G72" s="81"/>
      <c r="H72" s="81"/>
      <c r="I72" s="20" t="s">
        <v>127</v>
      </c>
      <c r="J72" s="25">
        <f>(IF(D62=1,(H62/(D62+3)+J67),IF(D62=0,(H62*0.3+J67),IF(D62&gt;1,0))))</f>
        <v>0</v>
      </c>
    </row>
    <row r="73" spans="1:10" ht="21.6" thickBot="1" x14ac:dyDescent="0.45">
      <c r="A73" s="81" t="s">
        <v>168</v>
      </c>
      <c r="B73" s="81"/>
      <c r="C73" s="30">
        <v>0</v>
      </c>
      <c r="D73" s="5">
        <f ca="1">((100/H62)*C73)/100</f>
        <v>0</v>
      </c>
      <c r="E73" s="81"/>
      <c r="F73" s="81"/>
      <c r="G73" s="81"/>
      <c r="H73" s="81"/>
      <c r="I73" s="22" t="s">
        <v>128</v>
      </c>
      <c r="J73" s="27">
        <f ca="1">(IF(D62&gt;1.5,(H62/(D62+2)+J67+MAX(0,J68-J67)+MAX(0,J69-J68)+MAX(0,J70-J69)+MAX(0,J71-J70)+MAX(0,J72-J71)),IF(D62=1,(H62/(D62+3)+J72),IF(D62=0,H62*0.3+J72))))</f>
        <v>33</v>
      </c>
    </row>
    <row r="74" spans="1:10" ht="21" x14ac:dyDescent="0.3">
      <c r="A74" s="81" t="s">
        <v>145</v>
      </c>
      <c r="B74" s="81"/>
      <c r="C74" s="30">
        <v>0</v>
      </c>
      <c r="D74" s="5">
        <f ca="1">((100/(H62))*C74)/100</f>
        <v>0</v>
      </c>
      <c r="E74" s="81"/>
      <c r="F74" s="81"/>
      <c r="G74" s="81"/>
      <c r="H74" s="81"/>
    </row>
    <row r="75" spans="1:10" ht="21" x14ac:dyDescent="0.3">
      <c r="A75" s="81" t="s">
        <v>146</v>
      </c>
      <c r="B75" s="81"/>
      <c r="C75" s="30">
        <v>0</v>
      </c>
      <c r="D75" s="5">
        <f ca="1">((100/(H62))*C75)/100</f>
        <v>0</v>
      </c>
      <c r="E75" s="81"/>
      <c r="F75" s="81"/>
      <c r="G75" s="81"/>
      <c r="H75" s="81"/>
    </row>
    <row r="76" spans="1:10" ht="20.25" hidden="1" customHeight="1" x14ac:dyDescent="0.4">
      <c r="A76" s="132" t="s">
        <v>373</v>
      </c>
      <c r="B76" s="132"/>
      <c r="C76" s="132"/>
      <c r="D76" s="30" t="s">
        <v>116</v>
      </c>
      <c r="E76" s="128" t="s">
        <v>103</v>
      </c>
      <c r="F76" s="128"/>
      <c r="G76" s="30" t="s">
        <v>117</v>
      </c>
      <c r="H76" s="30" t="s">
        <v>118</v>
      </c>
      <c r="I76" s="16" t="str">
        <f ca="1">(IF(E79&gt;99%,"All work completed. Please provide OC.",IF(E79&gt;89.8%,"Plinth, RCC, Brick, Plaster, Flooring, Wooden, Plumbing, Electrification, etc., work Completed. Finishing work is in process.",IF(E79&lt;94%,(IF(C79=0,"Work not yet Started.",IF(D79=25%,"Piling work in process",IF(D79=50%,"Excavation work in process",IF(D79=100%,"Excavation work Completed. ","0")))&amp;(IF(C80=0%,"",IF(C80=J81,"Footing work is process",IF(C80=J82,"Footing work Completed",IF(C80=J83,"1st Basement Completed",IF(C80=J84,"1st &amp; 2nd Basement Completed",IF(C80=J85,"1st to 3rd Basement Completed",IF(C80=J86,"1st to 4th Basement Completed",IF(C80=J87,"Plinth work is process",IF(C80=J88,"Plinth work completed","0")))))))))))&amp;(IF(C81=(E77+G77+H77),", RCC Slab",IF(C81&gt;0,", RCC upto "&amp;C81&amp;" Slab",""))&amp;(IF(C82=H77,", Brickwork",IF(C82&gt;0,", Brickwork upto "&amp;C82&amp;" Floor",""))&amp;(IF(C83=H77,", Internal Plaster",IF(C83&gt;0,", Internal Plaster upto "&amp;C83&amp;" Floor",""))&amp;(IF(C84=H77,", External Plaster",IF(C84&gt;0,", External Plaster upto "&amp;C84&amp;" Floor",""))&amp;(IF(C85=H77,", External Plumbing, Elevation and Waterproofing",IF(C85&gt;0,", External Plumbing, Elevation and Waterproofing upto "&amp;C85&amp;" Floor",""))&amp;(IF(C86=H77,", Flooring &amp; Fitting",IF(C86&gt;0,", Flooring &amp; Fitting upto "&amp;C86&amp;" Floor",""))&amp;(IF(C87=H77,", Wooden Work",IF(C87&gt;0,", Wooden Work upto "&amp;C87&amp;" Floor",""))&amp;(IF(C88=H77,", Electrical &amp; Sanitary fittings",IF(C88&gt;0,", Electrical &amp; Sanitary fittings upto "&amp;C88&amp;" Floor",""))&amp;(IF(C89&gt;0,", Finishing upto "&amp;C89&amp;" Floor","")&amp;(IF(C81&gt;0.5," Completed",""))))))))))))))))</f>
        <v>Excavation work Completed. Footing work Completed</v>
      </c>
      <c r="J76" s="18"/>
    </row>
    <row r="77" spans="1:10" ht="41.4" hidden="1" customHeight="1" x14ac:dyDescent="0.4">
      <c r="A77" s="132"/>
      <c r="B77" s="132"/>
      <c r="C77" s="132"/>
      <c r="D77" s="30">
        <f>IF(AND(ISNUMBER(SEARCH("1B",A76))),1,IF(AND(ISNUMBER(SEARCH("2B",A76))),2,IF(AND(ISNUMBER(SEARCH("3B",A76))),3,IF(AND(ISNUMBER(SEARCH("4B",A76))),4,IF(ISNUMBER(SEARCH("5B",A76)),5,0)))))</f>
        <v>4</v>
      </c>
      <c r="E77" s="128">
        <v>1</v>
      </c>
      <c r="F77" s="128"/>
      <c r="G77" s="30">
        <v>0</v>
      </c>
      <c r="H77" s="30">
        <f ca="1">--TRIM(RIGHT(SUBSTITUTE(LEFT(A76,_xlfn.AGGREGATE(16,6,FIND({0,1,2,3,4,5,6,7,8,9},A76,ROW(INDIRECT("1:"&amp;LEN(A76)))),1))," ",REPT(" ",LEN(A76))),LEN(A76)))</f>
        <v>33</v>
      </c>
      <c r="I77" s="17" t="s">
        <v>122</v>
      </c>
      <c r="J77" s="18"/>
    </row>
    <row r="78" spans="1:10" ht="20.25" hidden="1" customHeight="1" x14ac:dyDescent="0.4">
      <c r="A78" s="109" t="s">
        <v>120</v>
      </c>
      <c r="B78" s="109"/>
      <c r="C78" s="28" t="s">
        <v>133</v>
      </c>
      <c r="D78" s="28" t="s">
        <v>134</v>
      </c>
      <c r="E78" s="109" t="s">
        <v>121</v>
      </c>
      <c r="F78" s="109"/>
      <c r="G78" s="29" t="s">
        <v>119</v>
      </c>
      <c r="H78" s="29"/>
      <c r="I78" s="20" t="s">
        <v>135</v>
      </c>
      <c r="J78" s="19">
        <f ca="1">H77*25%</f>
        <v>8.25</v>
      </c>
    </row>
    <row r="79" spans="1:10" ht="20.25" hidden="1" customHeight="1" x14ac:dyDescent="0.4">
      <c r="A79" s="81" t="s">
        <v>136</v>
      </c>
      <c r="B79" s="81"/>
      <c r="C79" s="32">
        <f ca="1">J80</f>
        <v>33</v>
      </c>
      <c r="D79" s="5">
        <f ca="1">((100/H77)*C79)/100</f>
        <v>1</v>
      </c>
      <c r="E79" s="81">
        <f ca="1">(((C79/H77*10)+(C80/H77*15)+(25/(E77+G77+H77)*C81)+(5/(H77)*C82)+(2.5/(H77)*C83)+(2.5/(H77)*C84)+(5/H77*C85)+(10/H77*C86)+(2.5/H77*C87)+(2.5/H77*C88)+(10/H77*C89)+(10/H77*C90))/100)</f>
        <v>0.15</v>
      </c>
      <c r="F79" s="81"/>
      <c r="G79" s="81" t="str">
        <f ca="1">I76</f>
        <v>Excavation work Completed. Footing work Completed</v>
      </c>
      <c r="H79" s="81"/>
      <c r="I79" s="20" t="s">
        <v>123</v>
      </c>
      <c r="J79" s="24">
        <f ca="1">H77*50%</f>
        <v>16.5</v>
      </c>
    </row>
    <row r="80" spans="1:10" ht="21" hidden="1" x14ac:dyDescent="0.4">
      <c r="A80" s="81" t="s">
        <v>104</v>
      </c>
      <c r="B80" s="81"/>
      <c r="C80" s="32">
        <f ca="1">J82</f>
        <v>11</v>
      </c>
      <c r="D80" s="5">
        <f ca="1">((100/H77)*C80)/100</f>
        <v>0.33333333333333337</v>
      </c>
      <c r="E80" s="81"/>
      <c r="F80" s="81"/>
      <c r="G80" s="81"/>
      <c r="H80" s="81"/>
      <c r="I80" s="20" t="s">
        <v>124</v>
      </c>
      <c r="J80" s="24">
        <f ca="1">H77</f>
        <v>33</v>
      </c>
    </row>
    <row r="81" spans="1:10" ht="21" hidden="1" customHeight="1" x14ac:dyDescent="0.4">
      <c r="A81" s="81" t="s">
        <v>137</v>
      </c>
      <c r="B81" s="81"/>
      <c r="C81" s="30">
        <v>0</v>
      </c>
      <c r="D81" s="5">
        <f ca="1">((100/(E77+G77+H77))*C81)/100</f>
        <v>0</v>
      </c>
      <c r="E81" s="81"/>
      <c r="F81" s="81"/>
      <c r="G81" s="81"/>
      <c r="H81" s="81"/>
      <c r="I81" s="20" t="s">
        <v>125</v>
      </c>
      <c r="J81" s="25">
        <f ca="1">(IF(D77&gt;1,(H77/(D77+2)),H77*0.2))</f>
        <v>5.5</v>
      </c>
    </row>
    <row r="82" spans="1:10" ht="21" hidden="1" customHeight="1" x14ac:dyDescent="0.4">
      <c r="A82" s="81" t="s">
        <v>138</v>
      </c>
      <c r="B82" s="81"/>
      <c r="C82" s="30">
        <v>0</v>
      </c>
      <c r="D82" s="5">
        <f ca="1">((100/H77)*C82)/100</f>
        <v>0</v>
      </c>
      <c r="E82" s="81"/>
      <c r="F82" s="81"/>
      <c r="G82" s="81"/>
      <c r="H82" s="81"/>
      <c r="I82" s="20" t="s">
        <v>126</v>
      </c>
      <c r="J82" s="25">
        <f ca="1">(IF(D77&gt;1,(H77/(D77+2)+J81),H77*0.2+J81))</f>
        <v>11</v>
      </c>
    </row>
    <row r="83" spans="1:10" ht="21" hidden="1" customHeight="1" x14ac:dyDescent="0.4">
      <c r="A83" s="81" t="s">
        <v>139</v>
      </c>
      <c r="B83" s="81"/>
      <c r="C83" s="30">
        <v>0</v>
      </c>
      <c r="D83" s="5">
        <f ca="1">((100/H77)*C83)/100</f>
        <v>0</v>
      </c>
      <c r="E83" s="81"/>
      <c r="F83" s="81"/>
      <c r="G83" s="81"/>
      <c r="H83" s="81"/>
      <c r="I83" s="20" t="s">
        <v>140</v>
      </c>
      <c r="J83" s="25">
        <f ca="1">(IF(D77&gt;1,(H77/(D77+2)+J82),0))</f>
        <v>16.5</v>
      </c>
    </row>
    <row r="84" spans="1:10" ht="21" hidden="1" customHeight="1" x14ac:dyDescent="0.4">
      <c r="A84" s="81" t="s">
        <v>170</v>
      </c>
      <c r="B84" s="81"/>
      <c r="C84" s="30">
        <v>0</v>
      </c>
      <c r="D84" s="5">
        <f ca="1">((100/H77)*C84)/100</f>
        <v>0</v>
      </c>
      <c r="E84" s="81"/>
      <c r="F84" s="81"/>
      <c r="G84" s="81"/>
      <c r="H84" s="81"/>
      <c r="I84" s="20" t="s">
        <v>141</v>
      </c>
      <c r="J84" s="25">
        <f ca="1">(IF(D77&gt;2,(H77/(D77+2)+J83),0))</f>
        <v>22</v>
      </c>
    </row>
    <row r="85" spans="1:10" ht="21" hidden="1" x14ac:dyDescent="0.4">
      <c r="A85" s="81" t="s">
        <v>167</v>
      </c>
      <c r="B85" s="81"/>
      <c r="C85" s="30">
        <v>0</v>
      </c>
      <c r="D85" s="5">
        <f ca="1">((100/(H77))*C85)/100</f>
        <v>0</v>
      </c>
      <c r="E85" s="81"/>
      <c r="F85" s="81"/>
      <c r="G85" s="81"/>
      <c r="H85" s="81"/>
      <c r="I85" s="20" t="s">
        <v>143</v>
      </c>
      <c r="J85" s="26">
        <f ca="1">(IF(D77&gt;3,(H77/(D77+2)+J84),0))</f>
        <v>27.5</v>
      </c>
    </row>
    <row r="86" spans="1:10" ht="21" hidden="1" x14ac:dyDescent="0.4">
      <c r="A86" s="81" t="s">
        <v>142</v>
      </c>
      <c r="B86" s="81"/>
      <c r="C86" s="30">
        <v>0</v>
      </c>
      <c r="D86" s="5">
        <f ca="1">((100/(H77))*C86)/100</f>
        <v>0</v>
      </c>
      <c r="E86" s="81"/>
      <c r="F86" s="81"/>
      <c r="G86" s="81"/>
      <c r="H86" s="81"/>
      <c r="I86" s="20" t="s">
        <v>144</v>
      </c>
      <c r="J86" s="25">
        <f>(IF(D77&gt;4,(H77/(D77+2)+J85),0))</f>
        <v>0</v>
      </c>
    </row>
    <row r="87" spans="1:10" ht="21" hidden="1" customHeight="1" x14ac:dyDescent="0.4">
      <c r="A87" s="81" t="s">
        <v>169</v>
      </c>
      <c r="B87" s="81"/>
      <c r="C87" s="30">
        <v>0</v>
      </c>
      <c r="D87" s="5">
        <f ca="1">((100/H77)*C87)/100</f>
        <v>0</v>
      </c>
      <c r="E87" s="81"/>
      <c r="F87" s="81"/>
      <c r="G87" s="81"/>
      <c r="H87" s="81"/>
      <c r="I87" s="20" t="s">
        <v>127</v>
      </c>
      <c r="J87" s="25">
        <f>(IF(D77=1,(H77/(D77+3)+J82),IF(D77=0,(H77*0.3+J82),IF(D77&gt;1,0))))</f>
        <v>0</v>
      </c>
    </row>
    <row r="88" spans="1:10" ht="21.6" hidden="1" thickBot="1" x14ac:dyDescent="0.45">
      <c r="A88" s="81" t="s">
        <v>168</v>
      </c>
      <c r="B88" s="81"/>
      <c r="C88" s="30">
        <v>0</v>
      </c>
      <c r="D88" s="5">
        <f ca="1">((100/H77)*C88)/100</f>
        <v>0</v>
      </c>
      <c r="E88" s="81"/>
      <c r="F88" s="81"/>
      <c r="G88" s="81"/>
      <c r="H88" s="81"/>
      <c r="I88" s="22" t="s">
        <v>128</v>
      </c>
      <c r="J88" s="27">
        <f ca="1">(IF(D77&gt;1.5,(H77/(D77+2)+J82+MAX(0,J83-J82)+MAX(0,J84-J83)+MAX(0,J85-J84)+MAX(0,J86-J85)+MAX(0,J87-J86)),IF(D77=1,(H77/(D77+3)+J87),IF(D77=0,H77*0.3+J87))))</f>
        <v>33</v>
      </c>
    </row>
    <row r="89" spans="1:10" ht="21" hidden="1" x14ac:dyDescent="0.3">
      <c r="A89" s="81" t="s">
        <v>145</v>
      </c>
      <c r="B89" s="81"/>
      <c r="C89" s="30">
        <v>0</v>
      </c>
      <c r="D89" s="5">
        <f ca="1">((100/(H77))*C89)/100</f>
        <v>0</v>
      </c>
      <c r="E89" s="81"/>
      <c r="F89" s="81"/>
      <c r="G89" s="81"/>
      <c r="H89" s="81"/>
    </row>
    <row r="90" spans="1:10" ht="21.6" hidden="1" thickBot="1" x14ac:dyDescent="0.35">
      <c r="A90" s="81" t="s">
        <v>146</v>
      </c>
      <c r="B90" s="81"/>
      <c r="C90" s="30">
        <v>0</v>
      </c>
      <c r="D90" s="5">
        <f ca="1">((100/(H77))*C90)/100</f>
        <v>0</v>
      </c>
      <c r="E90" s="81"/>
      <c r="F90" s="81"/>
      <c r="G90" s="81"/>
      <c r="H90" s="81"/>
    </row>
    <row r="91" spans="1:10" ht="20.25" hidden="1" customHeight="1" x14ac:dyDescent="0.4">
      <c r="A91" s="129" t="s">
        <v>368</v>
      </c>
      <c r="B91" s="129"/>
      <c r="C91" s="129"/>
      <c r="D91" s="129"/>
      <c r="E91" s="81">
        <f ca="1">AVERAGE(E64,E79)</f>
        <v>0.1875</v>
      </c>
      <c r="F91" s="128"/>
      <c r="G91" s="128"/>
      <c r="H91" s="128"/>
      <c r="I91" s="16" t="str">
        <f>(IF(E94&gt;99%,"All work completed. Please provide OC.",IF(E94&gt;89.8%,"Plinth, RCC, Brick, Plaster, Flooring, Wooden, Plumbing, Electrification, etc., work Completed. Finishing work is in process.",IF(E94&lt;94%,(IF(C94=0,"Work not yet Started.",IF(D94=25%,"Piling work in process",IF(D94=50%,"Excavation work in process",IF(D94=100%,"Excavation work Completed. ","0")))&amp;(IF(C95=0%,"",IF(C95=J96,"Footing work is process",IF(C95=J97,"Footing work Completed",IF(C95=J98,"1st Basement Completed",IF(C95=J99,"1st &amp; 2nd Basement Completed",IF(C95=J100,"1st to 3rd Basement Completed",IF(C95=J101,"1st to 4th Basement Completed",IF(C95=J102,"Plinth work is process",IF(C95=J103,"Plinth work completed","0")))))))))))&amp;(IF(C96=(E92+G92+H92),", RCC Slab",IF(C96&gt;0,", RCC upto "&amp;C96&amp;" Slab",""))&amp;(IF(C97=H92,", Brickwork",IF(C97&gt;0,", Brickwork upto "&amp;C97&amp;" Floor",""))&amp;(IF(C98=H92,", Internal Plaster",IF(C98&gt;0,", Internal Plaster upto "&amp;C98&amp;" Floor",""))&amp;(IF(C99=H92,", External Plaster",IF(C99&gt;0,", External Plaster upto "&amp;C99&amp;" Floor",""))&amp;(IF(C100=H92,", External Plumbing, Elevation and Waterproofing",IF(C100&gt;0,", External Plumbing, Elevation and Waterproofing upto "&amp;C100&amp;" Floor",""))&amp;(IF(C101=H92,", Flooring &amp; Fitting",IF(C101&gt;0,", Flooring &amp; Fitting upto "&amp;C101&amp;" Floor",""))&amp;(IF(C102=H92,", Wooden Work",IF(C102&gt;0,", Wooden Work upto "&amp;C102&amp;" Floor",""))&amp;(IF(C103=H92,", Electrical &amp; Sanitary fittings",IF(C103&gt;0,", Electrical &amp; Sanitary fittings upto "&amp;C103&amp;" Floor",""))&amp;(IF(C104&gt;0,", Finishing upto "&amp;C104&amp;" Floor","")&amp;(IF(C96&gt;0.5," Completed",""))))))))))))))))</f>
        <v>All work completed. Please provide OC.</v>
      </c>
      <c r="J91" s="18"/>
    </row>
    <row r="92" spans="1:10" ht="21" hidden="1" x14ac:dyDescent="0.4">
      <c r="A92" s="129"/>
      <c r="B92" s="129"/>
      <c r="C92" s="129"/>
      <c r="D92" s="129"/>
      <c r="E92" s="128"/>
      <c r="F92" s="128"/>
      <c r="G92" s="128"/>
      <c r="H92" s="128"/>
      <c r="I92" s="17" t="s">
        <v>122</v>
      </c>
      <c r="J92" s="18"/>
    </row>
    <row r="93" spans="1:10" ht="21.6" thickBot="1" x14ac:dyDescent="0.35">
      <c r="A93" s="108" t="s">
        <v>68</v>
      </c>
      <c r="B93" s="108"/>
      <c r="C93" s="108"/>
      <c r="D93" s="108"/>
      <c r="E93" s="108"/>
      <c r="F93" s="108"/>
      <c r="G93" s="108"/>
      <c r="H93" s="108"/>
    </row>
    <row r="94" spans="1:10" ht="20.25" customHeight="1" x14ac:dyDescent="0.4">
      <c r="A94" s="132" t="str">
        <f>CONCATENATE((IF(OR(A47="",A47="NA"),"",A47)),"= ",(IF(OR(D47="",D47="NA"),"",D47)),".")</f>
        <v>Tower 2 = 4B + Gr/St + 1st Floor + 2nd to 33rd Floor.</v>
      </c>
      <c r="B94" s="132"/>
      <c r="C94" s="132"/>
      <c r="D94" s="30" t="s">
        <v>116</v>
      </c>
      <c r="E94" s="128" t="s">
        <v>103</v>
      </c>
      <c r="F94" s="128"/>
      <c r="G94" s="30" t="s">
        <v>117</v>
      </c>
      <c r="H94" s="30" t="s">
        <v>118</v>
      </c>
      <c r="I94" s="16" t="str">
        <f ca="1">(IF(E97&gt;99%,"All work completed. Please provide OC.",IF(E97&gt;89.8%,"Plinth, RCC, Brick, Plaster, Flooring, Wooden, Plumbing, Electrification, etc., work Completed. Finishing work is in process.",IF(E97&lt;94%,(IF(C97=0,"Work not yet Started.",IF(D97=25%,"Piling work in process",IF(D97=50%,"Excavation work in process",IF(D97=100%,"Excavation work Completed. ","0")))&amp;(IF(C98=0%,"",IF(C98=J99,"Footing work is process",IF(C98=J100,"Footing work Completed",IF(C98=J101,"1st Basement Completed",IF(C98=J102,"1st &amp; 2nd Basement Completed",IF(C98=J103,"1st to 3rd Basement Completed",IF(C98=J104,"1st to 4th Basement Completed",IF(C98=J105,"Plinth work is process",IF(C98=J106,"Plinth work completed","0")))))))))))&amp;(IF(C99=(E95+G95+H95),", RCC Slab",IF(C99&gt;0,", RCC upto "&amp;C99&amp;" Slab",""))&amp;(IF(C100=H95,", Brickwork",IF(C100&gt;0,", Brickwork upto "&amp;C100&amp;" Floor",""))&amp;(IF(C101=H95,", Internal Plaster",IF(C101&gt;0,", Internal Plaster upto "&amp;C101&amp;" Floor",""))&amp;(IF(C102=H95,", External Plaster",IF(C102&gt;0,", External Plaster upto "&amp;C102&amp;" Floor",""))&amp;(IF(C103=H95,", External Plumbing, Elevation and Waterproofing",IF(C103&gt;0,", External Plumbing, Elevation and Waterproofing upto "&amp;C103&amp;" Floor",""))&amp;(IF(C104=H95,", Flooring &amp; Fitting",IF(C104&gt;0,", Flooring &amp; Fitting upto "&amp;C104&amp;" Floor",""))&amp;(IF(C105=H95,", Wooden Work",IF(C105&gt;0,", Wooden Work upto "&amp;C105&amp;" Floor",""))&amp;(IF(C106=H95,", Electrical &amp; Sanitary fittings",IF(C106&gt;0,", Electrical &amp; Sanitary fittings upto "&amp;C106&amp;" Floor",""))&amp;(IF(C107&gt;0,", Finishing upto "&amp;C107&amp;" Floor","")&amp;(IF(C99&gt;0.5," Completed",""))))))))))))))))</f>
        <v>Excavation work Completed. 1st Basement Completed</v>
      </c>
      <c r="J94" s="18"/>
    </row>
    <row r="95" spans="1:10" ht="21" x14ac:dyDescent="0.4">
      <c r="A95" s="132"/>
      <c r="B95" s="132"/>
      <c r="C95" s="132"/>
      <c r="D95" s="30">
        <f>IF(AND(ISNUMBER(SEARCH("1B",A94))),1,IF(AND(ISNUMBER(SEARCH("2B",A94))),2,IF(AND(ISNUMBER(SEARCH("3B",A94))),3,IF(AND(ISNUMBER(SEARCH("4B",A94))),4,IF(ISNUMBER(SEARCH("5B",A94)),5,0)))))</f>
        <v>4</v>
      </c>
      <c r="E95" s="128">
        <v>1</v>
      </c>
      <c r="F95" s="128"/>
      <c r="G95" s="30">
        <v>0</v>
      </c>
      <c r="H95" s="30">
        <f ca="1">--TRIM(RIGHT(SUBSTITUTE(LEFT(A94,_xlfn.AGGREGATE(16,6,FIND({0,1,2,3,4,5,6,7,8,9},A94,ROW(INDIRECT("1:"&amp;LEN(A94)))),1))," ",REPT(" ",LEN(A94))),LEN(A94)))</f>
        <v>33</v>
      </c>
      <c r="I95" s="17" t="s">
        <v>122</v>
      </c>
      <c r="J95" s="18"/>
    </row>
    <row r="96" spans="1:10" ht="20.25" customHeight="1" x14ac:dyDescent="0.4">
      <c r="A96" s="109" t="s">
        <v>120</v>
      </c>
      <c r="B96" s="109"/>
      <c r="C96" s="28" t="s">
        <v>133</v>
      </c>
      <c r="D96" s="28" t="s">
        <v>134</v>
      </c>
      <c r="E96" s="109" t="s">
        <v>121</v>
      </c>
      <c r="F96" s="109"/>
      <c r="G96" s="29" t="s">
        <v>119</v>
      </c>
      <c r="H96" s="29"/>
      <c r="I96" s="20" t="s">
        <v>135</v>
      </c>
      <c r="J96" s="19">
        <f ca="1">H95*25%</f>
        <v>8.25</v>
      </c>
    </row>
    <row r="97" spans="1:10" ht="20.25" customHeight="1" x14ac:dyDescent="0.4">
      <c r="A97" s="81" t="s">
        <v>136</v>
      </c>
      <c r="B97" s="81"/>
      <c r="C97" s="30">
        <f ca="1">J98</f>
        <v>33</v>
      </c>
      <c r="D97" s="5">
        <f ca="1">((100/H95)*C97)/100</f>
        <v>1</v>
      </c>
      <c r="E97" s="81">
        <f ca="1">(((C97/H95*10)+(C98/H95*15)+(25/(E95+G95+H95)*C99)+(5/(H95)*C100)+(2.5/(H95)*C101)+(2.5/(H95)*C102)+(5/H95*C103)+(10/H95*C104)+(2.5/H95*C105)+(2.5/H95*C106)+(10/H95*C107)+(10/H95*C108))/100)</f>
        <v>0.17499999999999999</v>
      </c>
      <c r="F97" s="81"/>
      <c r="G97" s="81" t="str">
        <f ca="1">I94</f>
        <v>Excavation work Completed. 1st Basement Completed</v>
      </c>
      <c r="H97" s="81"/>
      <c r="I97" s="20" t="s">
        <v>123</v>
      </c>
      <c r="J97" s="24">
        <f ca="1">H95*50%</f>
        <v>16.5</v>
      </c>
    </row>
    <row r="98" spans="1:10" ht="21" x14ac:dyDescent="0.4">
      <c r="A98" s="81" t="s">
        <v>104</v>
      </c>
      <c r="B98" s="81"/>
      <c r="C98" s="32">
        <f ca="1">J101</f>
        <v>16.5</v>
      </c>
      <c r="D98" s="5">
        <f ca="1">((100/H95)*C98)/100</f>
        <v>0.5</v>
      </c>
      <c r="E98" s="81"/>
      <c r="F98" s="81"/>
      <c r="G98" s="81"/>
      <c r="H98" s="81"/>
      <c r="I98" s="20" t="s">
        <v>124</v>
      </c>
      <c r="J98" s="24">
        <f ca="1">H95</f>
        <v>33</v>
      </c>
    </row>
    <row r="99" spans="1:10" ht="21" customHeight="1" x14ac:dyDescent="0.4">
      <c r="A99" s="81" t="s">
        <v>137</v>
      </c>
      <c r="B99" s="81"/>
      <c r="C99" s="30">
        <v>0</v>
      </c>
      <c r="D99" s="5">
        <f ca="1">((100/(E95+G95+H95))*C99)/100</f>
        <v>0</v>
      </c>
      <c r="E99" s="81"/>
      <c r="F99" s="81"/>
      <c r="G99" s="81"/>
      <c r="H99" s="81"/>
      <c r="I99" s="20" t="s">
        <v>125</v>
      </c>
      <c r="J99" s="25">
        <f ca="1">(IF(D95&gt;1,(H95/(D95+2)),H95*0.2))</f>
        <v>5.5</v>
      </c>
    </row>
    <row r="100" spans="1:10" ht="21" customHeight="1" x14ac:dyDescent="0.4">
      <c r="A100" s="81" t="s">
        <v>138</v>
      </c>
      <c r="B100" s="81"/>
      <c r="C100" s="30">
        <v>0</v>
      </c>
      <c r="D100" s="5">
        <f ca="1">((100/H95)*C100)/100</f>
        <v>0</v>
      </c>
      <c r="E100" s="81"/>
      <c r="F100" s="81"/>
      <c r="G100" s="81"/>
      <c r="H100" s="81"/>
      <c r="I100" s="20" t="s">
        <v>126</v>
      </c>
      <c r="J100" s="25">
        <f ca="1">(IF(D95&gt;1,(H95/(D95+2)+J99),H95*0.2+J99))</f>
        <v>11</v>
      </c>
    </row>
    <row r="101" spans="1:10" ht="21" customHeight="1" x14ac:dyDescent="0.4">
      <c r="A101" s="81" t="s">
        <v>139</v>
      </c>
      <c r="B101" s="81"/>
      <c r="C101" s="30">
        <v>0</v>
      </c>
      <c r="D101" s="5">
        <f ca="1">((100/H95)*C101)/100</f>
        <v>0</v>
      </c>
      <c r="E101" s="81"/>
      <c r="F101" s="81"/>
      <c r="G101" s="81"/>
      <c r="H101" s="81"/>
      <c r="I101" s="20" t="s">
        <v>140</v>
      </c>
      <c r="J101" s="25">
        <f ca="1">(IF(D95&gt;1,(H95/(D95+2)+J100),0))</f>
        <v>16.5</v>
      </c>
    </row>
    <row r="102" spans="1:10" ht="21" customHeight="1" x14ac:dyDescent="0.4">
      <c r="A102" s="81" t="s">
        <v>170</v>
      </c>
      <c r="B102" s="81"/>
      <c r="C102" s="30">
        <v>0</v>
      </c>
      <c r="D102" s="5">
        <f ca="1">((100/H95)*C102)/100</f>
        <v>0</v>
      </c>
      <c r="E102" s="81"/>
      <c r="F102" s="81"/>
      <c r="G102" s="81"/>
      <c r="H102" s="81"/>
      <c r="I102" s="20" t="s">
        <v>141</v>
      </c>
      <c r="J102" s="25">
        <f ca="1">(IF(D95&gt;2,(H95/(D95+2)+J101),0))</f>
        <v>22</v>
      </c>
    </row>
    <row r="103" spans="1:10" ht="57.75" customHeight="1" x14ac:dyDescent="0.4">
      <c r="A103" s="81" t="s">
        <v>167</v>
      </c>
      <c r="B103" s="81"/>
      <c r="C103" s="30">
        <v>0</v>
      </c>
      <c r="D103" s="5">
        <f ca="1">((100/(H95))*C103)/100</f>
        <v>0</v>
      </c>
      <c r="E103" s="81"/>
      <c r="F103" s="81"/>
      <c r="G103" s="81"/>
      <c r="H103" s="81"/>
      <c r="I103" s="20" t="s">
        <v>143</v>
      </c>
      <c r="J103" s="26">
        <f ca="1">(IF(D95&gt;3,(H95/(D95+2)+J102),0))</f>
        <v>27.5</v>
      </c>
    </row>
    <row r="104" spans="1:10" ht="21" x14ac:dyDescent="0.4">
      <c r="A104" s="81" t="s">
        <v>142</v>
      </c>
      <c r="B104" s="81"/>
      <c r="C104" s="30">
        <v>0</v>
      </c>
      <c r="D104" s="5">
        <f ca="1">((100/(H95))*C104)/100</f>
        <v>0</v>
      </c>
      <c r="E104" s="81"/>
      <c r="F104" s="81"/>
      <c r="G104" s="81"/>
      <c r="H104" s="81"/>
      <c r="I104" s="20" t="s">
        <v>144</v>
      </c>
      <c r="J104" s="25">
        <f>(IF(D95&gt;4,(H95/(D95+2)+J103),0))</f>
        <v>0</v>
      </c>
    </row>
    <row r="105" spans="1:10" ht="21" customHeight="1" x14ac:dyDescent="0.4">
      <c r="A105" s="81" t="s">
        <v>169</v>
      </c>
      <c r="B105" s="81"/>
      <c r="C105" s="30">
        <v>0</v>
      </c>
      <c r="D105" s="5">
        <f ca="1">((100/H95)*C105)/100</f>
        <v>0</v>
      </c>
      <c r="E105" s="81"/>
      <c r="F105" s="81"/>
      <c r="G105" s="81"/>
      <c r="H105" s="81"/>
      <c r="I105" s="20" t="s">
        <v>127</v>
      </c>
      <c r="J105" s="25">
        <f>(IF(D95=1,(H95/(D95+3)+J100),IF(D95=0,(H95*0.3+J100),IF(D95&gt;1,0))))</f>
        <v>0</v>
      </c>
    </row>
    <row r="106" spans="1:10" ht="21.6" thickBot="1" x14ac:dyDescent="0.45">
      <c r="A106" s="81" t="s">
        <v>168</v>
      </c>
      <c r="B106" s="81"/>
      <c r="C106" s="30">
        <v>0</v>
      </c>
      <c r="D106" s="5">
        <f ca="1">((100/H95)*C106)/100</f>
        <v>0</v>
      </c>
      <c r="E106" s="81"/>
      <c r="F106" s="81"/>
      <c r="G106" s="81"/>
      <c r="H106" s="81"/>
      <c r="I106" s="22" t="s">
        <v>128</v>
      </c>
      <c r="J106" s="27">
        <f ca="1">(IF(D95&gt;1.5,(H95/(D95+2)+J100+MAX(0,J101-J100)+MAX(0,J102-J101)+MAX(0,J103-J102)+MAX(0,J104-J103)+MAX(0,J105-J104)),IF(D95=1,(H95/(D95+3)+J105),IF(D95=0,H95*0.3+J105))))</f>
        <v>33</v>
      </c>
    </row>
    <row r="107" spans="1:10" ht="21" x14ac:dyDescent="0.3">
      <c r="A107" s="81" t="s">
        <v>145</v>
      </c>
      <c r="B107" s="81"/>
      <c r="C107" s="30">
        <v>0</v>
      </c>
      <c r="D107" s="5">
        <f ca="1">((100/(H95))*C107)/100</f>
        <v>0</v>
      </c>
      <c r="E107" s="81"/>
      <c r="F107" s="81"/>
      <c r="G107" s="81"/>
      <c r="H107" s="81"/>
    </row>
    <row r="108" spans="1:10" ht="21" x14ac:dyDescent="0.3">
      <c r="A108" s="81" t="s">
        <v>146</v>
      </c>
      <c r="B108" s="81"/>
      <c r="C108" s="30">
        <v>0</v>
      </c>
      <c r="D108" s="5">
        <f ca="1">((100/(H95))*C108)/100</f>
        <v>0</v>
      </c>
      <c r="E108" s="81"/>
      <c r="F108" s="81"/>
      <c r="G108" s="81"/>
      <c r="H108" s="81"/>
    </row>
    <row r="109" spans="1:10" ht="21.6" hidden="1" thickBot="1" x14ac:dyDescent="0.35">
      <c r="A109" s="108" t="s">
        <v>68</v>
      </c>
      <c r="B109" s="108"/>
      <c r="C109" s="108"/>
      <c r="D109" s="108"/>
      <c r="E109" s="108"/>
      <c r="F109" s="108"/>
      <c r="G109" s="108"/>
      <c r="H109" s="108"/>
    </row>
    <row r="110" spans="1:10" ht="20.25" hidden="1" customHeight="1" x14ac:dyDescent="0.4">
      <c r="A110" s="132" t="str">
        <f>CONCATENATE((IF(OR(A48="",A48="NA"),"",A48)),"= ",(IF(OR(D48="",D48="NA"),"",D48)),".")</f>
        <v>Tower 3 = .</v>
      </c>
      <c r="B110" s="132"/>
      <c r="C110" s="132"/>
      <c r="D110" s="30" t="s">
        <v>116</v>
      </c>
      <c r="E110" s="128" t="s">
        <v>103</v>
      </c>
      <c r="F110" s="128"/>
      <c r="G110" s="30" t="s">
        <v>117</v>
      </c>
      <c r="H110" s="30" t="s">
        <v>118</v>
      </c>
      <c r="I110" s="16" t="str">
        <f ca="1">(IF(E113&gt;99%,"All work completed. Please provide OC.",IF(E113&gt;89.8%,"Plinth, RCC, Brick, Plaster, Flooring, Wooden, Plumbing, Electrification, etc., work Completed. Finishing work is in process.",IF(E113&lt;94%,(IF(C113=0,"Work not yet Started.",IF(D113=25%,"Piling work in process",IF(D113=50%,"Excavation work in process",IF(D113=100%,"Excavation work Completed. ","0")))&amp;(IF(C114=0%,"",IF(C114=J115,"Footing work is process",IF(C114=J116,"Footing work Completed",IF(C114=J117,"1st Basement Completed",IF(C114=J118,"1st &amp; 2nd Basement Completed",IF(C114=J119,"1st to 3rd Basement Completed",IF(C114=J120,"1st to 4th Basement Completed",IF(C114=J121,"Plinth work is process",IF(C114=J122,"Plinth work completed","0")))))))))))&amp;(IF(C115=(E111+G111+H111),", RCC Slab",IF(C115&gt;0,", RCC upto "&amp;C115&amp;" Slab",""))&amp;(IF(C116=H111,", Brickwork",IF(C116&gt;0,", Brickwork upto "&amp;C116&amp;" Floor",""))&amp;(IF(C117=H111,", Internal Plaster",IF(C117&gt;0,", Internal Plaster upto "&amp;C117&amp;" Floor",""))&amp;(IF(C118=H111,", External Plaster",IF(C118&gt;0,", External Plaster upto "&amp;C118&amp;" Floor",""))&amp;(IF(C119=H111,", External Plumbing, Elevation and Waterproofing",IF(C119&gt;0,", External Plumbing, Elevation and Waterproofing upto "&amp;C119&amp;" Floor",""))&amp;(IF(C120=H111,", Flooring &amp; Fitting",IF(C120&gt;0,", Flooring &amp; Fitting upto "&amp;C120&amp;" Floor",""))&amp;(IF(C121=H111,", Wooden Work",IF(C121&gt;0,", Wooden Work upto "&amp;C121&amp;" Floor",""))&amp;(IF(C122=H111,", Electrical &amp; Sanitary fittings",IF(C122&gt;0,", Electrical &amp; Sanitary fittings upto "&amp;C122&amp;" Floor",""))&amp;(IF(C123&gt;0,", Finishing upto "&amp;C123&amp;" Floor","")&amp;(IF(C115&gt;0.5," Completed",""))))))))))))))))</f>
        <v>Excavation work Completed. Plinth work completed</v>
      </c>
      <c r="J110" s="18"/>
    </row>
    <row r="111" spans="1:10" ht="21" hidden="1" x14ac:dyDescent="0.4">
      <c r="A111" s="132"/>
      <c r="B111" s="132"/>
      <c r="C111" s="132"/>
      <c r="D111" s="53">
        <f>IF(AND(ISNUMBER(SEARCH("1B",A110))),1,IF(AND(ISNUMBER(SEARCH("2B",A110))),2,IF(AND(ISNUMBER(SEARCH("3B",A110))),3,IF(AND(ISNUMBER(SEARCH("4B",A110))),4,IF(ISNUMBER(SEARCH("5B",A110)),5,0)))))</f>
        <v>0</v>
      </c>
      <c r="E111" s="128">
        <v>1</v>
      </c>
      <c r="F111" s="128"/>
      <c r="G111" s="53">
        <v>0</v>
      </c>
      <c r="H111" s="30">
        <f ca="1">--TRIM(RIGHT(SUBSTITUTE(LEFT(A110,_xlfn.AGGREGATE(16,6,FIND({0,1,2,3,4,5,6,7,8,9},A110,ROW(INDIRECT("1:"&amp;LEN(A110)))),1))," ",REPT(" ",LEN(A110))),LEN(A110)))</f>
        <v>3</v>
      </c>
      <c r="I111" s="17" t="s">
        <v>122</v>
      </c>
      <c r="J111" s="18"/>
    </row>
    <row r="112" spans="1:10" ht="20.25" hidden="1" customHeight="1" x14ac:dyDescent="0.4">
      <c r="A112" s="109" t="s">
        <v>120</v>
      </c>
      <c r="B112" s="109"/>
      <c r="C112" s="28" t="s">
        <v>133</v>
      </c>
      <c r="D112" s="28" t="s">
        <v>134</v>
      </c>
      <c r="E112" s="109" t="s">
        <v>121</v>
      </c>
      <c r="F112" s="109"/>
      <c r="G112" s="29" t="s">
        <v>119</v>
      </c>
      <c r="H112" s="29"/>
      <c r="I112" s="20" t="s">
        <v>135</v>
      </c>
      <c r="J112" s="19">
        <f ca="1">H111*25%</f>
        <v>0.75</v>
      </c>
    </row>
    <row r="113" spans="1:11" ht="20.25" hidden="1" customHeight="1" x14ac:dyDescent="0.4">
      <c r="A113" s="81" t="s">
        <v>136</v>
      </c>
      <c r="B113" s="81"/>
      <c r="C113" s="30">
        <f ca="1">J114</f>
        <v>3</v>
      </c>
      <c r="D113" s="5">
        <f ca="1">((100/H111)*C113)/100</f>
        <v>1</v>
      </c>
      <c r="E113" s="120">
        <f ca="1">(((C113/H111*10)+(C114/H111*15)+(25/(E111+G111+H111)*C115)+(5/(H111)*C116)+(2.5/(H111)*C117)+(2.5/(H111)*C118)+(5/H111*C119)+(10/H111*C120)+(2.5/H111*C121)+(2.5/H111*C122)+(10/H111*C123)+(10/H111*C124))/100)</f>
        <v>0.25</v>
      </c>
      <c r="F113" s="121"/>
      <c r="G113" s="81" t="str">
        <f ca="1">I110</f>
        <v>Excavation work Completed. Plinth work completed</v>
      </c>
      <c r="H113" s="81"/>
      <c r="I113" s="20" t="s">
        <v>123</v>
      </c>
      <c r="J113" s="24">
        <f ca="1">H111*50%</f>
        <v>1.5</v>
      </c>
    </row>
    <row r="114" spans="1:11" ht="21" hidden="1" x14ac:dyDescent="0.4">
      <c r="A114" s="81" t="s">
        <v>104</v>
      </c>
      <c r="B114" s="81"/>
      <c r="C114" s="32">
        <f ca="1">J122</f>
        <v>3</v>
      </c>
      <c r="D114" s="5">
        <f ca="1">((100/H111)*C114)/100</f>
        <v>1</v>
      </c>
      <c r="E114" s="122"/>
      <c r="F114" s="123"/>
      <c r="G114" s="81"/>
      <c r="H114" s="81"/>
      <c r="I114" s="20" t="s">
        <v>124</v>
      </c>
      <c r="J114" s="24">
        <f ca="1">H111</f>
        <v>3</v>
      </c>
    </row>
    <row r="115" spans="1:11" ht="21" hidden="1" customHeight="1" x14ac:dyDescent="0.4">
      <c r="A115" s="81" t="s">
        <v>137</v>
      </c>
      <c r="B115" s="81"/>
      <c r="C115" s="30">
        <v>0</v>
      </c>
      <c r="D115" s="5">
        <f ca="1">((100/(E111+G111+H111))*C115)/100</f>
        <v>0</v>
      </c>
      <c r="E115" s="122"/>
      <c r="F115" s="123"/>
      <c r="G115" s="81"/>
      <c r="H115" s="81"/>
      <c r="I115" s="20" t="s">
        <v>125</v>
      </c>
      <c r="J115" s="25">
        <f ca="1">(IF(D111&gt;1,(H111/(D111+2)),H111*0.2))</f>
        <v>0.60000000000000009</v>
      </c>
    </row>
    <row r="116" spans="1:11" ht="21" hidden="1" customHeight="1" x14ac:dyDescent="0.4">
      <c r="A116" s="81" t="s">
        <v>138</v>
      </c>
      <c r="B116" s="81"/>
      <c r="C116" s="30">
        <v>0</v>
      </c>
      <c r="D116" s="5">
        <f ca="1">((100/H111)*C116)/100</f>
        <v>0</v>
      </c>
      <c r="E116" s="122"/>
      <c r="F116" s="123"/>
      <c r="G116" s="81"/>
      <c r="H116" s="81"/>
      <c r="I116" s="20" t="s">
        <v>126</v>
      </c>
      <c r="J116" s="25">
        <f ca="1">(IF(D111&gt;1,(H111/(D111+2)+J115),H111*0.2+J115))</f>
        <v>1.2000000000000002</v>
      </c>
    </row>
    <row r="117" spans="1:11" ht="21" hidden="1" customHeight="1" x14ac:dyDescent="0.4">
      <c r="A117" s="126" t="s">
        <v>139</v>
      </c>
      <c r="B117" s="127"/>
      <c r="C117" s="30">
        <v>0</v>
      </c>
      <c r="D117" s="5">
        <f ca="1">((100/H111)*C117)/100</f>
        <v>0</v>
      </c>
      <c r="E117" s="122"/>
      <c r="F117" s="123"/>
      <c r="G117" s="81"/>
      <c r="H117" s="81"/>
      <c r="I117" s="20" t="s">
        <v>140</v>
      </c>
      <c r="J117" s="25">
        <f>(IF(D111&gt;1,(H111/(D111+2)+J116),0))</f>
        <v>0</v>
      </c>
    </row>
    <row r="118" spans="1:11" ht="21" hidden="1" customHeight="1" x14ac:dyDescent="0.4">
      <c r="A118" s="126" t="s">
        <v>170</v>
      </c>
      <c r="B118" s="127"/>
      <c r="C118" s="30">
        <v>0</v>
      </c>
      <c r="D118" s="5">
        <f ca="1">((100/H111)*C118)/100</f>
        <v>0</v>
      </c>
      <c r="E118" s="122"/>
      <c r="F118" s="123"/>
      <c r="G118" s="81"/>
      <c r="H118" s="81"/>
      <c r="I118" s="20" t="s">
        <v>141</v>
      </c>
      <c r="J118" s="25">
        <f>(IF(D111&gt;2,(H111/(D111+2)+J117),0))</f>
        <v>0</v>
      </c>
    </row>
    <row r="119" spans="1:11" ht="57.75" hidden="1" customHeight="1" x14ac:dyDescent="0.4">
      <c r="A119" s="126" t="s">
        <v>167</v>
      </c>
      <c r="B119" s="127"/>
      <c r="C119" s="30">
        <v>0</v>
      </c>
      <c r="D119" s="5">
        <f ca="1">((100/(H111))*C119)/100</f>
        <v>0</v>
      </c>
      <c r="E119" s="122"/>
      <c r="F119" s="123"/>
      <c r="G119" s="81"/>
      <c r="H119" s="81"/>
      <c r="I119" s="20" t="s">
        <v>143</v>
      </c>
      <c r="J119" s="26">
        <f>(IF(D111&gt;3,(H111/(D111+2)+J118),0))</f>
        <v>0</v>
      </c>
    </row>
    <row r="120" spans="1:11" ht="21" hidden="1" x14ac:dyDescent="0.4">
      <c r="A120" s="81" t="s">
        <v>142</v>
      </c>
      <c r="B120" s="81"/>
      <c r="C120" s="30">
        <v>0</v>
      </c>
      <c r="D120" s="5">
        <f ca="1">((100/(H111))*C120)/100</f>
        <v>0</v>
      </c>
      <c r="E120" s="122"/>
      <c r="F120" s="123"/>
      <c r="G120" s="81"/>
      <c r="H120" s="81"/>
      <c r="I120" s="20" t="s">
        <v>144</v>
      </c>
      <c r="J120" s="25">
        <f>(IF(D111&gt;4,(H111/(D111+2)+J119),0))</f>
        <v>0</v>
      </c>
    </row>
    <row r="121" spans="1:11" ht="21" hidden="1" customHeight="1" x14ac:dyDescent="0.4">
      <c r="A121" s="81" t="s">
        <v>169</v>
      </c>
      <c r="B121" s="81"/>
      <c r="C121" s="30">
        <v>0</v>
      </c>
      <c r="D121" s="5">
        <f ca="1">((100/H111)*C121)/100</f>
        <v>0</v>
      </c>
      <c r="E121" s="122"/>
      <c r="F121" s="123"/>
      <c r="G121" s="81"/>
      <c r="H121" s="81"/>
      <c r="I121" s="20" t="s">
        <v>127</v>
      </c>
      <c r="J121" s="25">
        <f ca="1">(IF(D111=1,(H111/(D111+3)+J116),IF(D111=0,(H111*0.3+J116),IF(D111&gt;1,0))))</f>
        <v>2.1</v>
      </c>
    </row>
    <row r="122" spans="1:11" ht="21.6" hidden="1" thickBot="1" x14ac:dyDescent="0.45">
      <c r="A122" s="81" t="s">
        <v>168</v>
      </c>
      <c r="B122" s="81"/>
      <c r="C122" s="30">
        <v>0</v>
      </c>
      <c r="D122" s="5">
        <f ca="1">((100/H111)*C122)/100</f>
        <v>0</v>
      </c>
      <c r="E122" s="122"/>
      <c r="F122" s="123"/>
      <c r="G122" s="81"/>
      <c r="H122" s="81"/>
      <c r="I122" s="22" t="s">
        <v>128</v>
      </c>
      <c r="J122" s="27">
        <f ca="1">(IF(D111&gt;1.5,(H111/(D111+2)+J116+MAX(0,J117-J116)+MAX(0,J118-J117)+MAX(0,J119-J118)+MAX(0,J120-J119)+MAX(0,J121-J120)),IF(D111=1,(H111/(D111+3)+J121),IF(D111=0,H111*0.3+J121))))</f>
        <v>3</v>
      </c>
    </row>
    <row r="123" spans="1:11" ht="21" hidden="1" x14ac:dyDescent="0.3">
      <c r="A123" s="81" t="s">
        <v>145</v>
      </c>
      <c r="B123" s="81"/>
      <c r="C123" s="30">
        <v>0</v>
      </c>
      <c r="D123" s="5">
        <f ca="1">((100/(H111))*C123)/100</f>
        <v>0</v>
      </c>
      <c r="E123" s="122"/>
      <c r="F123" s="123"/>
      <c r="G123" s="81"/>
      <c r="H123" s="81"/>
    </row>
    <row r="124" spans="1:11" ht="21" hidden="1" x14ac:dyDescent="0.3">
      <c r="A124" s="81" t="s">
        <v>146</v>
      </c>
      <c r="B124" s="81"/>
      <c r="C124" s="30">
        <v>0</v>
      </c>
      <c r="D124" s="5">
        <f ca="1">((100/(H111))*C124)/100</f>
        <v>0</v>
      </c>
      <c r="E124" s="124"/>
      <c r="F124" s="125"/>
      <c r="G124" s="81"/>
      <c r="H124" s="81"/>
    </row>
    <row r="125" spans="1:11" ht="36.75" customHeight="1" x14ac:dyDescent="0.4">
      <c r="A125" s="110" t="s">
        <v>129</v>
      </c>
      <c r="B125" s="111"/>
      <c r="C125" s="111"/>
      <c r="D125" s="111"/>
      <c r="E125" s="111"/>
      <c r="F125" s="111"/>
      <c r="G125" s="133">
        <f ca="1">AVERAGE(E91,E97)</f>
        <v>0.18124999999999999</v>
      </c>
      <c r="H125" s="134"/>
      <c r="I125"/>
      <c r="J125" s="21"/>
      <c r="K125" s="21"/>
    </row>
    <row r="126" spans="1:11" ht="21" x14ac:dyDescent="0.3">
      <c r="A126" s="140" t="s">
        <v>72</v>
      </c>
      <c r="B126" s="141"/>
      <c r="C126" s="141"/>
      <c r="D126" s="141"/>
      <c r="E126" s="141"/>
      <c r="F126" s="141"/>
      <c r="G126" s="141"/>
      <c r="H126" s="142"/>
    </row>
    <row r="127" spans="1:11" ht="54.75" customHeight="1" x14ac:dyDescent="0.3">
      <c r="A127" s="166" t="s">
        <v>73</v>
      </c>
      <c r="B127" s="167"/>
      <c r="C127" s="130" t="s">
        <v>108</v>
      </c>
      <c r="D127" s="131"/>
      <c r="E127" s="166" t="s">
        <v>147</v>
      </c>
      <c r="F127" s="167" t="s">
        <v>4</v>
      </c>
      <c r="G127" s="165" t="s">
        <v>160</v>
      </c>
      <c r="H127" s="165"/>
    </row>
    <row r="128" spans="1:11" ht="44.25" customHeight="1" x14ac:dyDescent="0.3">
      <c r="A128" s="166" t="s">
        <v>157</v>
      </c>
      <c r="B128" s="167"/>
      <c r="C128" s="130" t="s">
        <v>379</v>
      </c>
      <c r="D128" s="131"/>
      <c r="E128" s="166" t="s">
        <v>158</v>
      </c>
      <c r="F128" s="167" t="s">
        <v>4</v>
      </c>
      <c r="G128" s="107" t="s">
        <v>148</v>
      </c>
      <c r="H128" s="107"/>
    </row>
    <row r="129" spans="1:150 16226:16383" ht="21" x14ac:dyDescent="0.3">
      <c r="A129" s="166" t="s">
        <v>74</v>
      </c>
      <c r="B129" s="167"/>
      <c r="C129" s="82">
        <v>1000000</v>
      </c>
      <c r="D129" s="84"/>
      <c r="E129" s="166" t="s">
        <v>102</v>
      </c>
      <c r="F129" s="167" t="s">
        <v>4</v>
      </c>
      <c r="G129" s="130" t="s">
        <v>109</v>
      </c>
      <c r="H129" s="131"/>
    </row>
    <row r="130" spans="1:150 16226:16383" ht="21" x14ac:dyDescent="0.3">
      <c r="A130" s="140" t="s">
        <v>71</v>
      </c>
      <c r="B130" s="141"/>
      <c r="C130" s="141"/>
      <c r="D130" s="141"/>
      <c r="E130" s="141"/>
      <c r="F130" s="141"/>
      <c r="G130" s="141"/>
      <c r="H130" s="142"/>
      <c r="I130" s="1">
        <f>17000*1.5</f>
        <v>25500</v>
      </c>
    </row>
    <row r="131" spans="1:150 16226:16383" ht="20.25" customHeight="1" x14ac:dyDescent="0.3">
      <c r="A131" s="166" t="s">
        <v>8</v>
      </c>
      <c r="B131" s="178"/>
      <c r="C131" s="178"/>
      <c r="D131" s="178"/>
      <c r="E131" s="178"/>
      <c r="F131" s="167"/>
      <c r="G131" s="146">
        <f>117950/10.764</f>
        <v>10957.82237086585</v>
      </c>
      <c r="H131" s="147"/>
    </row>
    <row r="132" spans="1:150 16226:16383" ht="20.25" customHeight="1" x14ac:dyDescent="0.3">
      <c r="A132" s="166" t="s">
        <v>28</v>
      </c>
      <c r="B132" s="178"/>
      <c r="C132" s="178"/>
      <c r="D132" s="178"/>
      <c r="E132" s="178"/>
      <c r="F132" s="167" t="s">
        <v>4</v>
      </c>
      <c r="G132" s="144">
        <f>333320/10.764</f>
        <v>30966.183574879229</v>
      </c>
      <c r="H132" s="144"/>
      <c r="I132" s="1">
        <f>G132/1.2</f>
        <v>25805.152979066024</v>
      </c>
    </row>
    <row r="133" spans="1:150 16226:16383" ht="20.25" customHeight="1" x14ac:dyDescent="0.3">
      <c r="A133" s="166" t="s">
        <v>110</v>
      </c>
      <c r="B133" s="178"/>
      <c r="C133" s="178"/>
      <c r="D133" s="178"/>
      <c r="E133" s="178"/>
      <c r="F133" s="167" t="s">
        <v>4</v>
      </c>
      <c r="G133" s="144">
        <f>G131*0.8</f>
        <v>8766.2578966926794</v>
      </c>
      <c r="H133" s="144"/>
    </row>
    <row r="134" spans="1:150 16226:16383" ht="21" hidden="1" x14ac:dyDescent="0.3">
      <c r="A134" s="138" t="s">
        <v>243</v>
      </c>
      <c r="B134" s="139"/>
      <c r="C134" s="139"/>
      <c r="D134" s="139"/>
      <c r="E134" s="139"/>
      <c r="F134" s="139"/>
      <c r="G134" s="139"/>
      <c r="H134" s="114"/>
    </row>
    <row r="135" spans="1:150 16226:16383" s="3" customFormat="1" ht="21" hidden="1" x14ac:dyDescent="0.3">
      <c r="A135" s="115" t="s">
        <v>154</v>
      </c>
      <c r="B135" s="116"/>
      <c r="C135" s="115" t="s">
        <v>155</v>
      </c>
      <c r="D135" s="116"/>
      <c r="E135" s="115" t="s">
        <v>153</v>
      </c>
      <c r="F135" s="116"/>
      <c r="G135" s="115" t="s">
        <v>165</v>
      </c>
      <c r="H135" s="116"/>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c r="AK135" s="1"/>
      <c r="AL135" s="1"/>
      <c r="AM135" s="1"/>
      <c r="AN135" s="1"/>
      <c r="AO135" s="1"/>
      <c r="AP135" s="1"/>
      <c r="AQ135" s="1"/>
      <c r="AR135" s="1"/>
      <c r="AS135" s="1"/>
      <c r="AT135" s="1"/>
      <c r="AU135" s="1"/>
      <c r="AV135" s="1"/>
      <c r="AW135" s="1"/>
      <c r="AX135" s="1"/>
      <c r="AY135" s="1"/>
      <c r="AZ135" s="1"/>
      <c r="BA135" s="1"/>
      <c r="BB135" s="1"/>
      <c r="BC135" s="1"/>
      <c r="BD135" s="1"/>
      <c r="BE135" s="1"/>
      <c r="BF135" s="1"/>
      <c r="BG135" s="1"/>
      <c r="BH135" s="1"/>
      <c r="BI135" s="1"/>
      <c r="BJ135" s="1"/>
      <c r="BK135" s="1"/>
      <c r="BL135" s="1"/>
      <c r="BM135" s="1"/>
      <c r="BN135" s="1"/>
      <c r="BO135" s="1"/>
      <c r="BP135" s="1"/>
      <c r="BQ135" s="1"/>
      <c r="BR135" s="1"/>
      <c r="BS135" s="1"/>
      <c r="BT135" s="1"/>
      <c r="BU135" s="1"/>
      <c r="BV135" s="1"/>
      <c r="BW135" s="1"/>
      <c r="BX135" s="1"/>
      <c r="BY135" s="1"/>
      <c r="BZ135" s="1"/>
      <c r="CA135" s="1"/>
      <c r="CB135" s="1"/>
      <c r="CC135" s="1"/>
      <c r="CD135" s="1"/>
      <c r="CE135" s="1"/>
      <c r="CF135" s="1"/>
      <c r="CG135" s="1"/>
      <c r="CH135" s="1"/>
      <c r="CI135" s="1"/>
      <c r="CJ135" s="1"/>
      <c r="CK135" s="1"/>
      <c r="CL135" s="1"/>
      <c r="CM135" s="1"/>
      <c r="CN135" s="1"/>
      <c r="CO135" s="1"/>
      <c r="CP135" s="1"/>
      <c r="CQ135" s="1"/>
      <c r="CR135" s="1"/>
      <c r="CS135" s="1"/>
      <c r="CT135" s="1"/>
      <c r="CU135" s="1"/>
      <c r="CV135" s="1"/>
      <c r="CW135" s="1"/>
      <c r="CX135" s="1"/>
      <c r="CY135" s="1"/>
      <c r="CZ135" s="1"/>
      <c r="DA135" s="1"/>
      <c r="DB135" s="1"/>
      <c r="DC135" s="1"/>
      <c r="DD135" s="1"/>
      <c r="DE135" s="1"/>
      <c r="DF135" s="1"/>
      <c r="DG135" s="1"/>
      <c r="DH135" s="1"/>
      <c r="DI135" s="1"/>
      <c r="DJ135" s="1"/>
      <c r="DK135" s="1"/>
      <c r="DL135" s="1"/>
      <c r="DM135" s="1"/>
      <c r="DN135" s="1"/>
      <c r="DO135" s="1"/>
      <c r="DP135" s="1"/>
      <c r="DQ135" s="1"/>
      <c r="DR135" s="1"/>
      <c r="DS135" s="1"/>
      <c r="DT135" s="1"/>
      <c r="DU135" s="1"/>
      <c r="DV135" s="1"/>
      <c r="DW135" s="1"/>
      <c r="DX135" s="1"/>
      <c r="DY135" s="1"/>
      <c r="DZ135" s="1"/>
      <c r="EA135" s="1"/>
      <c r="EB135" s="1"/>
      <c r="EC135" s="1"/>
      <c r="ED135" s="1"/>
      <c r="EE135" s="1"/>
      <c r="EF135" s="1"/>
      <c r="EG135" s="1"/>
      <c r="EH135" s="1"/>
      <c r="EI135" s="1"/>
      <c r="EJ135" s="1"/>
      <c r="EK135" s="1"/>
      <c r="EL135" s="1"/>
      <c r="EM135" s="1"/>
      <c r="EN135" s="1"/>
      <c r="EO135" s="1"/>
      <c r="EP135" s="1"/>
      <c r="EQ135" s="1"/>
      <c r="ER135" s="1"/>
      <c r="ES135" s="1"/>
      <c r="ET135" s="1"/>
      <c r="WZB135" s="1"/>
      <c r="WZC135" s="1"/>
      <c r="WZD135" s="1"/>
      <c r="WZE135" s="1"/>
      <c r="WZF135" s="1"/>
      <c r="WZG135" s="1"/>
      <c r="WZH135" s="1"/>
      <c r="WZI135" s="1"/>
      <c r="WZJ135" s="1"/>
      <c r="WZK135" s="1"/>
      <c r="WZL135" s="1"/>
      <c r="WZM135" s="1"/>
      <c r="WZN135" s="1"/>
      <c r="WZO135" s="1"/>
      <c r="WZP135" s="1"/>
      <c r="WZQ135" s="1"/>
      <c r="WZR135" s="1"/>
      <c r="WZS135" s="1"/>
      <c r="WZT135" s="1"/>
      <c r="WZU135" s="1"/>
      <c r="WZV135" s="1"/>
      <c r="WZW135" s="1"/>
      <c r="WZX135" s="1"/>
      <c r="WZY135" s="1"/>
      <c r="WZZ135" s="1"/>
      <c r="XAA135" s="1"/>
      <c r="XAB135" s="1"/>
      <c r="XAC135" s="1"/>
      <c r="XAD135" s="1"/>
      <c r="XAE135" s="1"/>
      <c r="XAF135" s="1"/>
      <c r="XAG135" s="1"/>
      <c r="XAH135" s="1"/>
      <c r="XAI135" s="1"/>
      <c r="XAJ135" s="1"/>
      <c r="XAK135" s="1"/>
      <c r="XAL135" s="1"/>
      <c r="XAM135" s="1"/>
      <c r="XAN135" s="1"/>
      <c r="XAO135" s="1"/>
      <c r="XAP135" s="1"/>
      <c r="XAQ135" s="1"/>
      <c r="XAR135" s="1"/>
      <c r="XAS135" s="1"/>
      <c r="XAT135" s="1"/>
      <c r="XAU135" s="1"/>
      <c r="XAV135" s="1"/>
      <c r="XAW135" s="1"/>
      <c r="XAX135" s="1"/>
      <c r="XAY135" s="1"/>
      <c r="XAZ135" s="1"/>
      <c r="XBA135" s="1"/>
      <c r="XBB135" s="1"/>
      <c r="XBC135" s="1"/>
      <c r="XBD135" s="1"/>
      <c r="XBE135" s="1"/>
      <c r="XBF135" s="1"/>
      <c r="XBG135" s="1"/>
      <c r="XBH135" s="1"/>
      <c r="XBI135" s="1"/>
      <c r="XBJ135" s="1"/>
      <c r="XBK135" s="1"/>
      <c r="XBL135" s="1"/>
      <c r="XBM135" s="1"/>
      <c r="XBN135" s="1"/>
      <c r="XBO135" s="1"/>
      <c r="XBP135" s="1"/>
      <c r="XBQ135" s="1"/>
      <c r="XBR135" s="1"/>
      <c r="XBS135" s="1"/>
      <c r="XBT135" s="1"/>
      <c r="XBU135" s="1"/>
      <c r="XBV135" s="1"/>
      <c r="XBW135" s="1"/>
      <c r="XBX135" s="1"/>
      <c r="XBY135" s="1"/>
      <c r="XBZ135" s="1"/>
      <c r="XCA135" s="1"/>
      <c r="XCB135" s="1"/>
      <c r="XCC135" s="1"/>
      <c r="XCD135" s="1"/>
      <c r="XCE135" s="1"/>
      <c r="XCF135" s="1"/>
      <c r="XCG135" s="1"/>
      <c r="XCH135" s="1"/>
      <c r="XCI135" s="1"/>
      <c r="XCJ135" s="1"/>
      <c r="XCK135" s="1"/>
      <c r="XCL135" s="1"/>
      <c r="XCM135" s="1"/>
      <c r="XCN135" s="1"/>
      <c r="XCO135" s="1"/>
      <c r="XCP135" s="1"/>
      <c r="XCQ135" s="1"/>
      <c r="XCR135" s="1"/>
      <c r="XCS135" s="1"/>
      <c r="XCT135" s="1"/>
      <c r="XCU135" s="1"/>
      <c r="XCV135" s="1"/>
      <c r="XCW135" s="1"/>
      <c r="XCX135" s="1"/>
      <c r="XCY135" s="1"/>
      <c r="XCZ135" s="1"/>
      <c r="XDA135" s="1"/>
      <c r="XDB135" s="1"/>
      <c r="XDC135" s="1"/>
      <c r="XDD135" s="1"/>
      <c r="XDE135" s="1"/>
      <c r="XDF135" s="1"/>
      <c r="XDG135" s="1"/>
      <c r="XDH135" s="1"/>
      <c r="XDI135" s="1"/>
      <c r="XDJ135" s="1"/>
      <c r="XDK135" s="1"/>
      <c r="XDL135" s="1"/>
      <c r="XDM135" s="1"/>
      <c r="XDN135" s="1"/>
      <c r="XDO135" s="1"/>
      <c r="XDP135" s="1"/>
      <c r="XDQ135" s="1"/>
      <c r="XDR135" s="1"/>
      <c r="XDS135" s="1"/>
      <c r="XDT135" s="1"/>
      <c r="XDU135" s="1"/>
      <c r="XDV135" s="1"/>
      <c r="XDW135" s="1"/>
      <c r="XDX135" s="1"/>
      <c r="XDY135" s="1"/>
      <c r="XDZ135" s="1"/>
      <c r="XEA135" s="1"/>
      <c r="XEB135" s="1"/>
      <c r="XEC135" s="1"/>
      <c r="XED135" s="1"/>
      <c r="XEE135" s="1"/>
      <c r="XEF135" s="1"/>
      <c r="XEG135" s="1"/>
      <c r="XEH135" s="1"/>
      <c r="XEI135" s="1"/>
      <c r="XEJ135" s="1"/>
      <c r="XEK135" s="1"/>
      <c r="XEL135" s="1"/>
      <c r="XEM135" s="1"/>
      <c r="XEN135" s="1"/>
      <c r="XEO135" s="1"/>
      <c r="XEP135" s="1"/>
      <c r="XEQ135" s="1"/>
      <c r="XER135" s="1"/>
      <c r="XES135" s="1"/>
      <c r="XET135" s="1"/>
      <c r="XEU135" s="1"/>
      <c r="XEV135" s="1"/>
      <c r="XEW135" s="1"/>
      <c r="XEX135" s="1"/>
      <c r="XEY135" s="1"/>
      <c r="XEZ135" s="1"/>
      <c r="XFA135" s="1"/>
      <c r="XFB135" s="1"/>
      <c r="XFC135" s="1"/>
    </row>
    <row r="136" spans="1:150 16226:16383" s="3" customFormat="1" ht="21" hidden="1" x14ac:dyDescent="0.3">
      <c r="A136" s="85"/>
      <c r="B136" s="86"/>
      <c r="C136" s="85"/>
      <c r="D136" s="86"/>
      <c r="E136" s="85"/>
      <c r="F136" s="86"/>
      <c r="G136" s="85"/>
      <c r="H136" s="86"/>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c r="AK136" s="1"/>
      <c r="AL136" s="1"/>
      <c r="AM136" s="1"/>
      <c r="AN136" s="1"/>
      <c r="AO136" s="1"/>
      <c r="AP136" s="1"/>
      <c r="AQ136" s="1"/>
      <c r="AR136" s="1"/>
      <c r="AS136" s="1"/>
      <c r="AT136" s="1"/>
      <c r="AU136" s="1"/>
      <c r="AV136" s="1"/>
      <c r="AW136" s="1"/>
      <c r="AX136" s="1"/>
      <c r="AY136" s="1"/>
      <c r="AZ136" s="1"/>
      <c r="BA136" s="1"/>
      <c r="BB136" s="1"/>
      <c r="BC136" s="1"/>
      <c r="BD136" s="1"/>
      <c r="BE136" s="1"/>
      <c r="BF136" s="1"/>
      <c r="BG136" s="1"/>
      <c r="BH136" s="1"/>
      <c r="BI136" s="1"/>
      <c r="BJ136" s="1"/>
      <c r="BK136" s="1"/>
      <c r="BL136" s="1"/>
      <c r="BM136" s="1"/>
      <c r="BN136" s="1"/>
      <c r="BO136" s="1"/>
      <c r="BP136" s="1"/>
      <c r="BQ136" s="1"/>
      <c r="BR136" s="1"/>
      <c r="BS136" s="1"/>
      <c r="BT136" s="1"/>
      <c r="BU136" s="1"/>
      <c r="BV136" s="1"/>
      <c r="BW136" s="1"/>
      <c r="BX136" s="1"/>
      <c r="BY136" s="1"/>
      <c r="BZ136" s="1"/>
      <c r="CA136" s="1"/>
      <c r="CB136" s="1"/>
      <c r="CC136" s="1"/>
      <c r="CD136" s="1"/>
      <c r="CE136" s="1"/>
      <c r="CF136" s="1"/>
      <c r="CG136" s="1"/>
      <c r="CH136" s="1"/>
      <c r="CI136" s="1"/>
      <c r="CJ136" s="1"/>
      <c r="CK136" s="1"/>
      <c r="CL136" s="1"/>
      <c r="CM136" s="1"/>
      <c r="CN136" s="1"/>
      <c r="CO136" s="1"/>
      <c r="CP136" s="1"/>
      <c r="CQ136" s="1"/>
      <c r="CR136" s="1"/>
      <c r="CS136" s="1"/>
      <c r="CT136" s="1"/>
      <c r="CU136" s="1"/>
      <c r="CV136" s="1"/>
      <c r="CW136" s="1"/>
      <c r="CX136" s="1"/>
      <c r="CY136" s="1"/>
      <c r="CZ136" s="1"/>
      <c r="DA136" s="1"/>
      <c r="DB136" s="1"/>
      <c r="DC136" s="1"/>
      <c r="DD136" s="1"/>
      <c r="DE136" s="1"/>
      <c r="DF136" s="1"/>
      <c r="DG136" s="1"/>
      <c r="DH136" s="1"/>
      <c r="DI136" s="1"/>
      <c r="DJ136" s="1"/>
      <c r="DK136" s="1"/>
      <c r="DL136" s="1"/>
      <c r="DM136" s="1"/>
      <c r="DN136" s="1"/>
      <c r="DO136" s="1"/>
      <c r="DP136" s="1"/>
      <c r="DQ136" s="1"/>
      <c r="DR136" s="1"/>
      <c r="DS136" s="1"/>
      <c r="DT136" s="1"/>
      <c r="DU136" s="1"/>
      <c r="DV136" s="1"/>
      <c r="DW136" s="1"/>
      <c r="DX136" s="1"/>
      <c r="DY136" s="1"/>
      <c r="DZ136" s="1"/>
      <c r="EA136" s="1"/>
      <c r="EB136" s="1"/>
      <c r="EC136" s="1"/>
      <c r="ED136" s="1"/>
      <c r="EE136" s="1"/>
      <c r="EF136" s="1"/>
      <c r="EG136" s="1"/>
      <c r="EH136" s="1"/>
      <c r="EI136" s="1"/>
      <c r="EJ136" s="1"/>
      <c r="EK136" s="1"/>
      <c r="EL136" s="1"/>
      <c r="EM136" s="1"/>
      <c r="EN136" s="1"/>
      <c r="EO136" s="1"/>
      <c r="EP136" s="1"/>
      <c r="EQ136" s="1"/>
      <c r="ER136" s="1"/>
      <c r="ES136" s="1"/>
      <c r="ET136" s="1"/>
      <c r="WZB136" s="1"/>
      <c r="WZC136" s="1"/>
      <c r="WZD136" s="1"/>
      <c r="WZE136" s="1"/>
      <c r="WZF136" s="1"/>
      <c r="WZG136" s="1"/>
      <c r="WZH136" s="1"/>
      <c r="WZI136" s="1"/>
      <c r="WZJ136" s="1"/>
      <c r="WZK136" s="1"/>
      <c r="WZL136" s="1"/>
      <c r="WZM136" s="1"/>
      <c r="WZN136" s="1"/>
      <c r="WZO136" s="1"/>
      <c r="WZP136" s="1"/>
      <c r="WZQ136" s="1"/>
      <c r="WZR136" s="1"/>
      <c r="WZS136" s="1"/>
      <c r="WZT136" s="1"/>
      <c r="WZU136" s="1"/>
      <c r="WZV136" s="1"/>
      <c r="WZW136" s="1"/>
      <c r="WZX136" s="1"/>
      <c r="WZY136" s="1"/>
      <c r="WZZ136" s="1"/>
      <c r="XAA136" s="1"/>
      <c r="XAB136" s="1"/>
      <c r="XAC136" s="1"/>
      <c r="XAD136" s="1"/>
      <c r="XAE136" s="1"/>
      <c r="XAF136" s="1"/>
      <c r="XAG136" s="1"/>
      <c r="XAH136" s="1"/>
      <c r="XAI136" s="1"/>
      <c r="XAJ136" s="1"/>
      <c r="XAK136" s="1"/>
      <c r="XAL136" s="1"/>
      <c r="XAM136" s="1"/>
      <c r="XAN136" s="1"/>
      <c r="XAO136" s="1"/>
      <c r="XAP136" s="1"/>
      <c r="XAQ136" s="1"/>
      <c r="XAR136" s="1"/>
      <c r="XAS136" s="1"/>
      <c r="XAT136" s="1"/>
      <c r="XAU136" s="1"/>
      <c r="XAV136" s="1"/>
      <c r="XAW136" s="1"/>
      <c r="XAX136" s="1"/>
      <c r="XAY136" s="1"/>
      <c r="XAZ136" s="1"/>
      <c r="XBA136" s="1"/>
      <c r="XBB136" s="1"/>
      <c r="XBC136" s="1"/>
      <c r="XBD136" s="1"/>
      <c r="XBE136" s="1"/>
      <c r="XBF136" s="1"/>
      <c r="XBG136" s="1"/>
      <c r="XBH136" s="1"/>
      <c r="XBI136" s="1"/>
      <c r="XBJ136" s="1"/>
      <c r="XBK136" s="1"/>
      <c r="XBL136" s="1"/>
      <c r="XBM136" s="1"/>
      <c r="XBN136" s="1"/>
      <c r="XBO136" s="1"/>
      <c r="XBP136" s="1"/>
      <c r="XBQ136" s="1"/>
      <c r="XBR136" s="1"/>
      <c r="XBS136" s="1"/>
      <c r="XBT136" s="1"/>
      <c r="XBU136" s="1"/>
      <c r="XBV136" s="1"/>
      <c r="XBW136" s="1"/>
      <c r="XBX136" s="1"/>
      <c r="XBY136" s="1"/>
      <c r="XBZ136" s="1"/>
      <c r="XCA136" s="1"/>
      <c r="XCB136" s="1"/>
      <c r="XCC136" s="1"/>
      <c r="XCD136" s="1"/>
      <c r="XCE136" s="1"/>
      <c r="XCF136" s="1"/>
      <c r="XCG136" s="1"/>
      <c r="XCH136" s="1"/>
      <c r="XCI136" s="1"/>
      <c r="XCJ136" s="1"/>
      <c r="XCK136" s="1"/>
      <c r="XCL136" s="1"/>
      <c r="XCM136" s="1"/>
      <c r="XCN136" s="1"/>
      <c r="XCO136" s="1"/>
      <c r="XCP136" s="1"/>
      <c r="XCQ136" s="1"/>
      <c r="XCR136" s="1"/>
      <c r="XCS136" s="1"/>
      <c r="XCT136" s="1"/>
      <c r="XCU136" s="1"/>
      <c r="XCV136" s="1"/>
      <c r="XCW136" s="1"/>
      <c r="XCX136" s="1"/>
      <c r="XCY136" s="1"/>
      <c r="XCZ136" s="1"/>
      <c r="XDA136" s="1"/>
      <c r="XDB136" s="1"/>
      <c r="XDC136" s="1"/>
      <c r="XDD136" s="1"/>
      <c r="XDE136" s="1"/>
      <c r="XDF136" s="1"/>
      <c r="XDG136" s="1"/>
      <c r="XDH136" s="1"/>
      <c r="XDI136" s="1"/>
      <c r="XDJ136" s="1"/>
      <c r="XDK136" s="1"/>
      <c r="XDL136" s="1"/>
      <c r="XDM136" s="1"/>
      <c r="XDN136" s="1"/>
      <c r="XDO136" s="1"/>
      <c r="XDP136" s="1"/>
      <c r="XDQ136" s="1"/>
      <c r="XDR136" s="1"/>
      <c r="XDS136" s="1"/>
      <c r="XDT136" s="1"/>
      <c r="XDU136" s="1"/>
      <c r="XDV136" s="1"/>
      <c r="XDW136" s="1"/>
      <c r="XDX136" s="1"/>
      <c r="XDY136" s="1"/>
      <c r="XDZ136" s="1"/>
      <c r="XEA136" s="1"/>
      <c r="XEB136" s="1"/>
      <c r="XEC136" s="1"/>
      <c r="XED136" s="1"/>
      <c r="XEE136" s="1"/>
      <c r="XEF136" s="1"/>
      <c r="XEG136" s="1"/>
      <c r="XEH136" s="1"/>
      <c r="XEI136" s="1"/>
      <c r="XEJ136" s="1"/>
      <c r="XEK136" s="1"/>
      <c r="XEL136" s="1"/>
      <c r="XEM136" s="1"/>
      <c r="XEN136" s="1"/>
      <c r="XEO136" s="1"/>
      <c r="XEP136" s="1"/>
      <c r="XEQ136" s="1"/>
      <c r="XER136" s="1"/>
      <c r="XES136" s="1"/>
      <c r="XET136" s="1"/>
      <c r="XEU136" s="1"/>
      <c r="XEV136" s="1"/>
      <c r="XEW136" s="1"/>
      <c r="XEX136" s="1"/>
      <c r="XEY136" s="1"/>
      <c r="XEZ136" s="1"/>
      <c r="XFA136" s="1"/>
      <c r="XFB136" s="1"/>
      <c r="XFC136" s="1"/>
    </row>
    <row r="137" spans="1:150 16226:16383" s="3" customFormat="1" ht="21" hidden="1" x14ac:dyDescent="0.3">
      <c r="A137" s="85"/>
      <c r="B137" s="86"/>
      <c r="C137" s="85"/>
      <c r="D137" s="86"/>
      <c r="E137" s="85"/>
      <c r="F137" s="86"/>
      <c r="G137" s="85"/>
      <c r="H137" s="86"/>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c r="AK137" s="1"/>
      <c r="AL137" s="1"/>
      <c r="AM137" s="1"/>
      <c r="AN137" s="1"/>
      <c r="AO137" s="1"/>
      <c r="AP137" s="1"/>
      <c r="AQ137" s="1"/>
      <c r="AR137" s="1"/>
      <c r="AS137" s="1"/>
      <c r="AT137" s="1"/>
      <c r="AU137" s="1"/>
      <c r="AV137" s="1"/>
      <c r="AW137" s="1"/>
      <c r="AX137" s="1"/>
      <c r="AY137" s="1"/>
      <c r="AZ137" s="1"/>
      <c r="BA137" s="1"/>
      <c r="BB137" s="1"/>
      <c r="BC137" s="1"/>
      <c r="BD137" s="1"/>
      <c r="BE137" s="1"/>
      <c r="BF137" s="1"/>
      <c r="BG137" s="1"/>
      <c r="BH137" s="1"/>
      <c r="BI137" s="1"/>
      <c r="BJ137" s="1"/>
      <c r="BK137" s="1"/>
      <c r="BL137" s="1"/>
      <c r="BM137" s="1"/>
      <c r="BN137" s="1"/>
      <c r="BO137" s="1"/>
      <c r="BP137" s="1"/>
      <c r="BQ137" s="1"/>
      <c r="BR137" s="1"/>
      <c r="BS137" s="1"/>
      <c r="BT137" s="1"/>
      <c r="BU137" s="1"/>
      <c r="BV137" s="1"/>
      <c r="BW137" s="1"/>
      <c r="BX137" s="1"/>
      <c r="BY137" s="1"/>
      <c r="BZ137" s="1"/>
      <c r="CA137" s="1"/>
      <c r="CB137" s="1"/>
      <c r="CC137" s="1"/>
      <c r="CD137" s="1"/>
      <c r="CE137" s="1"/>
      <c r="CF137" s="1"/>
      <c r="CG137" s="1"/>
      <c r="CH137" s="1"/>
      <c r="CI137" s="1"/>
      <c r="CJ137" s="1"/>
      <c r="CK137" s="1"/>
      <c r="CL137" s="1"/>
      <c r="CM137" s="1"/>
      <c r="CN137" s="1"/>
      <c r="CO137" s="1"/>
      <c r="CP137" s="1"/>
      <c r="CQ137" s="1"/>
      <c r="CR137" s="1"/>
      <c r="CS137" s="1"/>
      <c r="CT137" s="1"/>
      <c r="CU137" s="1"/>
      <c r="CV137" s="1"/>
      <c r="CW137" s="1"/>
      <c r="CX137" s="1"/>
      <c r="CY137" s="1"/>
      <c r="CZ137" s="1"/>
      <c r="DA137" s="1"/>
      <c r="DB137" s="1"/>
      <c r="DC137" s="1"/>
      <c r="DD137" s="1"/>
      <c r="DE137" s="1"/>
      <c r="DF137" s="1"/>
      <c r="DG137" s="1"/>
      <c r="DH137" s="1"/>
      <c r="DI137" s="1"/>
      <c r="DJ137" s="1"/>
      <c r="DK137" s="1"/>
      <c r="DL137" s="1"/>
      <c r="DM137" s="1"/>
      <c r="DN137" s="1"/>
      <c r="DO137" s="1"/>
      <c r="DP137" s="1"/>
      <c r="DQ137" s="1"/>
      <c r="DR137" s="1"/>
      <c r="DS137" s="1"/>
      <c r="DT137" s="1"/>
      <c r="DU137" s="1"/>
      <c r="DV137" s="1"/>
      <c r="DW137" s="1"/>
      <c r="DX137" s="1"/>
      <c r="DY137" s="1"/>
      <c r="DZ137" s="1"/>
      <c r="EA137" s="1"/>
      <c r="EB137" s="1"/>
      <c r="EC137" s="1"/>
      <c r="ED137" s="1"/>
      <c r="EE137" s="1"/>
      <c r="EF137" s="1"/>
      <c r="EG137" s="1"/>
      <c r="EH137" s="1"/>
      <c r="EI137" s="1"/>
      <c r="EJ137" s="1"/>
      <c r="EK137" s="1"/>
      <c r="EL137" s="1"/>
      <c r="EM137" s="1"/>
      <c r="EN137" s="1"/>
      <c r="EO137" s="1"/>
      <c r="EP137" s="1"/>
      <c r="EQ137" s="1"/>
      <c r="ER137" s="1"/>
      <c r="ES137" s="1"/>
      <c r="ET137" s="1"/>
      <c r="WZB137" s="1"/>
      <c r="WZC137" s="1"/>
      <c r="WZD137" s="1"/>
      <c r="WZE137" s="1"/>
      <c r="WZF137" s="1"/>
      <c r="WZG137" s="1"/>
      <c r="WZH137" s="1"/>
      <c r="WZI137" s="1"/>
      <c r="WZJ137" s="1"/>
      <c r="WZK137" s="1"/>
      <c r="WZL137" s="1"/>
      <c r="WZM137" s="1"/>
      <c r="WZN137" s="1"/>
      <c r="WZO137" s="1"/>
      <c r="WZP137" s="1"/>
      <c r="WZQ137" s="1"/>
      <c r="WZR137" s="1"/>
      <c r="WZS137" s="1"/>
      <c r="WZT137" s="1"/>
      <c r="WZU137" s="1"/>
      <c r="WZV137" s="1"/>
      <c r="WZW137" s="1"/>
      <c r="WZX137" s="1"/>
      <c r="WZY137" s="1"/>
      <c r="WZZ137" s="1"/>
      <c r="XAA137" s="1"/>
      <c r="XAB137" s="1"/>
      <c r="XAC137" s="1"/>
      <c r="XAD137" s="1"/>
      <c r="XAE137" s="1"/>
      <c r="XAF137" s="1"/>
      <c r="XAG137" s="1"/>
      <c r="XAH137" s="1"/>
      <c r="XAI137" s="1"/>
      <c r="XAJ137" s="1"/>
      <c r="XAK137" s="1"/>
      <c r="XAL137" s="1"/>
      <c r="XAM137" s="1"/>
      <c r="XAN137" s="1"/>
      <c r="XAO137" s="1"/>
      <c r="XAP137" s="1"/>
      <c r="XAQ137" s="1"/>
      <c r="XAR137" s="1"/>
      <c r="XAS137" s="1"/>
      <c r="XAT137" s="1"/>
      <c r="XAU137" s="1"/>
      <c r="XAV137" s="1"/>
      <c r="XAW137" s="1"/>
      <c r="XAX137" s="1"/>
      <c r="XAY137" s="1"/>
      <c r="XAZ137" s="1"/>
      <c r="XBA137" s="1"/>
      <c r="XBB137" s="1"/>
      <c r="XBC137" s="1"/>
      <c r="XBD137" s="1"/>
      <c r="XBE137" s="1"/>
      <c r="XBF137" s="1"/>
      <c r="XBG137" s="1"/>
      <c r="XBH137" s="1"/>
      <c r="XBI137" s="1"/>
      <c r="XBJ137" s="1"/>
      <c r="XBK137" s="1"/>
      <c r="XBL137" s="1"/>
      <c r="XBM137" s="1"/>
      <c r="XBN137" s="1"/>
      <c r="XBO137" s="1"/>
      <c r="XBP137" s="1"/>
      <c r="XBQ137" s="1"/>
      <c r="XBR137" s="1"/>
      <c r="XBS137" s="1"/>
      <c r="XBT137" s="1"/>
      <c r="XBU137" s="1"/>
      <c r="XBV137" s="1"/>
      <c r="XBW137" s="1"/>
      <c r="XBX137" s="1"/>
      <c r="XBY137" s="1"/>
      <c r="XBZ137" s="1"/>
      <c r="XCA137" s="1"/>
      <c r="XCB137" s="1"/>
      <c r="XCC137" s="1"/>
      <c r="XCD137" s="1"/>
      <c r="XCE137" s="1"/>
      <c r="XCF137" s="1"/>
      <c r="XCG137" s="1"/>
      <c r="XCH137" s="1"/>
      <c r="XCI137" s="1"/>
      <c r="XCJ137" s="1"/>
      <c r="XCK137" s="1"/>
      <c r="XCL137" s="1"/>
      <c r="XCM137" s="1"/>
      <c r="XCN137" s="1"/>
      <c r="XCO137" s="1"/>
      <c r="XCP137" s="1"/>
      <c r="XCQ137" s="1"/>
      <c r="XCR137" s="1"/>
      <c r="XCS137" s="1"/>
      <c r="XCT137" s="1"/>
      <c r="XCU137" s="1"/>
      <c r="XCV137" s="1"/>
      <c r="XCW137" s="1"/>
      <c r="XCX137" s="1"/>
      <c r="XCY137" s="1"/>
      <c r="XCZ137" s="1"/>
      <c r="XDA137" s="1"/>
      <c r="XDB137" s="1"/>
      <c r="XDC137" s="1"/>
      <c r="XDD137" s="1"/>
      <c r="XDE137" s="1"/>
      <c r="XDF137" s="1"/>
      <c r="XDG137" s="1"/>
      <c r="XDH137" s="1"/>
      <c r="XDI137" s="1"/>
      <c r="XDJ137" s="1"/>
      <c r="XDK137" s="1"/>
      <c r="XDL137" s="1"/>
      <c r="XDM137" s="1"/>
      <c r="XDN137" s="1"/>
      <c r="XDO137" s="1"/>
      <c r="XDP137" s="1"/>
      <c r="XDQ137" s="1"/>
      <c r="XDR137" s="1"/>
      <c r="XDS137" s="1"/>
      <c r="XDT137" s="1"/>
      <c r="XDU137" s="1"/>
      <c r="XDV137" s="1"/>
      <c r="XDW137" s="1"/>
      <c r="XDX137" s="1"/>
      <c r="XDY137" s="1"/>
      <c r="XDZ137" s="1"/>
      <c r="XEA137" s="1"/>
      <c r="XEB137" s="1"/>
      <c r="XEC137" s="1"/>
      <c r="XED137" s="1"/>
      <c r="XEE137" s="1"/>
      <c r="XEF137" s="1"/>
      <c r="XEG137" s="1"/>
      <c r="XEH137" s="1"/>
      <c r="XEI137" s="1"/>
      <c r="XEJ137" s="1"/>
      <c r="XEK137" s="1"/>
      <c r="XEL137" s="1"/>
      <c r="XEM137" s="1"/>
      <c r="XEN137" s="1"/>
      <c r="XEO137" s="1"/>
      <c r="XEP137" s="1"/>
      <c r="XEQ137" s="1"/>
      <c r="XER137" s="1"/>
      <c r="XES137" s="1"/>
      <c r="XET137" s="1"/>
      <c r="XEU137" s="1"/>
      <c r="XEV137" s="1"/>
      <c r="XEW137" s="1"/>
      <c r="XEX137" s="1"/>
      <c r="XEY137" s="1"/>
      <c r="XEZ137" s="1"/>
      <c r="XFA137" s="1"/>
      <c r="XFB137" s="1"/>
      <c r="XFC137" s="1"/>
    </row>
    <row r="138" spans="1:150 16226:16383" s="3" customFormat="1" ht="21" hidden="1" x14ac:dyDescent="0.3">
      <c r="A138" s="115" t="s">
        <v>156</v>
      </c>
      <c r="B138" s="116"/>
      <c r="C138" s="115" t="s">
        <v>96</v>
      </c>
      <c r="D138" s="116"/>
      <c r="E138" s="115">
        <f>SUM(F136:F137)</f>
        <v>0</v>
      </c>
      <c r="F138" s="116"/>
      <c r="G138" s="115">
        <f>SUM(H136:H137)</f>
        <v>0</v>
      </c>
      <c r="H138" s="116">
        <f>SUM(H136:H137)</f>
        <v>0</v>
      </c>
      <c r="I138" s="1"/>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c r="AK138" s="1"/>
      <c r="AL138" s="1"/>
      <c r="AM138" s="1"/>
      <c r="AN138" s="1"/>
      <c r="AO138" s="1"/>
      <c r="AP138" s="1"/>
      <c r="AQ138" s="1"/>
      <c r="AR138" s="1"/>
      <c r="AS138" s="1"/>
      <c r="AT138" s="1"/>
      <c r="AU138" s="1"/>
      <c r="AV138" s="1"/>
      <c r="AW138" s="1"/>
      <c r="AX138" s="1"/>
      <c r="AY138" s="1"/>
      <c r="AZ138" s="1"/>
      <c r="BA138" s="1"/>
      <c r="BB138" s="1"/>
      <c r="BC138" s="1"/>
      <c r="BD138" s="1"/>
      <c r="BE138" s="1"/>
      <c r="BF138" s="1"/>
      <c r="BG138" s="1"/>
      <c r="BH138" s="1"/>
      <c r="BI138" s="1"/>
      <c r="BJ138" s="1"/>
      <c r="BK138" s="1"/>
      <c r="BL138" s="1"/>
      <c r="BM138" s="1"/>
      <c r="BN138" s="1"/>
      <c r="BO138" s="1"/>
      <c r="BP138" s="1"/>
      <c r="BQ138" s="1"/>
      <c r="BR138" s="1"/>
      <c r="BS138" s="1"/>
      <c r="BT138" s="1"/>
      <c r="BU138" s="1"/>
      <c r="BV138" s="1"/>
      <c r="BW138" s="1"/>
      <c r="BX138" s="1"/>
      <c r="BY138" s="1"/>
      <c r="BZ138" s="1"/>
      <c r="CA138" s="1"/>
      <c r="CB138" s="1"/>
      <c r="CC138" s="1"/>
      <c r="CD138" s="1"/>
      <c r="CE138" s="1"/>
      <c r="CF138" s="1"/>
      <c r="CG138" s="1"/>
      <c r="CH138" s="1"/>
      <c r="CI138" s="1"/>
      <c r="CJ138" s="1"/>
      <c r="CK138" s="1"/>
      <c r="CL138" s="1"/>
      <c r="CM138" s="1"/>
      <c r="CN138" s="1"/>
      <c r="CO138" s="1"/>
      <c r="CP138" s="1"/>
      <c r="CQ138" s="1"/>
      <c r="CR138" s="1"/>
      <c r="CS138" s="1"/>
      <c r="CT138" s="1"/>
      <c r="CU138" s="1"/>
      <c r="CV138" s="1"/>
      <c r="CW138" s="1"/>
      <c r="CX138" s="1"/>
      <c r="CY138" s="1"/>
      <c r="CZ138" s="1"/>
      <c r="DA138" s="1"/>
      <c r="DB138" s="1"/>
      <c r="DC138" s="1"/>
      <c r="DD138" s="1"/>
      <c r="DE138" s="1"/>
      <c r="DF138" s="1"/>
      <c r="DG138" s="1"/>
      <c r="DH138" s="1"/>
      <c r="DI138" s="1"/>
      <c r="DJ138" s="1"/>
      <c r="DK138" s="1"/>
      <c r="DL138" s="1"/>
      <c r="DM138" s="1"/>
      <c r="DN138" s="1"/>
      <c r="DO138" s="1"/>
      <c r="DP138" s="1"/>
      <c r="DQ138" s="1"/>
      <c r="DR138" s="1"/>
      <c r="DS138" s="1"/>
      <c r="DT138" s="1"/>
      <c r="DU138" s="1"/>
      <c r="DV138" s="1"/>
      <c r="DW138" s="1"/>
      <c r="DX138" s="1"/>
      <c r="DY138" s="1"/>
      <c r="DZ138" s="1"/>
      <c r="EA138" s="1"/>
      <c r="EB138" s="1"/>
      <c r="EC138" s="1"/>
      <c r="ED138" s="1"/>
      <c r="EE138" s="1"/>
      <c r="EF138" s="1"/>
      <c r="EG138" s="1"/>
      <c r="EH138" s="1"/>
      <c r="EI138" s="1"/>
      <c r="EJ138" s="1"/>
      <c r="EK138" s="1"/>
      <c r="EL138" s="1"/>
      <c r="EM138" s="1"/>
      <c r="EN138" s="1"/>
      <c r="EO138" s="1"/>
      <c r="EP138" s="1"/>
      <c r="EQ138" s="1"/>
      <c r="ER138" s="1"/>
      <c r="ES138" s="1"/>
      <c r="ET138" s="1"/>
      <c r="WZB138" s="1"/>
      <c r="WZC138" s="1"/>
      <c r="WZD138" s="1"/>
      <c r="WZE138" s="1"/>
      <c r="WZF138" s="1"/>
      <c r="WZG138" s="1"/>
      <c r="WZH138" s="1"/>
      <c r="WZI138" s="1"/>
      <c r="WZJ138" s="1"/>
      <c r="WZK138" s="1"/>
      <c r="WZL138" s="1"/>
      <c r="WZM138" s="1"/>
      <c r="WZN138" s="1"/>
      <c r="WZO138" s="1"/>
      <c r="WZP138" s="1"/>
      <c r="WZQ138" s="1"/>
      <c r="WZR138" s="1"/>
      <c r="WZS138" s="1"/>
      <c r="WZT138" s="1"/>
      <c r="WZU138" s="1"/>
      <c r="WZV138" s="1"/>
      <c r="WZW138" s="1"/>
      <c r="WZX138" s="1"/>
      <c r="WZY138" s="1"/>
      <c r="WZZ138" s="1"/>
      <c r="XAA138" s="1"/>
      <c r="XAB138" s="1"/>
      <c r="XAC138" s="1"/>
      <c r="XAD138" s="1"/>
      <c r="XAE138" s="1"/>
      <c r="XAF138" s="1"/>
      <c r="XAG138" s="1"/>
      <c r="XAH138" s="1"/>
      <c r="XAI138" s="1"/>
      <c r="XAJ138" s="1"/>
      <c r="XAK138" s="1"/>
      <c r="XAL138" s="1"/>
      <c r="XAM138" s="1"/>
      <c r="XAN138" s="1"/>
      <c r="XAO138" s="1"/>
      <c r="XAP138" s="1"/>
      <c r="XAQ138" s="1"/>
      <c r="XAR138" s="1"/>
      <c r="XAS138" s="1"/>
      <c r="XAT138" s="1"/>
      <c r="XAU138" s="1"/>
      <c r="XAV138" s="1"/>
      <c r="XAW138" s="1"/>
      <c r="XAX138" s="1"/>
      <c r="XAY138" s="1"/>
      <c r="XAZ138" s="1"/>
      <c r="XBA138" s="1"/>
      <c r="XBB138" s="1"/>
      <c r="XBC138" s="1"/>
      <c r="XBD138" s="1"/>
      <c r="XBE138" s="1"/>
      <c r="XBF138" s="1"/>
      <c r="XBG138" s="1"/>
      <c r="XBH138" s="1"/>
      <c r="XBI138" s="1"/>
      <c r="XBJ138" s="1"/>
      <c r="XBK138" s="1"/>
      <c r="XBL138" s="1"/>
      <c r="XBM138" s="1"/>
      <c r="XBN138" s="1"/>
      <c r="XBO138" s="1"/>
      <c r="XBP138" s="1"/>
      <c r="XBQ138" s="1"/>
      <c r="XBR138" s="1"/>
      <c r="XBS138" s="1"/>
      <c r="XBT138" s="1"/>
      <c r="XBU138" s="1"/>
      <c r="XBV138" s="1"/>
      <c r="XBW138" s="1"/>
      <c r="XBX138" s="1"/>
      <c r="XBY138" s="1"/>
      <c r="XBZ138" s="1"/>
      <c r="XCA138" s="1"/>
      <c r="XCB138" s="1"/>
      <c r="XCC138" s="1"/>
      <c r="XCD138" s="1"/>
      <c r="XCE138" s="1"/>
      <c r="XCF138" s="1"/>
      <c r="XCG138" s="1"/>
      <c r="XCH138" s="1"/>
      <c r="XCI138" s="1"/>
      <c r="XCJ138" s="1"/>
      <c r="XCK138" s="1"/>
      <c r="XCL138" s="1"/>
      <c r="XCM138" s="1"/>
      <c r="XCN138" s="1"/>
      <c r="XCO138" s="1"/>
      <c r="XCP138" s="1"/>
      <c r="XCQ138" s="1"/>
      <c r="XCR138" s="1"/>
      <c r="XCS138" s="1"/>
      <c r="XCT138" s="1"/>
      <c r="XCU138" s="1"/>
      <c r="XCV138" s="1"/>
      <c r="XCW138" s="1"/>
      <c r="XCX138" s="1"/>
      <c r="XCY138" s="1"/>
      <c r="XCZ138" s="1"/>
      <c r="XDA138" s="1"/>
      <c r="XDB138" s="1"/>
      <c r="XDC138" s="1"/>
      <c r="XDD138" s="1"/>
      <c r="XDE138" s="1"/>
      <c r="XDF138" s="1"/>
      <c r="XDG138" s="1"/>
      <c r="XDH138" s="1"/>
      <c r="XDI138" s="1"/>
      <c r="XDJ138" s="1"/>
      <c r="XDK138" s="1"/>
      <c r="XDL138" s="1"/>
      <c r="XDM138" s="1"/>
      <c r="XDN138" s="1"/>
      <c r="XDO138" s="1"/>
      <c r="XDP138" s="1"/>
      <c r="XDQ138" s="1"/>
      <c r="XDR138" s="1"/>
      <c r="XDS138" s="1"/>
      <c r="XDT138" s="1"/>
      <c r="XDU138" s="1"/>
      <c r="XDV138" s="1"/>
      <c r="XDW138" s="1"/>
      <c r="XDX138" s="1"/>
      <c r="XDY138" s="1"/>
      <c r="XDZ138" s="1"/>
      <c r="XEA138" s="1"/>
      <c r="XEB138" s="1"/>
      <c r="XEC138" s="1"/>
      <c r="XED138" s="1"/>
      <c r="XEE138" s="1"/>
      <c r="XEF138" s="1"/>
      <c r="XEG138" s="1"/>
      <c r="XEH138" s="1"/>
      <c r="XEI138" s="1"/>
      <c r="XEJ138" s="1"/>
      <c r="XEK138" s="1"/>
      <c r="XEL138" s="1"/>
      <c r="XEM138" s="1"/>
      <c r="XEN138" s="1"/>
      <c r="XEO138" s="1"/>
      <c r="XEP138" s="1"/>
      <c r="XEQ138" s="1"/>
      <c r="XER138" s="1"/>
      <c r="XES138" s="1"/>
      <c r="XET138" s="1"/>
      <c r="XEU138" s="1"/>
      <c r="XEV138" s="1"/>
      <c r="XEW138" s="1"/>
      <c r="XEX138" s="1"/>
      <c r="XEY138" s="1"/>
      <c r="XEZ138" s="1"/>
      <c r="XFA138" s="1"/>
      <c r="XFB138" s="1"/>
      <c r="XFC138" s="1"/>
    </row>
    <row r="139" spans="1:150 16226:16383" ht="21" x14ac:dyDescent="0.3">
      <c r="A139" s="138" t="s">
        <v>233</v>
      </c>
      <c r="B139" s="139"/>
      <c r="C139" s="139"/>
      <c r="D139" s="139"/>
      <c r="E139" s="139"/>
      <c r="F139" s="139"/>
      <c r="G139" s="139"/>
      <c r="H139" s="114"/>
    </row>
    <row r="140" spans="1:150 16226:16383" s="3" customFormat="1" ht="21" x14ac:dyDescent="0.3">
      <c r="A140" s="115" t="s">
        <v>154</v>
      </c>
      <c r="B140" s="116"/>
      <c r="C140" s="115" t="s">
        <v>155</v>
      </c>
      <c r="D140" s="116"/>
      <c r="E140" s="115" t="s">
        <v>153</v>
      </c>
      <c r="F140" s="116"/>
      <c r="G140" s="115" t="s">
        <v>165</v>
      </c>
      <c r="H140" s="116"/>
      <c r="I140" s="1"/>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c r="AK140" s="1"/>
      <c r="AL140" s="1"/>
      <c r="AM140" s="1"/>
      <c r="AN140" s="1"/>
      <c r="AO140" s="1"/>
      <c r="AP140" s="1"/>
      <c r="AQ140" s="1"/>
      <c r="AR140" s="1"/>
      <c r="AS140" s="1"/>
      <c r="AT140" s="1"/>
      <c r="AU140" s="1"/>
      <c r="AV140" s="1"/>
      <c r="AW140" s="1"/>
      <c r="AX140" s="1"/>
      <c r="AY140" s="1"/>
      <c r="AZ140" s="1"/>
      <c r="BA140" s="1"/>
      <c r="BB140" s="1"/>
      <c r="BC140" s="1"/>
      <c r="BD140" s="1"/>
      <c r="BE140" s="1"/>
      <c r="BF140" s="1"/>
      <c r="BG140" s="1"/>
      <c r="BH140" s="1"/>
      <c r="BI140" s="1"/>
      <c r="BJ140" s="1"/>
      <c r="BK140" s="1"/>
      <c r="BL140" s="1"/>
      <c r="BM140" s="1"/>
      <c r="BN140" s="1"/>
      <c r="BO140" s="1"/>
      <c r="BP140" s="1"/>
      <c r="BQ140" s="1"/>
      <c r="BR140" s="1"/>
      <c r="BS140" s="1"/>
      <c r="BT140" s="1"/>
      <c r="BU140" s="1"/>
      <c r="BV140" s="1"/>
      <c r="BW140" s="1"/>
      <c r="BX140" s="1"/>
      <c r="BY140" s="1"/>
      <c r="BZ140" s="1"/>
      <c r="CA140" s="1"/>
      <c r="CB140" s="1"/>
      <c r="CC140" s="1"/>
      <c r="CD140" s="1"/>
      <c r="CE140" s="1"/>
      <c r="CF140" s="1"/>
      <c r="CG140" s="1"/>
      <c r="CH140" s="1"/>
      <c r="CI140" s="1"/>
      <c r="CJ140" s="1"/>
      <c r="CK140" s="1"/>
      <c r="CL140" s="1"/>
      <c r="CM140" s="1"/>
      <c r="CN140" s="1"/>
      <c r="CO140" s="1"/>
      <c r="CP140" s="1"/>
      <c r="CQ140" s="1"/>
      <c r="CR140" s="1"/>
      <c r="CS140" s="1"/>
      <c r="CT140" s="1"/>
      <c r="CU140" s="1"/>
      <c r="CV140" s="1"/>
      <c r="CW140" s="1"/>
      <c r="CX140" s="1"/>
      <c r="CY140" s="1"/>
      <c r="CZ140" s="1"/>
      <c r="DA140" s="1"/>
      <c r="DB140" s="1"/>
      <c r="DC140" s="1"/>
      <c r="DD140" s="1"/>
      <c r="DE140" s="1"/>
      <c r="DF140" s="1"/>
      <c r="DG140" s="1"/>
      <c r="DH140" s="1"/>
      <c r="DI140" s="1"/>
      <c r="DJ140" s="1"/>
      <c r="DK140" s="1"/>
      <c r="DL140" s="1"/>
      <c r="DM140" s="1"/>
      <c r="DN140" s="1"/>
      <c r="DO140" s="1"/>
      <c r="DP140" s="1"/>
      <c r="DQ140" s="1"/>
      <c r="DR140" s="1"/>
      <c r="DS140" s="1"/>
      <c r="DT140" s="1"/>
      <c r="DU140" s="1"/>
      <c r="DV140" s="1"/>
      <c r="DW140" s="1"/>
      <c r="DX140" s="1"/>
      <c r="DY140" s="1"/>
      <c r="DZ140" s="1"/>
      <c r="EA140" s="1"/>
      <c r="EB140" s="1"/>
      <c r="EC140" s="1"/>
      <c r="ED140" s="1"/>
      <c r="EE140" s="1"/>
      <c r="EF140" s="1"/>
      <c r="EG140" s="1"/>
      <c r="EH140" s="1"/>
      <c r="EI140" s="1"/>
      <c r="EJ140" s="1"/>
      <c r="EK140" s="1"/>
      <c r="EL140" s="1"/>
      <c r="EM140" s="1"/>
      <c r="EN140" s="1"/>
      <c r="EO140" s="1"/>
      <c r="EP140" s="1"/>
      <c r="EQ140" s="1"/>
      <c r="ER140" s="1"/>
      <c r="ES140" s="1"/>
      <c r="ET140" s="1"/>
      <c r="WZB140" s="1"/>
      <c r="WZC140" s="1"/>
      <c r="WZD140" s="1"/>
      <c r="WZE140" s="1"/>
      <c r="WZF140" s="1"/>
      <c r="WZG140" s="1"/>
      <c r="WZH140" s="1"/>
      <c r="WZI140" s="1"/>
      <c r="WZJ140" s="1"/>
      <c r="WZK140" s="1"/>
      <c r="WZL140" s="1"/>
      <c r="WZM140" s="1"/>
      <c r="WZN140" s="1"/>
      <c r="WZO140" s="1"/>
      <c r="WZP140" s="1"/>
      <c r="WZQ140" s="1"/>
      <c r="WZR140" s="1"/>
      <c r="WZS140" s="1"/>
      <c r="WZT140" s="1"/>
      <c r="WZU140" s="1"/>
      <c r="WZV140" s="1"/>
      <c r="WZW140" s="1"/>
      <c r="WZX140" s="1"/>
      <c r="WZY140" s="1"/>
      <c r="WZZ140" s="1"/>
      <c r="XAA140" s="1"/>
      <c r="XAB140" s="1"/>
      <c r="XAC140" s="1"/>
      <c r="XAD140" s="1"/>
      <c r="XAE140" s="1"/>
      <c r="XAF140" s="1"/>
      <c r="XAG140" s="1"/>
      <c r="XAH140" s="1"/>
      <c r="XAI140" s="1"/>
      <c r="XAJ140" s="1"/>
      <c r="XAK140" s="1"/>
      <c r="XAL140" s="1"/>
      <c r="XAM140" s="1"/>
      <c r="XAN140" s="1"/>
      <c r="XAO140" s="1"/>
      <c r="XAP140" s="1"/>
      <c r="XAQ140" s="1"/>
      <c r="XAR140" s="1"/>
      <c r="XAS140" s="1"/>
      <c r="XAT140" s="1"/>
      <c r="XAU140" s="1"/>
      <c r="XAV140" s="1"/>
      <c r="XAW140" s="1"/>
      <c r="XAX140" s="1"/>
      <c r="XAY140" s="1"/>
      <c r="XAZ140" s="1"/>
      <c r="XBA140" s="1"/>
      <c r="XBB140" s="1"/>
      <c r="XBC140" s="1"/>
      <c r="XBD140" s="1"/>
      <c r="XBE140" s="1"/>
      <c r="XBF140" s="1"/>
      <c r="XBG140" s="1"/>
      <c r="XBH140" s="1"/>
      <c r="XBI140" s="1"/>
      <c r="XBJ140" s="1"/>
      <c r="XBK140" s="1"/>
      <c r="XBL140" s="1"/>
      <c r="XBM140" s="1"/>
      <c r="XBN140" s="1"/>
      <c r="XBO140" s="1"/>
      <c r="XBP140" s="1"/>
      <c r="XBQ140" s="1"/>
      <c r="XBR140" s="1"/>
      <c r="XBS140" s="1"/>
      <c r="XBT140" s="1"/>
      <c r="XBU140" s="1"/>
      <c r="XBV140" s="1"/>
      <c r="XBW140" s="1"/>
      <c r="XBX140" s="1"/>
      <c r="XBY140" s="1"/>
      <c r="XBZ140" s="1"/>
      <c r="XCA140" s="1"/>
      <c r="XCB140" s="1"/>
      <c r="XCC140" s="1"/>
      <c r="XCD140" s="1"/>
      <c r="XCE140" s="1"/>
      <c r="XCF140" s="1"/>
      <c r="XCG140" s="1"/>
      <c r="XCH140" s="1"/>
      <c r="XCI140" s="1"/>
      <c r="XCJ140" s="1"/>
      <c r="XCK140" s="1"/>
      <c r="XCL140" s="1"/>
      <c r="XCM140" s="1"/>
      <c r="XCN140" s="1"/>
      <c r="XCO140" s="1"/>
      <c r="XCP140" s="1"/>
      <c r="XCQ140" s="1"/>
      <c r="XCR140" s="1"/>
      <c r="XCS140" s="1"/>
      <c r="XCT140" s="1"/>
      <c r="XCU140" s="1"/>
      <c r="XCV140" s="1"/>
      <c r="XCW140" s="1"/>
      <c r="XCX140" s="1"/>
      <c r="XCY140" s="1"/>
      <c r="XCZ140" s="1"/>
      <c r="XDA140" s="1"/>
      <c r="XDB140" s="1"/>
      <c r="XDC140" s="1"/>
      <c r="XDD140" s="1"/>
      <c r="XDE140" s="1"/>
      <c r="XDF140" s="1"/>
      <c r="XDG140" s="1"/>
      <c r="XDH140" s="1"/>
      <c r="XDI140" s="1"/>
      <c r="XDJ140" s="1"/>
      <c r="XDK140" s="1"/>
      <c r="XDL140" s="1"/>
      <c r="XDM140" s="1"/>
      <c r="XDN140" s="1"/>
      <c r="XDO140" s="1"/>
      <c r="XDP140" s="1"/>
      <c r="XDQ140" s="1"/>
      <c r="XDR140" s="1"/>
      <c r="XDS140" s="1"/>
      <c r="XDT140" s="1"/>
      <c r="XDU140" s="1"/>
      <c r="XDV140" s="1"/>
      <c r="XDW140" s="1"/>
      <c r="XDX140" s="1"/>
      <c r="XDY140" s="1"/>
      <c r="XDZ140" s="1"/>
      <c r="XEA140" s="1"/>
      <c r="XEB140" s="1"/>
      <c r="XEC140" s="1"/>
      <c r="XED140" s="1"/>
      <c r="XEE140" s="1"/>
      <c r="XEF140" s="1"/>
      <c r="XEG140" s="1"/>
      <c r="XEH140" s="1"/>
      <c r="XEI140" s="1"/>
      <c r="XEJ140" s="1"/>
      <c r="XEK140" s="1"/>
      <c r="XEL140" s="1"/>
      <c r="XEM140" s="1"/>
      <c r="XEN140" s="1"/>
      <c r="XEO140" s="1"/>
      <c r="XEP140" s="1"/>
      <c r="XEQ140" s="1"/>
      <c r="XER140" s="1"/>
      <c r="XES140" s="1"/>
      <c r="XET140" s="1"/>
      <c r="XEU140" s="1"/>
      <c r="XEV140" s="1"/>
      <c r="XEW140" s="1"/>
      <c r="XEX140" s="1"/>
      <c r="XEY140" s="1"/>
      <c r="XEZ140" s="1"/>
      <c r="XFA140" s="1"/>
      <c r="XFB140" s="1"/>
      <c r="XFC140" s="1"/>
    </row>
    <row r="141" spans="1:150 16226:16383" s="3" customFormat="1" ht="21" x14ac:dyDescent="0.3">
      <c r="A141" s="91" t="s">
        <v>308</v>
      </c>
      <c r="B141" s="92"/>
      <c r="C141" s="85" t="s">
        <v>88</v>
      </c>
      <c r="D141" s="86"/>
      <c r="E141" s="85">
        <f>COUNT(H154:H161)*15+COUNT(H163:H168)*2+COUNT(H172:H179)*4+COUNT(H183:H188)+COUNT(H190:H195)+COUNT(H198:H201)</f>
        <v>180</v>
      </c>
      <c r="F141" s="86"/>
      <c r="G141" s="85">
        <f>SUM(H154:H161)*15+SUM(H163:H168)*2+SUM(H172:H179)*4+SUM(H183:H188)+SUM(H190:H195)+SUM(H198:H201)</f>
        <v>133954.74541799998</v>
      </c>
      <c r="H141" s="86"/>
      <c r="I141" s="1"/>
      <c r="J141" s="79">
        <f>E141+E142</f>
        <v>290</v>
      </c>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c r="AK141" s="1"/>
      <c r="AL141" s="1"/>
      <c r="AM141" s="1"/>
      <c r="AN141" s="1"/>
      <c r="AO141" s="1"/>
      <c r="AP141" s="1"/>
      <c r="AQ141" s="1"/>
      <c r="AR141" s="1"/>
      <c r="AS141" s="1"/>
      <c r="AT141" s="1"/>
      <c r="AU141" s="1"/>
      <c r="AV141" s="1"/>
      <c r="AW141" s="1"/>
      <c r="AX141" s="1"/>
      <c r="AY141" s="1"/>
      <c r="AZ141" s="1"/>
      <c r="BA141" s="1"/>
      <c r="BB141" s="1"/>
      <c r="BC141" s="1"/>
      <c r="BD141" s="1"/>
      <c r="BE141" s="1"/>
      <c r="BF141" s="1"/>
      <c r="BG141" s="1"/>
      <c r="BH141" s="1"/>
      <c r="BI141" s="1"/>
      <c r="BJ141" s="1"/>
      <c r="BK141" s="1"/>
      <c r="BL141" s="1"/>
      <c r="BM141" s="1"/>
      <c r="BN141" s="1"/>
      <c r="BO141" s="1"/>
      <c r="BP141" s="1"/>
      <c r="BQ141" s="1"/>
      <c r="BR141" s="1"/>
      <c r="BS141" s="1"/>
      <c r="BT141" s="1"/>
      <c r="BU141" s="1"/>
      <c r="BV141" s="1"/>
      <c r="BW141" s="1"/>
      <c r="BX141" s="1"/>
      <c r="BY141" s="1"/>
      <c r="BZ141" s="1"/>
      <c r="CA141" s="1"/>
      <c r="CB141" s="1"/>
      <c r="CC141" s="1"/>
      <c r="CD141" s="1"/>
      <c r="CE141" s="1"/>
      <c r="CF141" s="1"/>
      <c r="CG141" s="1"/>
      <c r="CH141" s="1"/>
      <c r="CI141" s="1"/>
      <c r="CJ141" s="1"/>
      <c r="CK141" s="1"/>
      <c r="CL141" s="1"/>
      <c r="CM141" s="1"/>
      <c r="CN141" s="1"/>
      <c r="CO141" s="1"/>
      <c r="CP141" s="1"/>
      <c r="CQ141" s="1"/>
      <c r="CR141" s="1"/>
      <c r="CS141" s="1"/>
      <c r="CT141" s="1"/>
      <c r="CU141" s="1"/>
      <c r="CV141" s="1"/>
      <c r="CW141" s="1"/>
      <c r="CX141" s="1"/>
      <c r="CY141" s="1"/>
      <c r="CZ141" s="1"/>
      <c r="DA141" s="1"/>
      <c r="DB141" s="1"/>
      <c r="DC141" s="1"/>
      <c r="DD141" s="1"/>
      <c r="DE141" s="1"/>
      <c r="DF141" s="1"/>
      <c r="DG141" s="1"/>
      <c r="DH141" s="1"/>
      <c r="DI141" s="1"/>
      <c r="DJ141" s="1"/>
      <c r="DK141" s="1"/>
      <c r="DL141" s="1"/>
      <c r="DM141" s="1"/>
      <c r="DN141" s="1"/>
      <c r="DO141" s="1"/>
      <c r="DP141" s="1"/>
      <c r="DQ141" s="1"/>
      <c r="DR141" s="1"/>
      <c r="DS141" s="1"/>
      <c r="DT141" s="1"/>
      <c r="DU141" s="1"/>
      <c r="DV141" s="1"/>
      <c r="DW141" s="1"/>
      <c r="DX141" s="1"/>
      <c r="DY141" s="1"/>
      <c r="DZ141" s="1"/>
      <c r="EA141" s="1"/>
      <c r="EB141" s="1"/>
      <c r="EC141" s="1"/>
      <c r="ED141" s="1"/>
      <c r="EE141" s="1"/>
      <c r="EF141" s="1"/>
      <c r="EG141" s="1"/>
      <c r="EH141" s="1"/>
      <c r="EI141" s="1"/>
      <c r="EJ141" s="1"/>
      <c r="EK141" s="1"/>
      <c r="EL141" s="1"/>
      <c r="EM141" s="1"/>
      <c r="EN141" s="1"/>
      <c r="EO141" s="1"/>
      <c r="EP141" s="1"/>
      <c r="EQ141" s="1"/>
      <c r="ER141" s="1"/>
      <c r="ES141" s="1"/>
      <c r="ET141" s="1"/>
      <c r="WZB141" s="1"/>
      <c r="WZC141" s="1"/>
      <c r="WZD141" s="1"/>
      <c r="WZE141" s="1"/>
      <c r="WZF141" s="1"/>
      <c r="WZG141" s="1"/>
      <c r="WZH141" s="1"/>
      <c r="WZI141" s="1"/>
      <c r="WZJ141" s="1"/>
      <c r="WZK141" s="1"/>
      <c r="WZL141" s="1"/>
      <c r="WZM141" s="1"/>
      <c r="WZN141" s="1"/>
      <c r="WZO141" s="1"/>
      <c r="WZP141" s="1"/>
      <c r="WZQ141" s="1"/>
      <c r="WZR141" s="1"/>
      <c r="WZS141" s="1"/>
      <c r="WZT141" s="1"/>
      <c r="WZU141" s="1"/>
      <c r="WZV141" s="1"/>
      <c r="WZW141" s="1"/>
      <c r="WZX141" s="1"/>
      <c r="WZY141" s="1"/>
      <c r="WZZ141" s="1"/>
      <c r="XAA141" s="1"/>
      <c r="XAB141" s="1"/>
      <c r="XAC141" s="1"/>
      <c r="XAD141" s="1"/>
      <c r="XAE141" s="1"/>
      <c r="XAF141" s="1"/>
      <c r="XAG141" s="1"/>
      <c r="XAH141" s="1"/>
      <c r="XAI141" s="1"/>
      <c r="XAJ141" s="1"/>
      <c r="XAK141" s="1"/>
      <c r="XAL141" s="1"/>
      <c r="XAM141" s="1"/>
      <c r="XAN141" s="1"/>
      <c r="XAO141" s="1"/>
      <c r="XAP141" s="1"/>
      <c r="XAQ141" s="1"/>
      <c r="XAR141" s="1"/>
      <c r="XAS141" s="1"/>
      <c r="XAT141" s="1"/>
      <c r="XAU141" s="1"/>
      <c r="XAV141" s="1"/>
      <c r="XAW141" s="1"/>
      <c r="XAX141" s="1"/>
      <c r="XAY141" s="1"/>
      <c r="XAZ141" s="1"/>
      <c r="XBA141" s="1"/>
      <c r="XBB141" s="1"/>
      <c r="XBC141" s="1"/>
      <c r="XBD141" s="1"/>
      <c r="XBE141" s="1"/>
      <c r="XBF141" s="1"/>
      <c r="XBG141" s="1"/>
      <c r="XBH141" s="1"/>
      <c r="XBI141" s="1"/>
      <c r="XBJ141" s="1"/>
      <c r="XBK141" s="1"/>
      <c r="XBL141" s="1"/>
      <c r="XBM141" s="1"/>
      <c r="XBN141" s="1"/>
      <c r="XBO141" s="1"/>
      <c r="XBP141" s="1"/>
      <c r="XBQ141" s="1"/>
      <c r="XBR141" s="1"/>
      <c r="XBS141" s="1"/>
      <c r="XBT141" s="1"/>
      <c r="XBU141" s="1"/>
      <c r="XBV141" s="1"/>
      <c r="XBW141" s="1"/>
      <c r="XBX141" s="1"/>
      <c r="XBY141" s="1"/>
      <c r="XBZ141" s="1"/>
      <c r="XCA141" s="1"/>
      <c r="XCB141" s="1"/>
      <c r="XCC141" s="1"/>
      <c r="XCD141" s="1"/>
      <c r="XCE141" s="1"/>
      <c r="XCF141" s="1"/>
      <c r="XCG141" s="1"/>
      <c r="XCH141" s="1"/>
      <c r="XCI141" s="1"/>
      <c r="XCJ141" s="1"/>
      <c r="XCK141" s="1"/>
      <c r="XCL141" s="1"/>
      <c r="XCM141" s="1"/>
      <c r="XCN141" s="1"/>
      <c r="XCO141" s="1"/>
      <c r="XCP141" s="1"/>
      <c r="XCQ141" s="1"/>
      <c r="XCR141" s="1"/>
      <c r="XCS141" s="1"/>
      <c r="XCT141" s="1"/>
      <c r="XCU141" s="1"/>
      <c r="XCV141" s="1"/>
      <c r="XCW141" s="1"/>
      <c r="XCX141" s="1"/>
      <c r="XCY141" s="1"/>
      <c r="XCZ141" s="1"/>
      <c r="XDA141" s="1"/>
      <c r="XDB141" s="1"/>
      <c r="XDC141" s="1"/>
      <c r="XDD141" s="1"/>
      <c r="XDE141" s="1"/>
      <c r="XDF141" s="1"/>
      <c r="XDG141" s="1"/>
      <c r="XDH141" s="1"/>
      <c r="XDI141" s="1"/>
      <c r="XDJ141" s="1"/>
      <c r="XDK141" s="1"/>
      <c r="XDL141" s="1"/>
      <c r="XDM141" s="1"/>
      <c r="XDN141" s="1"/>
      <c r="XDO141" s="1"/>
      <c r="XDP141" s="1"/>
      <c r="XDQ141" s="1"/>
      <c r="XDR141" s="1"/>
      <c r="XDS141" s="1"/>
      <c r="XDT141" s="1"/>
      <c r="XDU141" s="1"/>
      <c r="XDV141" s="1"/>
      <c r="XDW141" s="1"/>
      <c r="XDX141" s="1"/>
      <c r="XDY141" s="1"/>
      <c r="XDZ141" s="1"/>
      <c r="XEA141" s="1"/>
      <c r="XEB141" s="1"/>
      <c r="XEC141" s="1"/>
      <c r="XED141" s="1"/>
      <c r="XEE141" s="1"/>
      <c r="XEF141" s="1"/>
      <c r="XEG141" s="1"/>
      <c r="XEH141" s="1"/>
      <c r="XEI141" s="1"/>
      <c r="XEJ141" s="1"/>
      <c r="XEK141" s="1"/>
      <c r="XEL141" s="1"/>
      <c r="XEM141" s="1"/>
      <c r="XEN141" s="1"/>
      <c r="XEO141" s="1"/>
      <c r="XEP141" s="1"/>
      <c r="XEQ141" s="1"/>
      <c r="XER141" s="1"/>
      <c r="XES141" s="1"/>
      <c r="XET141" s="1"/>
      <c r="XEU141" s="1"/>
      <c r="XEV141" s="1"/>
      <c r="XEW141" s="1"/>
      <c r="XEX141" s="1"/>
      <c r="XEY141" s="1"/>
      <c r="XEZ141" s="1"/>
      <c r="XFA141" s="1"/>
      <c r="XFB141" s="1"/>
      <c r="XFC141" s="1"/>
    </row>
    <row r="142" spans="1:150 16226:16383" s="3" customFormat="1" ht="21" x14ac:dyDescent="0.3">
      <c r="A142" s="87" t="s">
        <v>336</v>
      </c>
      <c r="B142" s="88"/>
      <c r="C142" s="85" t="s">
        <v>88</v>
      </c>
      <c r="D142" s="86"/>
      <c r="E142" s="85">
        <f>COUNT(H209:H211,H214:H216)*13+COUNT(H218:H225)*3+COUNT(H227:H229,H232)*2</f>
        <v>110</v>
      </c>
      <c r="F142" s="86"/>
      <c r="G142" s="85">
        <f>SUM(H209:H211,H214:H216)*13+SUM(H218:H225)*3+SUM(H227:H229,H232)*2</f>
        <v>65175.746594399985</v>
      </c>
      <c r="H142" s="86"/>
      <c r="I142" s="1"/>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c r="AK142" s="1"/>
      <c r="AL142" s="1"/>
      <c r="AM142" s="1"/>
      <c r="AN142" s="1"/>
      <c r="AO142" s="1"/>
      <c r="AP142" s="1"/>
      <c r="AQ142" s="1"/>
      <c r="AR142" s="1"/>
      <c r="AS142" s="1"/>
      <c r="AT142" s="1"/>
      <c r="AU142" s="1"/>
      <c r="AV142" s="1"/>
      <c r="AW142" s="1"/>
      <c r="AX142" s="1"/>
      <c r="AY142" s="1"/>
      <c r="AZ142" s="1"/>
      <c r="BA142" s="1"/>
      <c r="BB142" s="1"/>
      <c r="BC142" s="1"/>
      <c r="BD142" s="1"/>
      <c r="BE142" s="1"/>
      <c r="BF142" s="1"/>
      <c r="BG142" s="1"/>
      <c r="BH142" s="1"/>
      <c r="BI142" s="1"/>
      <c r="BJ142" s="1"/>
      <c r="BK142" s="1"/>
      <c r="BL142" s="1"/>
      <c r="BM142" s="1"/>
      <c r="BN142" s="1"/>
      <c r="BO142" s="1"/>
      <c r="BP142" s="1"/>
      <c r="BQ142" s="1"/>
      <c r="BR142" s="1"/>
      <c r="BS142" s="1"/>
      <c r="BT142" s="1"/>
      <c r="BU142" s="1"/>
      <c r="BV142" s="1"/>
      <c r="BW142" s="1"/>
      <c r="BX142" s="1"/>
      <c r="BY142" s="1"/>
      <c r="BZ142" s="1"/>
      <c r="CA142" s="1"/>
      <c r="CB142" s="1"/>
      <c r="CC142" s="1"/>
      <c r="CD142" s="1"/>
      <c r="CE142" s="1"/>
      <c r="CF142" s="1"/>
      <c r="CG142" s="1"/>
      <c r="CH142" s="1"/>
      <c r="CI142" s="1"/>
      <c r="CJ142" s="1"/>
      <c r="CK142" s="1"/>
      <c r="CL142" s="1"/>
      <c r="CM142" s="1"/>
      <c r="CN142" s="1"/>
      <c r="CO142" s="1"/>
      <c r="CP142" s="1"/>
      <c r="CQ142" s="1"/>
      <c r="CR142" s="1"/>
      <c r="CS142" s="1"/>
      <c r="CT142" s="1"/>
      <c r="CU142" s="1"/>
      <c r="CV142" s="1"/>
      <c r="CW142" s="1"/>
      <c r="CX142" s="1"/>
      <c r="CY142" s="1"/>
      <c r="CZ142" s="1"/>
      <c r="DA142" s="1"/>
      <c r="DB142" s="1"/>
      <c r="DC142" s="1"/>
      <c r="DD142" s="1"/>
      <c r="DE142" s="1"/>
      <c r="DF142" s="1"/>
      <c r="DG142" s="1"/>
      <c r="DH142" s="1"/>
      <c r="DI142" s="1"/>
      <c r="DJ142" s="1"/>
      <c r="DK142" s="1"/>
      <c r="DL142" s="1"/>
      <c r="DM142" s="1"/>
      <c r="DN142" s="1"/>
      <c r="DO142" s="1"/>
      <c r="DP142" s="1"/>
      <c r="DQ142" s="1"/>
      <c r="DR142" s="1"/>
      <c r="DS142" s="1"/>
      <c r="DT142" s="1"/>
      <c r="DU142" s="1"/>
      <c r="DV142" s="1"/>
      <c r="DW142" s="1"/>
      <c r="DX142" s="1"/>
      <c r="DY142" s="1"/>
      <c r="DZ142" s="1"/>
      <c r="EA142" s="1"/>
      <c r="EB142" s="1"/>
      <c r="EC142" s="1"/>
      <c r="ED142" s="1"/>
      <c r="EE142" s="1"/>
      <c r="EF142" s="1"/>
      <c r="EG142" s="1"/>
      <c r="EH142" s="1"/>
      <c r="EI142" s="1"/>
      <c r="EJ142" s="1"/>
      <c r="EK142" s="1"/>
      <c r="EL142" s="1"/>
      <c r="EM142" s="1"/>
      <c r="EN142" s="1"/>
      <c r="EO142" s="1"/>
      <c r="EP142" s="1"/>
      <c r="EQ142" s="1"/>
      <c r="ER142" s="1"/>
      <c r="ES142" s="1"/>
      <c r="ET142" s="1"/>
      <c r="WZB142" s="1"/>
      <c r="WZC142" s="1"/>
      <c r="WZD142" s="1"/>
      <c r="WZE142" s="1"/>
      <c r="WZF142" s="1"/>
      <c r="WZG142" s="1"/>
      <c r="WZH142" s="1"/>
      <c r="WZI142" s="1"/>
      <c r="WZJ142" s="1"/>
      <c r="WZK142" s="1"/>
      <c r="WZL142" s="1"/>
      <c r="WZM142" s="1"/>
      <c r="WZN142" s="1"/>
      <c r="WZO142" s="1"/>
      <c r="WZP142" s="1"/>
      <c r="WZQ142" s="1"/>
      <c r="WZR142" s="1"/>
      <c r="WZS142" s="1"/>
      <c r="WZT142" s="1"/>
      <c r="WZU142" s="1"/>
      <c r="WZV142" s="1"/>
      <c r="WZW142" s="1"/>
      <c r="WZX142" s="1"/>
      <c r="WZY142" s="1"/>
      <c r="WZZ142" s="1"/>
      <c r="XAA142" s="1"/>
      <c r="XAB142" s="1"/>
      <c r="XAC142" s="1"/>
      <c r="XAD142" s="1"/>
      <c r="XAE142" s="1"/>
      <c r="XAF142" s="1"/>
      <c r="XAG142" s="1"/>
      <c r="XAH142" s="1"/>
      <c r="XAI142" s="1"/>
      <c r="XAJ142" s="1"/>
      <c r="XAK142" s="1"/>
      <c r="XAL142" s="1"/>
      <c r="XAM142" s="1"/>
      <c r="XAN142" s="1"/>
      <c r="XAO142" s="1"/>
      <c r="XAP142" s="1"/>
      <c r="XAQ142" s="1"/>
      <c r="XAR142" s="1"/>
      <c r="XAS142" s="1"/>
      <c r="XAT142" s="1"/>
      <c r="XAU142" s="1"/>
      <c r="XAV142" s="1"/>
      <c r="XAW142" s="1"/>
      <c r="XAX142" s="1"/>
      <c r="XAY142" s="1"/>
      <c r="XAZ142" s="1"/>
      <c r="XBA142" s="1"/>
      <c r="XBB142" s="1"/>
      <c r="XBC142" s="1"/>
      <c r="XBD142" s="1"/>
      <c r="XBE142" s="1"/>
      <c r="XBF142" s="1"/>
      <c r="XBG142" s="1"/>
      <c r="XBH142" s="1"/>
      <c r="XBI142" s="1"/>
      <c r="XBJ142" s="1"/>
      <c r="XBK142" s="1"/>
      <c r="XBL142" s="1"/>
      <c r="XBM142" s="1"/>
      <c r="XBN142" s="1"/>
      <c r="XBO142" s="1"/>
      <c r="XBP142" s="1"/>
      <c r="XBQ142" s="1"/>
      <c r="XBR142" s="1"/>
      <c r="XBS142" s="1"/>
      <c r="XBT142" s="1"/>
      <c r="XBU142" s="1"/>
      <c r="XBV142" s="1"/>
      <c r="XBW142" s="1"/>
      <c r="XBX142" s="1"/>
      <c r="XBY142" s="1"/>
      <c r="XBZ142" s="1"/>
      <c r="XCA142" s="1"/>
      <c r="XCB142" s="1"/>
      <c r="XCC142" s="1"/>
      <c r="XCD142" s="1"/>
      <c r="XCE142" s="1"/>
      <c r="XCF142" s="1"/>
      <c r="XCG142" s="1"/>
      <c r="XCH142" s="1"/>
      <c r="XCI142" s="1"/>
      <c r="XCJ142" s="1"/>
      <c r="XCK142" s="1"/>
      <c r="XCL142" s="1"/>
      <c r="XCM142" s="1"/>
      <c r="XCN142" s="1"/>
      <c r="XCO142" s="1"/>
      <c r="XCP142" s="1"/>
      <c r="XCQ142" s="1"/>
      <c r="XCR142" s="1"/>
      <c r="XCS142" s="1"/>
      <c r="XCT142" s="1"/>
      <c r="XCU142" s="1"/>
      <c r="XCV142" s="1"/>
      <c r="XCW142" s="1"/>
      <c r="XCX142" s="1"/>
      <c r="XCY142" s="1"/>
      <c r="XCZ142" s="1"/>
      <c r="XDA142" s="1"/>
      <c r="XDB142" s="1"/>
      <c r="XDC142" s="1"/>
      <c r="XDD142" s="1"/>
      <c r="XDE142" s="1"/>
      <c r="XDF142" s="1"/>
      <c r="XDG142" s="1"/>
      <c r="XDH142" s="1"/>
      <c r="XDI142" s="1"/>
      <c r="XDJ142" s="1"/>
      <c r="XDK142" s="1"/>
      <c r="XDL142" s="1"/>
      <c r="XDM142" s="1"/>
      <c r="XDN142" s="1"/>
      <c r="XDO142" s="1"/>
      <c r="XDP142" s="1"/>
      <c r="XDQ142" s="1"/>
      <c r="XDR142" s="1"/>
      <c r="XDS142" s="1"/>
      <c r="XDT142" s="1"/>
      <c r="XDU142" s="1"/>
      <c r="XDV142" s="1"/>
      <c r="XDW142" s="1"/>
      <c r="XDX142" s="1"/>
      <c r="XDY142" s="1"/>
      <c r="XDZ142" s="1"/>
      <c r="XEA142" s="1"/>
      <c r="XEB142" s="1"/>
      <c r="XEC142" s="1"/>
      <c r="XED142" s="1"/>
      <c r="XEE142" s="1"/>
      <c r="XEF142" s="1"/>
      <c r="XEG142" s="1"/>
      <c r="XEH142" s="1"/>
      <c r="XEI142" s="1"/>
      <c r="XEJ142" s="1"/>
      <c r="XEK142" s="1"/>
      <c r="XEL142" s="1"/>
      <c r="XEM142" s="1"/>
      <c r="XEN142" s="1"/>
      <c r="XEO142" s="1"/>
      <c r="XEP142" s="1"/>
      <c r="XEQ142" s="1"/>
      <c r="XER142" s="1"/>
      <c r="XES142" s="1"/>
      <c r="XET142" s="1"/>
      <c r="XEU142" s="1"/>
      <c r="XEV142" s="1"/>
      <c r="XEW142" s="1"/>
      <c r="XEX142" s="1"/>
      <c r="XEY142" s="1"/>
      <c r="XEZ142" s="1"/>
      <c r="XFA142" s="1"/>
      <c r="XFB142" s="1"/>
      <c r="XFC142" s="1"/>
    </row>
    <row r="143" spans="1:150 16226:16383" s="3" customFormat="1" ht="21" x14ac:dyDescent="0.3">
      <c r="A143" s="89"/>
      <c r="B143" s="90"/>
      <c r="C143" s="85" t="s">
        <v>338</v>
      </c>
      <c r="D143" s="86"/>
      <c r="E143" s="85">
        <f>COUNT(H212:H213)*13+COUNT(H230:H231)*2</f>
        <v>30</v>
      </c>
      <c r="F143" s="86"/>
      <c r="G143" s="85">
        <f>SUM(H212:H213)*13+SUM(H230:H231)*2</f>
        <v>12003.194736000001</v>
      </c>
      <c r="H143" s="86"/>
      <c r="I143" s="1"/>
      <c r="J143" s="1">
        <f>182+140</f>
        <v>322</v>
      </c>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c r="AK143" s="1"/>
      <c r="AL143" s="1"/>
      <c r="AM143" s="1"/>
      <c r="AN143" s="1"/>
      <c r="AO143" s="1"/>
      <c r="AP143" s="1"/>
      <c r="AQ143" s="1"/>
      <c r="AR143" s="1"/>
      <c r="AS143" s="1"/>
      <c r="AT143" s="1"/>
      <c r="AU143" s="1"/>
      <c r="AV143" s="1"/>
      <c r="AW143" s="1"/>
      <c r="AX143" s="1"/>
      <c r="AY143" s="1"/>
      <c r="AZ143" s="1"/>
      <c r="BA143" s="1"/>
      <c r="BB143" s="1"/>
      <c r="BC143" s="1"/>
      <c r="BD143" s="1"/>
      <c r="BE143" s="1"/>
      <c r="BF143" s="1"/>
      <c r="BG143" s="1"/>
      <c r="BH143" s="1"/>
      <c r="BI143" s="1"/>
      <c r="BJ143" s="1"/>
      <c r="BK143" s="1"/>
      <c r="BL143" s="1"/>
      <c r="BM143" s="1"/>
      <c r="BN143" s="1"/>
      <c r="BO143" s="1"/>
      <c r="BP143" s="1"/>
      <c r="BQ143" s="1"/>
      <c r="BR143" s="1"/>
      <c r="BS143" s="1"/>
      <c r="BT143" s="1"/>
      <c r="BU143" s="1"/>
      <c r="BV143" s="1"/>
      <c r="BW143" s="1"/>
      <c r="BX143" s="1"/>
      <c r="BY143" s="1"/>
      <c r="BZ143" s="1"/>
      <c r="CA143" s="1"/>
      <c r="CB143" s="1"/>
      <c r="CC143" s="1"/>
      <c r="CD143" s="1"/>
      <c r="CE143" s="1"/>
      <c r="CF143" s="1"/>
      <c r="CG143" s="1"/>
      <c r="CH143" s="1"/>
      <c r="CI143" s="1"/>
      <c r="CJ143" s="1"/>
      <c r="CK143" s="1"/>
      <c r="CL143" s="1"/>
      <c r="CM143" s="1"/>
      <c r="CN143" s="1"/>
      <c r="CO143" s="1"/>
      <c r="CP143" s="1"/>
      <c r="CQ143" s="1"/>
      <c r="CR143" s="1"/>
      <c r="CS143" s="1"/>
      <c r="CT143" s="1"/>
      <c r="CU143" s="1"/>
      <c r="CV143" s="1"/>
      <c r="CW143" s="1"/>
      <c r="CX143" s="1"/>
      <c r="CY143" s="1"/>
      <c r="CZ143" s="1"/>
      <c r="DA143" s="1"/>
      <c r="DB143" s="1"/>
      <c r="DC143" s="1"/>
      <c r="DD143" s="1"/>
      <c r="DE143" s="1"/>
      <c r="DF143" s="1"/>
      <c r="DG143" s="1"/>
      <c r="DH143" s="1"/>
      <c r="DI143" s="1"/>
      <c r="DJ143" s="1"/>
      <c r="DK143" s="1"/>
      <c r="DL143" s="1"/>
      <c r="DM143" s="1"/>
      <c r="DN143" s="1"/>
      <c r="DO143" s="1"/>
      <c r="DP143" s="1"/>
      <c r="DQ143" s="1"/>
      <c r="DR143" s="1"/>
      <c r="DS143" s="1"/>
      <c r="DT143" s="1"/>
      <c r="DU143" s="1"/>
      <c r="DV143" s="1"/>
      <c r="DW143" s="1"/>
      <c r="DX143" s="1"/>
      <c r="DY143" s="1"/>
      <c r="DZ143" s="1"/>
      <c r="EA143" s="1"/>
      <c r="EB143" s="1"/>
      <c r="EC143" s="1"/>
      <c r="ED143" s="1"/>
      <c r="EE143" s="1"/>
      <c r="EF143" s="1"/>
      <c r="EG143" s="1"/>
      <c r="EH143" s="1"/>
      <c r="EI143" s="1"/>
      <c r="EJ143" s="1"/>
      <c r="EK143" s="1"/>
      <c r="EL143" s="1"/>
      <c r="EM143" s="1"/>
      <c r="EN143" s="1"/>
      <c r="EO143" s="1"/>
      <c r="EP143" s="1"/>
      <c r="EQ143" s="1"/>
      <c r="ER143" s="1"/>
      <c r="ES143" s="1"/>
      <c r="ET143" s="1"/>
      <c r="WZB143" s="1"/>
      <c r="WZC143" s="1"/>
      <c r="WZD143" s="1"/>
      <c r="WZE143" s="1"/>
      <c r="WZF143" s="1"/>
      <c r="WZG143" s="1"/>
      <c r="WZH143" s="1"/>
      <c r="WZI143" s="1"/>
      <c r="WZJ143" s="1"/>
      <c r="WZK143" s="1"/>
      <c r="WZL143" s="1"/>
      <c r="WZM143" s="1"/>
      <c r="WZN143" s="1"/>
      <c r="WZO143" s="1"/>
      <c r="WZP143" s="1"/>
      <c r="WZQ143" s="1"/>
      <c r="WZR143" s="1"/>
      <c r="WZS143" s="1"/>
      <c r="WZT143" s="1"/>
      <c r="WZU143" s="1"/>
      <c r="WZV143" s="1"/>
      <c r="WZW143" s="1"/>
      <c r="WZX143" s="1"/>
      <c r="WZY143" s="1"/>
      <c r="WZZ143" s="1"/>
      <c r="XAA143" s="1"/>
      <c r="XAB143" s="1"/>
      <c r="XAC143" s="1"/>
      <c r="XAD143" s="1"/>
      <c r="XAE143" s="1"/>
      <c r="XAF143" s="1"/>
      <c r="XAG143" s="1"/>
      <c r="XAH143" s="1"/>
      <c r="XAI143" s="1"/>
      <c r="XAJ143" s="1"/>
      <c r="XAK143" s="1"/>
      <c r="XAL143" s="1"/>
      <c r="XAM143" s="1"/>
      <c r="XAN143" s="1"/>
      <c r="XAO143" s="1"/>
      <c r="XAP143" s="1"/>
      <c r="XAQ143" s="1"/>
      <c r="XAR143" s="1"/>
      <c r="XAS143" s="1"/>
      <c r="XAT143" s="1"/>
      <c r="XAU143" s="1"/>
      <c r="XAV143" s="1"/>
      <c r="XAW143" s="1"/>
      <c r="XAX143" s="1"/>
      <c r="XAY143" s="1"/>
      <c r="XAZ143" s="1"/>
      <c r="XBA143" s="1"/>
      <c r="XBB143" s="1"/>
      <c r="XBC143" s="1"/>
      <c r="XBD143" s="1"/>
      <c r="XBE143" s="1"/>
      <c r="XBF143" s="1"/>
      <c r="XBG143" s="1"/>
      <c r="XBH143" s="1"/>
      <c r="XBI143" s="1"/>
      <c r="XBJ143" s="1"/>
      <c r="XBK143" s="1"/>
      <c r="XBL143" s="1"/>
      <c r="XBM143" s="1"/>
      <c r="XBN143" s="1"/>
      <c r="XBO143" s="1"/>
      <c r="XBP143" s="1"/>
      <c r="XBQ143" s="1"/>
      <c r="XBR143" s="1"/>
      <c r="XBS143" s="1"/>
      <c r="XBT143" s="1"/>
      <c r="XBU143" s="1"/>
      <c r="XBV143" s="1"/>
      <c r="XBW143" s="1"/>
      <c r="XBX143" s="1"/>
      <c r="XBY143" s="1"/>
      <c r="XBZ143" s="1"/>
      <c r="XCA143" s="1"/>
      <c r="XCB143" s="1"/>
      <c r="XCC143" s="1"/>
      <c r="XCD143" s="1"/>
      <c r="XCE143" s="1"/>
      <c r="XCF143" s="1"/>
      <c r="XCG143" s="1"/>
      <c r="XCH143" s="1"/>
      <c r="XCI143" s="1"/>
      <c r="XCJ143" s="1"/>
      <c r="XCK143" s="1"/>
      <c r="XCL143" s="1"/>
      <c r="XCM143" s="1"/>
      <c r="XCN143" s="1"/>
      <c r="XCO143" s="1"/>
      <c r="XCP143" s="1"/>
      <c r="XCQ143" s="1"/>
      <c r="XCR143" s="1"/>
      <c r="XCS143" s="1"/>
      <c r="XCT143" s="1"/>
      <c r="XCU143" s="1"/>
      <c r="XCV143" s="1"/>
      <c r="XCW143" s="1"/>
      <c r="XCX143" s="1"/>
      <c r="XCY143" s="1"/>
      <c r="XCZ143" s="1"/>
      <c r="XDA143" s="1"/>
      <c r="XDB143" s="1"/>
      <c r="XDC143" s="1"/>
      <c r="XDD143" s="1"/>
      <c r="XDE143" s="1"/>
      <c r="XDF143" s="1"/>
      <c r="XDG143" s="1"/>
      <c r="XDH143" s="1"/>
      <c r="XDI143" s="1"/>
      <c r="XDJ143" s="1"/>
      <c r="XDK143" s="1"/>
      <c r="XDL143" s="1"/>
      <c r="XDM143" s="1"/>
      <c r="XDN143" s="1"/>
      <c r="XDO143" s="1"/>
      <c r="XDP143" s="1"/>
      <c r="XDQ143" s="1"/>
      <c r="XDR143" s="1"/>
      <c r="XDS143" s="1"/>
      <c r="XDT143" s="1"/>
      <c r="XDU143" s="1"/>
      <c r="XDV143" s="1"/>
      <c r="XDW143" s="1"/>
      <c r="XDX143" s="1"/>
      <c r="XDY143" s="1"/>
      <c r="XDZ143" s="1"/>
      <c r="XEA143" s="1"/>
      <c r="XEB143" s="1"/>
      <c r="XEC143" s="1"/>
      <c r="XED143" s="1"/>
      <c r="XEE143" s="1"/>
      <c r="XEF143" s="1"/>
      <c r="XEG143" s="1"/>
      <c r="XEH143" s="1"/>
      <c r="XEI143" s="1"/>
      <c r="XEJ143" s="1"/>
      <c r="XEK143" s="1"/>
      <c r="XEL143" s="1"/>
      <c r="XEM143" s="1"/>
      <c r="XEN143" s="1"/>
      <c r="XEO143" s="1"/>
      <c r="XEP143" s="1"/>
      <c r="XEQ143" s="1"/>
      <c r="XER143" s="1"/>
      <c r="XES143" s="1"/>
      <c r="XET143" s="1"/>
      <c r="XEU143" s="1"/>
      <c r="XEV143" s="1"/>
      <c r="XEW143" s="1"/>
      <c r="XEX143" s="1"/>
      <c r="XEY143" s="1"/>
      <c r="XEZ143" s="1"/>
      <c r="XFA143" s="1"/>
      <c r="XFB143" s="1"/>
      <c r="XFC143" s="1"/>
    </row>
    <row r="144" spans="1:150 16226:16383" s="3" customFormat="1" ht="21" x14ac:dyDescent="0.3">
      <c r="A144" s="115" t="s">
        <v>156</v>
      </c>
      <c r="B144" s="116"/>
      <c r="C144" s="115" t="s">
        <v>96</v>
      </c>
      <c r="D144" s="116"/>
      <c r="E144" s="115">
        <f>SUM(E141:F143)</f>
        <v>320</v>
      </c>
      <c r="F144" s="116"/>
      <c r="G144" s="115">
        <f>SUM(G141:H143)</f>
        <v>211133.68674839995</v>
      </c>
      <c r="H144" s="116">
        <f>SUM(H141:H142)</f>
        <v>0</v>
      </c>
      <c r="I144" s="1"/>
      <c r="J144" s="1"/>
      <c r="K144" s="1"/>
      <c r="L144" s="1"/>
      <c r="M144" s="1"/>
      <c r="N144" s="1"/>
      <c r="O144" s="1"/>
      <c r="P144" s="1"/>
      <c r="Q144" s="1"/>
      <c r="R144" s="1"/>
      <c r="S144" s="1"/>
      <c r="T144" s="1"/>
      <c r="U144" s="1"/>
      <c r="V144" s="1"/>
      <c r="W144" s="1"/>
      <c r="X144" s="1"/>
      <c r="Y144" s="1"/>
      <c r="Z144" s="1"/>
      <c r="AA144" s="1"/>
      <c r="AB144" s="1"/>
      <c r="AC144" s="1"/>
      <c r="AD144" s="1"/>
      <c r="AE144" s="1"/>
      <c r="AF144" s="1"/>
      <c r="AG144" s="1"/>
      <c r="AH144" s="1"/>
      <c r="AI144" s="1"/>
      <c r="AJ144" s="1"/>
      <c r="AK144" s="1"/>
      <c r="AL144" s="1"/>
      <c r="AM144" s="1"/>
      <c r="AN144" s="1"/>
      <c r="AO144" s="1"/>
      <c r="AP144" s="1"/>
      <c r="AQ144" s="1"/>
      <c r="AR144" s="1"/>
      <c r="AS144" s="1"/>
      <c r="AT144" s="1"/>
      <c r="AU144" s="1"/>
      <c r="AV144" s="1"/>
      <c r="AW144" s="1"/>
      <c r="AX144" s="1"/>
      <c r="AY144" s="1"/>
      <c r="AZ144" s="1"/>
      <c r="BA144" s="1"/>
      <c r="BB144" s="1"/>
      <c r="BC144" s="1"/>
      <c r="BD144" s="1"/>
      <c r="BE144" s="1"/>
      <c r="BF144" s="1"/>
      <c r="BG144" s="1"/>
      <c r="BH144" s="1"/>
      <c r="BI144" s="1"/>
      <c r="BJ144" s="1"/>
      <c r="BK144" s="1"/>
      <c r="BL144" s="1"/>
      <c r="BM144" s="1"/>
      <c r="BN144" s="1"/>
      <c r="BO144" s="1"/>
      <c r="BP144" s="1"/>
      <c r="BQ144" s="1"/>
      <c r="BR144" s="1"/>
      <c r="BS144" s="1"/>
      <c r="BT144" s="1"/>
      <c r="BU144" s="1"/>
      <c r="BV144" s="1"/>
      <c r="BW144" s="1"/>
      <c r="BX144" s="1"/>
      <c r="BY144" s="1"/>
      <c r="BZ144" s="1"/>
      <c r="CA144" s="1"/>
      <c r="CB144" s="1"/>
      <c r="CC144" s="1"/>
      <c r="CD144" s="1"/>
      <c r="CE144" s="1"/>
      <c r="CF144" s="1"/>
      <c r="CG144" s="1"/>
      <c r="CH144" s="1"/>
      <c r="CI144" s="1"/>
      <c r="CJ144" s="1"/>
      <c r="CK144" s="1"/>
      <c r="CL144" s="1"/>
      <c r="CM144" s="1"/>
      <c r="CN144" s="1"/>
      <c r="CO144" s="1"/>
      <c r="CP144" s="1"/>
      <c r="CQ144" s="1"/>
      <c r="CR144" s="1"/>
      <c r="CS144" s="1"/>
      <c r="CT144" s="1"/>
      <c r="CU144" s="1"/>
      <c r="CV144" s="1"/>
      <c r="CW144" s="1"/>
      <c r="CX144" s="1"/>
      <c r="CY144" s="1"/>
      <c r="CZ144" s="1"/>
      <c r="DA144" s="1"/>
      <c r="DB144" s="1"/>
      <c r="DC144" s="1"/>
      <c r="DD144" s="1"/>
      <c r="DE144" s="1"/>
      <c r="DF144" s="1"/>
      <c r="DG144" s="1"/>
      <c r="DH144" s="1"/>
      <c r="DI144" s="1"/>
      <c r="DJ144" s="1"/>
      <c r="DK144" s="1"/>
      <c r="DL144" s="1"/>
      <c r="DM144" s="1"/>
      <c r="DN144" s="1"/>
      <c r="DO144" s="1"/>
      <c r="DP144" s="1"/>
      <c r="DQ144" s="1"/>
      <c r="DR144" s="1"/>
      <c r="DS144" s="1"/>
      <c r="DT144" s="1"/>
      <c r="DU144" s="1"/>
      <c r="DV144" s="1"/>
      <c r="DW144" s="1"/>
      <c r="DX144" s="1"/>
      <c r="DY144" s="1"/>
      <c r="DZ144" s="1"/>
      <c r="EA144" s="1"/>
      <c r="EB144" s="1"/>
      <c r="EC144" s="1"/>
      <c r="ED144" s="1"/>
      <c r="EE144" s="1"/>
      <c r="EF144" s="1"/>
      <c r="EG144" s="1"/>
      <c r="EH144" s="1"/>
      <c r="EI144" s="1"/>
      <c r="EJ144" s="1"/>
      <c r="EK144" s="1"/>
      <c r="EL144" s="1"/>
      <c r="EM144" s="1"/>
      <c r="EN144" s="1"/>
      <c r="EO144" s="1"/>
      <c r="EP144" s="1"/>
      <c r="EQ144" s="1"/>
      <c r="ER144" s="1"/>
      <c r="ES144" s="1"/>
      <c r="ET144" s="1"/>
      <c r="WZB144" s="1"/>
      <c r="WZC144" s="1"/>
      <c r="WZD144" s="1"/>
      <c r="WZE144" s="1"/>
      <c r="WZF144" s="1"/>
      <c r="WZG144" s="1"/>
      <c r="WZH144" s="1"/>
      <c r="WZI144" s="1"/>
      <c r="WZJ144" s="1"/>
      <c r="WZK144" s="1"/>
      <c r="WZL144" s="1"/>
      <c r="WZM144" s="1"/>
      <c r="WZN144" s="1"/>
      <c r="WZO144" s="1"/>
      <c r="WZP144" s="1"/>
      <c r="WZQ144" s="1"/>
      <c r="WZR144" s="1"/>
      <c r="WZS144" s="1"/>
      <c r="WZT144" s="1"/>
      <c r="WZU144" s="1"/>
      <c r="WZV144" s="1"/>
      <c r="WZW144" s="1"/>
      <c r="WZX144" s="1"/>
      <c r="WZY144" s="1"/>
      <c r="WZZ144" s="1"/>
      <c r="XAA144" s="1"/>
      <c r="XAB144" s="1"/>
      <c r="XAC144" s="1"/>
      <c r="XAD144" s="1"/>
      <c r="XAE144" s="1"/>
      <c r="XAF144" s="1"/>
      <c r="XAG144" s="1"/>
      <c r="XAH144" s="1"/>
      <c r="XAI144" s="1"/>
      <c r="XAJ144" s="1"/>
      <c r="XAK144" s="1"/>
      <c r="XAL144" s="1"/>
      <c r="XAM144" s="1"/>
      <c r="XAN144" s="1"/>
      <c r="XAO144" s="1"/>
      <c r="XAP144" s="1"/>
      <c r="XAQ144" s="1"/>
      <c r="XAR144" s="1"/>
      <c r="XAS144" s="1"/>
      <c r="XAT144" s="1"/>
      <c r="XAU144" s="1"/>
      <c r="XAV144" s="1"/>
      <c r="XAW144" s="1"/>
      <c r="XAX144" s="1"/>
      <c r="XAY144" s="1"/>
      <c r="XAZ144" s="1"/>
      <c r="XBA144" s="1"/>
      <c r="XBB144" s="1"/>
      <c r="XBC144" s="1"/>
      <c r="XBD144" s="1"/>
      <c r="XBE144" s="1"/>
      <c r="XBF144" s="1"/>
      <c r="XBG144" s="1"/>
      <c r="XBH144" s="1"/>
      <c r="XBI144" s="1"/>
      <c r="XBJ144" s="1"/>
      <c r="XBK144" s="1"/>
      <c r="XBL144" s="1"/>
      <c r="XBM144" s="1"/>
      <c r="XBN144" s="1"/>
      <c r="XBO144" s="1"/>
      <c r="XBP144" s="1"/>
      <c r="XBQ144" s="1"/>
      <c r="XBR144" s="1"/>
      <c r="XBS144" s="1"/>
      <c r="XBT144" s="1"/>
      <c r="XBU144" s="1"/>
      <c r="XBV144" s="1"/>
      <c r="XBW144" s="1"/>
      <c r="XBX144" s="1"/>
      <c r="XBY144" s="1"/>
      <c r="XBZ144" s="1"/>
      <c r="XCA144" s="1"/>
      <c r="XCB144" s="1"/>
      <c r="XCC144" s="1"/>
      <c r="XCD144" s="1"/>
      <c r="XCE144" s="1"/>
      <c r="XCF144" s="1"/>
      <c r="XCG144" s="1"/>
      <c r="XCH144" s="1"/>
      <c r="XCI144" s="1"/>
      <c r="XCJ144" s="1"/>
      <c r="XCK144" s="1"/>
      <c r="XCL144" s="1"/>
      <c r="XCM144" s="1"/>
      <c r="XCN144" s="1"/>
      <c r="XCO144" s="1"/>
      <c r="XCP144" s="1"/>
      <c r="XCQ144" s="1"/>
      <c r="XCR144" s="1"/>
      <c r="XCS144" s="1"/>
      <c r="XCT144" s="1"/>
      <c r="XCU144" s="1"/>
      <c r="XCV144" s="1"/>
      <c r="XCW144" s="1"/>
      <c r="XCX144" s="1"/>
      <c r="XCY144" s="1"/>
      <c r="XCZ144" s="1"/>
      <c r="XDA144" s="1"/>
      <c r="XDB144" s="1"/>
      <c r="XDC144" s="1"/>
      <c r="XDD144" s="1"/>
      <c r="XDE144" s="1"/>
      <c r="XDF144" s="1"/>
      <c r="XDG144" s="1"/>
      <c r="XDH144" s="1"/>
      <c r="XDI144" s="1"/>
      <c r="XDJ144" s="1"/>
      <c r="XDK144" s="1"/>
      <c r="XDL144" s="1"/>
      <c r="XDM144" s="1"/>
      <c r="XDN144" s="1"/>
      <c r="XDO144" s="1"/>
      <c r="XDP144" s="1"/>
      <c r="XDQ144" s="1"/>
      <c r="XDR144" s="1"/>
      <c r="XDS144" s="1"/>
      <c r="XDT144" s="1"/>
      <c r="XDU144" s="1"/>
      <c r="XDV144" s="1"/>
      <c r="XDW144" s="1"/>
      <c r="XDX144" s="1"/>
      <c r="XDY144" s="1"/>
      <c r="XDZ144" s="1"/>
      <c r="XEA144" s="1"/>
      <c r="XEB144" s="1"/>
      <c r="XEC144" s="1"/>
      <c r="XED144" s="1"/>
      <c r="XEE144" s="1"/>
      <c r="XEF144" s="1"/>
      <c r="XEG144" s="1"/>
      <c r="XEH144" s="1"/>
      <c r="XEI144" s="1"/>
      <c r="XEJ144" s="1"/>
      <c r="XEK144" s="1"/>
      <c r="XEL144" s="1"/>
      <c r="XEM144" s="1"/>
      <c r="XEN144" s="1"/>
      <c r="XEO144" s="1"/>
      <c r="XEP144" s="1"/>
      <c r="XEQ144" s="1"/>
      <c r="XER144" s="1"/>
      <c r="XES144" s="1"/>
      <c r="XET144" s="1"/>
      <c r="XEU144" s="1"/>
      <c r="XEV144" s="1"/>
      <c r="XEW144" s="1"/>
      <c r="XEX144" s="1"/>
      <c r="XEY144" s="1"/>
      <c r="XEZ144" s="1"/>
      <c r="XFA144" s="1"/>
      <c r="XFB144" s="1"/>
      <c r="XFC144" s="1"/>
    </row>
    <row r="145" spans="1:150 16226:16383" s="3" customFormat="1" ht="21" hidden="1" x14ac:dyDescent="0.3">
      <c r="A145" s="115" t="s">
        <v>244</v>
      </c>
      <c r="B145" s="116"/>
      <c r="C145" s="115" t="s">
        <v>96</v>
      </c>
      <c r="D145" s="116"/>
      <c r="E145" s="115">
        <f>SUM(F138,F144)</f>
        <v>0</v>
      </c>
      <c r="F145" s="116"/>
      <c r="G145" s="115">
        <f>SUM(H138,H144)</f>
        <v>0</v>
      </c>
      <c r="H145" s="116"/>
      <c r="I145" s="1"/>
      <c r="J145" s="1"/>
      <c r="K145" s="1"/>
      <c r="L145" s="1"/>
      <c r="M145" s="1"/>
      <c r="N145" s="1"/>
      <c r="O145" s="1"/>
      <c r="P145" s="1"/>
      <c r="Q145" s="1"/>
      <c r="R145" s="1"/>
      <c r="S145" s="1"/>
      <c r="T145" s="1"/>
      <c r="U145" s="1"/>
      <c r="V145" s="1"/>
      <c r="W145" s="1"/>
      <c r="X145" s="1"/>
      <c r="Y145" s="1"/>
      <c r="Z145" s="1"/>
      <c r="AA145" s="1"/>
      <c r="AB145" s="1"/>
      <c r="AC145" s="1"/>
      <c r="AD145" s="1"/>
      <c r="AE145" s="1"/>
      <c r="AF145" s="1"/>
      <c r="AG145" s="1"/>
      <c r="AH145" s="1"/>
      <c r="AI145" s="1"/>
      <c r="AJ145" s="1"/>
      <c r="AK145" s="1"/>
      <c r="AL145" s="1"/>
      <c r="AM145" s="1"/>
      <c r="AN145" s="1"/>
      <c r="AO145" s="1"/>
      <c r="AP145" s="1"/>
      <c r="AQ145" s="1"/>
      <c r="AR145" s="1"/>
      <c r="AS145" s="1"/>
      <c r="AT145" s="1"/>
      <c r="AU145" s="1"/>
      <c r="AV145" s="1"/>
      <c r="AW145" s="1"/>
      <c r="AX145" s="1"/>
      <c r="AY145" s="1"/>
      <c r="AZ145" s="1"/>
      <c r="BA145" s="1"/>
      <c r="BB145" s="1"/>
      <c r="BC145" s="1"/>
      <c r="BD145" s="1"/>
      <c r="BE145" s="1"/>
      <c r="BF145" s="1"/>
      <c r="BG145" s="1"/>
      <c r="BH145" s="1"/>
      <c r="BI145" s="1"/>
      <c r="BJ145" s="1"/>
      <c r="BK145" s="1"/>
      <c r="BL145" s="1"/>
      <c r="BM145" s="1"/>
      <c r="BN145" s="1"/>
      <c r="BO145" s="1"/>
      <c r="BP145" s="1"/>
      <c r="BQ145" s="1"/>
      <c r="BR145" s="1"/>
      <c r="BS145" s="1"/>
      <c r="BT145" s="1"/>
      <c r="BU145" s="1"/>
      <c r="BV145" s="1"/>
      <c r="BW145" s="1"/>
      <c r="BX145" s="1"/>
      <c r="BY145" s="1"/>
      <c r="BZ145" s="1"/>
      <c r="CA145" s="1"/>
      <c r="CB145" s="1"/>
      <c r="CC145" s="1"/>
      <c r="CD145" s="1"/>
      <c r="CE145" s="1"/>
      <c r="CF145" s="1"/>
      <c r="CG145" s="1"/>
      <c r="CH145" s="1"/>
      <c r="CI145" s="1"/>
      <c r="CJ145" s="1"/>
      <c r="CK145" s="1"/>
      <c r="CL145" s="1"/>
      <c r="CM145" s="1"/>
      <c r="CN145" s="1"/>
      <c r="CO145" s="1"/>
      <c r="CP145" s="1"/>
      <c r="CQ145" s="1"/>
      <c r="CR145" s="1"/>
      <c r="CS145" s="1"/>
      <c r="CT145" s="1"/>
      <c r="CU145" s="1"/>
      <c r="CV145" s="1"/>
      <c r="CW145" s="1"/>
      <c r="CX145" s="1"/>
      <c r="CY145" s="1"/>
      <c r="CZ145" s="1"/>
      <c r="DA145" s="1"/>
      <c r="DB145" s="1"/>
      <c r="DC145" s="1"/>
      <c r="DD145" s="1"/>
      <c r="DE145" s="1"/>
      <c r="DF145" s="1"/>
      <c r="DG145" s="1"/>
      <c r="DH145" s="1"/>
      <c r="DI145" s="1"/>
      <c r="DJ145" s="1"/>
      <c r="DK145" s="1"/>
      <c r="DL145" s="1"/>
      <c r="DM145" s="1"/>
      <c r="DN145" s="1"/>
      <c r="DO145" s="1"/>
      <c r="DP145" s="1"/>
      <c r="DQ145" s="1"/>
      <c r="DR145" s="1"/>
      <c r="DS145" s="1"/>
      <c r="DT145" s="1"/>
      <c r="DU145" s="1"/>
      <c r="DV145" s="1"/>
      <c r="DW145" s="1"/>
      <c r="DX145" s="1"/>
      <c r="DY145" s="1"/>
      <c r="DZ145" s="1"/>
      <c r="EA145" s="1"/>
      <c r="EB145" s="1"/>
      <c r="EC145" s="1"/>
      <c r="ED145" s="1"/>
      <c r="EE145" s="1"/>
      <c r="EF145" s="1"/>
      <c r="EG145" s="1"/>
      <c r="EH145" s="1"/>
      <c r="EI145" s="1"/>
      <c r="EJ145" s="1"/>
      <c r="EK145" s="1"/>
      <c r="EL145" s="1"/>
      <c r="EM145" s="1"/>
      <c r="EN145" s="1"/>
      <c r="EO145" s="1"/>
      <c r="EP145" s="1"/>
      <c r="EQ145" s="1"/>
      <c r="ER145" s="1"/>
      <c r="ES145" s="1"/>
      <c r="ET145" s="1"/>
      <c r="WZB145" s="1"/>
      <c r="WZC145" s="1"/>
      <c r="WZD145" s="1"/>
      <c r="WZE145" s="1"/>
      <c r="WZF145" s="1"/>
      <c r="WZG145" s="1"/>
      <c r="WZH145" s="1"/>
      <c r="WZI145" s="1"/>
      <c r="WZJ145" s="1"/>
      <c r="WZK145" s="1"/>
      <c r="WZL145" s="1"/>
      <c r="WZM145" s="1"/>
      <c r="WZN145" s="1"/>
      <c r="WZO145" s="1"/>
      <c r="WZP145" s="1"/>
      <c r="WZQ145" s="1"/>
      <c r="WZR145" s="1"/>
      <c r="WZS145" s="1"/>
      <c r="WZT145" s="1"/>
      <c r="WZU145" s="1"/>
      <c r="WZV145" s="1"/>
      <c r="WZW145" s="1"/>
      <c r="WZX145" s="1"/>
      <c r="WZY145" s="1"/>
      <c r="WZZ145" s="1"/>
      <c r="XAA145" s="1"/>
      <c r="XAB145" s="1"/>
      <c r="XAC145" s="1"/>
      <c r="XAD145" s="1"/>
      <c r="XAE145" s="1"/>
      <c r="XAF145" s="1"/>
      <c r="XAG145" s="1"/>
      <c r="XAH145" s="1"/>
      <c r="XAI145" s="1"/>
      <c r="XAJ145" s="1"/>
      <c r="XAK145" s="1"/>
      <c r="XAL145" s="1"/>
      <c r="XAM145" s="1"/>
      <c r="XAN145" s="1"/>
      <c r="XAO145" s="1"/>
      <c r="XAP145" s="1"/>
      <c r="XAQ145" s="1"/>
      <c r="XAR145" s="1"/>
      <c r="XAS145" s="1"/>
      <c r="XAT145" s="1"/>
      <c r="XAU145" s="1"/>
      <c r="XAV145" s="1"/>
      <c r="XAW145" s="1"/>
      <c r="XAX145" s="1"/>
      <c r="XAY145" s="1"/>
      <c r="XAZ145" s="1"/>
      <c r="XBA145" s="1"/>
      <c r="XBB145" s="1"/>
      <c r="XBC145" s="1"/>
      <c r="XBD145" s="1"/>
      <c r="XBE145" s="1"/>
      <c r="XBF145" s="1"/>
      <c r="XBG145" s="1"/>
      <c r="XBH145" s="1"/>
      <c r="XBI145" s="1"/>
      <c r="XBJ145" s="1"/>
      <c r="XBK145" s="1"/>
      <c r="XBL145" s="1"/>
      <c r="XBM145" s="1"/>
      <c r="XBN145" s="1"/>
      <c r="XBO145" s="1"/>
      <c r="XBP145" s="1"/>
      <c r="XBQ145" s="1"/>
      <c r="XBR145" s="1"/>
      <c r="XBS145" s="1"/>
      <c r="XBT145" s="1"/>
      <c r="XBU145" s="1"/>
      <c r="XBV145" s="1"/>
      <c r="XBW145" s="1"/>
      <c r="XBX145" s="1"/>
      <c r="XBY145" s="1"/>
      <c r="XBZ145" s="1"/>
      <c r="XCA145" s="1"/>
      <c r="XCB145" s="1"/>
      <c r="XCC145" s="1"/>
      <c r="XCD145" s="1"/>
      <c r="XCE145" s="1"/>
      <c r="XCF145" s="1"/>
      <c r="XCG145" s="1"/>
      <c r="XCH145" s="1"/>
      <c r="XCI145" s="1"/>
      <c r="XCJ145" s="1"/>
      <c r="XCK145" s="1"/>
      <c r="XCL145" s="1"/>
      <c r="XCM145" s="1"/>
      <c r="XCN145" s="1"/>
      <c r="XCO145" s="1"/>
      <c r="XCP145" s="1"/>
      <c r="XCQ145" s="1"/>
      <c r="XCR145" s="1"/>
      <c r="XCS145" s="1"/>
      <c r="XCT145" s="1"/>
      <c r="XCU145" s="1"/>
      <c r="XCV145" s="1"/>
      <c r="XCW145" s="1"/>
      <c r="XCX145" s="1"/>
      <c r="XCY145" s="1"/>
      <c r="XCZ145" s="1"/>
      <c r="XDA145" s="1"/>
      <c r="XDB145" s="1"/>
      <c r="XDC145" s="1"/>
      <c r="XDD145" s="1"/>
      <c r="XDE145" s="1"/>
      <c r="XDF145" s="1"/>
      <c r="XDG145" s="1"/>
      <c r="XDH145" s="1"/>
      <c r="XDI145" s="1"/>
      <c r="XDJ145" s="1"/>
      <c r="XDK145" s="1"/>
      <c r="XDL145" s="1"/>
      <c r="XDM145" s="1"/>
      <c r="XDN145" s="1"/>
      <c r="XDO145" s="1"/>
      <c r="XDP145" s="1"/>
      <c r="XDQ145" s="1"/>
      <c r="XDR145" s="1"/>
      <c r="XDS145" s="1"/>
      <c r="XDT145" s="1"/>
      <c r="XDU145" s="1"/>
      <c r="XDV145" s="1"/>
      <c r="XDW145" s="1"/>
      <c r="XDX145" s="1"/>
      <c r="XDY145" s="1"/>
      <c r="XDZ145" s="1"/>
      <c r="XEA145" s="1"/>
      <c r="XEB145" s="1"/>
      <c r="XEC145" s="1"/>
      <c r="XED145" s="1"/>
      <c r="XEE145" s="1"/>
      <c r="XEF145" s="1"/>
      <c r="XEG145" s="1"/>
      <c r="XEH145" s="1"/>
      <c r="XEI145" s="1"/>
      <c r="XEJ145" s="1"/>
      <c r="XEK145" s="1"/>
      <c r="XEL145" s="1"/>
      <c r="XEM145" s="1"/>
      <c r="XEN145" s="1"/>
      <c r="XEO145" s="1"/>
      <c r="XEP145" s="1"/>
      <c r="XEQ145" s="1"/>
      <c r="XER145" s="1"/>
      <c r="XES145" s="1"/>
      <c r="XET145" s="1"/>
      <c r="XEU145" s="1"/>
      <c r="XEV145" s="1"/>
      <c r="XEW145" s="1"/>
      <c r="XEX145" s="1"/>
      <c r="XEY145" s="1"/>
      <c r="XEZ145" s="1"/>
      <c r="XFA145" s="1"/>
      <c r="XFB145" s="1"/>
      <c r="XFC145" s="1"/>
    </row>
    <row r="146" spans="1:150 16226:16383" ht="21" x14ac:dyDescent="0.3">
      <c r="A146" s="112" t="s">
        <v>152</v>
      </c>
      <c r="B146" s="113"/>
      <c r="C146" s="113"/>
      <c r="D146" s="113"/>
      <c r="E146" s="113"/>
      <c r="F146" s="113"/>
      <c r="G146" s="113"/>
      <c r="H146" s="114"/>
    </row>
    <row r="147" spans="1:150 16226:16383" ht="66" customHeight="1" x14ac:dyDescent="0.3">
      <c r="A147" s="54" t="s">
        <v>234</v>
      </c>
      <c r="B147" s="31" t="s">
        <v>235</v>
      </c>
      <c r="C147" s="34" t="s">
        <v>341</v>
      </c>
      <c r="D147" s="31" t="s">
        <v>89</v>
      </c>
      <c r="E147" s="31" t="s">
        <v>166</v>
      </c>
      <c r="F147" s="34" t="s">
        <v>340</v>
      </c>
      <c r="G147" s="31" t="s">
        <v>91</v>
      </c>
      <c r="H147" s="31" t="s">
        <v>90</v>
      </c>
    </row>
    <row r="148" spans="1:150 16226:16383" s="3" customFormat="1" ht="21" x14ac:dyDescent="0.3">
      <c r="A148" s="99" t="s">
        <v>308</v>
      </c>
      <c r="B148" s="100"/>
      <c r="C148" s="100"/>
      <c r="D148" s="100"/>
      <c r="E148" s="100"/>
      <c r="F148" s="100"/>
      <c r="G148" s="100"/>
      <c r="H148" s="101"/>
      <c r="I148" s="1"/>
      <c r="J148" s="78">
        <v>10.763999999999999</v>
      </c>
      <c r="K148" s="1"/>
      <c r="L148" s="1"/>
      <c r="M148" s="1"/>
      <c r="N148" s="1"/>
      <c r="O148" s="1"/>
      <c r="P148" s="1"/>
      <c r="Q148" s="1"/>
      <c r="R148" s="1"/>
      <c r="S148" s="1"/>
      <c r="T148" s="1"/>
      <c r="U148" s="1"/>
      <c r="V148" s="1"/>
      <c r="W148" s="1"/>
      <c r="X148" s="1"/>
      <c r="Y148" s="1"/>
      <c r="Z148" s="1"/>
      <c r="AA148" s="1"/>
      <c r="AB148" s="1"/>
      <c r="AC148" s="1"/>
      <c r="AD148" s="1"/>
      <c r="AE148" s="1"/>
      <c r="AF148" s="1"/>
      <c r="AG148" s="1"/>
      <c r="AH148" s="1"/>
      <c r="AI148" s="1"/>
      <c r="AJ148" s="1"/>
      <c r="AK148" s="1"/>
      <c r="AL148" s="1"/>
      <c r="AM148" s="1"/>
      <c r="AN148" s="1"/>
      <c r="AO148" s="1"/>
      <c r="AP148" s="1"/>
      <c r="AQ148" s="1"/>
      <c r="AR148" s="1"/>
      <c r="AS148" s="1"/>
      <c r="AT148" s="1"/>
      <c r="AU148" s="1"/>
      <c r="AV148" s="1"/>
      <c r="AW148" s="1"/>
      <c r="AX148" s="1"/>
      <c r="AY148" s="1"/>
      <c r="AZ148" s="1"/>
      <c r="BA148" s="1"/>
      <c r="BB148" s="1"/>
      <c r="BC148" s="1"/>
      <c r="BD148" s="1"/>
      <c r="BE148" s="1"/>
      <c r="BF148" s="1"/>
      <c r="BG148" s="1"/>
      <c r="BH148" s="1"/>
      <c r="BI148" s="1"/>
      <c r="BJ148" s="1"/>
      <c r="BK148" s="1"/>
      <c r="BL148" s="1"/>
      <c r="BM148" s="1"/>
      <c r="BN148" s="1"/>
      <c r="BO148" s="1"/>
      <c r="BP148" s="1"/>
      <c r="BQ148" s="1"/>
      <c r="BR148" s="1"/>
      <c r="BS148" s="1"/>
      <c r="BT148" s="1"/>
      <c r="BU148" s="1"/>
      <c r="BV148" s="1"/>
      <c r="BW148" s="1"/>
      <c r="BX148" s="1"/>
      <c r="BY148" s="1"/>
      <c r="BZ148" s="1"/>
      <c r="CA148" s="1"/>
      <c r="CB148" s="1"/>
      <c r="CC148" s="1"/>
      <c r="CD148" s="1"/>
      <c r="CE148" s="1"/>
      <c r="CF148" s="1"/>
      <c r="CG148" s="1"/>
      <c r="CH148" s="1"/>
      <c r="CI148" s="1"/>
      <c r="CJ148" s="1"/>
      <c r="CK148" s="1"/>
      <c r="CL148" s="1"/>
      <c r="CM148" s="1"/>
      <c r="CN148" s="1"/>
      <c r="CO148" s="1"/>
      <c r="CP148" s="1"/>
      <c r="CQ148" s="1"/>
      <c r="CR148" s="1"/>
      <c r="CS148" s="1"/>
      <c r="CT148" s="1"/>
      <c r="CU148" s="1"/>
      <c r="CV148" s="1"/>
      <c r="CW148" s="1"/>
      <c r="CX148" s="1"/>
      <c r="CY148" s="1"/>
      <c r="CZ148" s="1"/>
      <c r="DA148" s="1"/>
      <c r="DB148" s="1"/>
      <c r="DC148" s="1"/>
      <c r="DD148" s="1"/>
      <c r="DE148" s="1"/>
      <c r="DF148" s="1"/>
      <c r="DG148" s="1"/>
      <c r="DH148" s="1"/>
      <c r="DI148" s="1"/>
      <c r="DJ148" s="1"/>
      <c r="DK148" s="1"/>
      <c r="DL148" s="1"/>
      <c r="DM148" s="1"/>
      <c r="DN148" s="1"/>
      <c r="DO148" s="1"/>
      <c r="DP148" s="1"/>
      <c r="DQ148" s="1"/>
      <c r="DR148" s="1"/>
      <c r="DS148" s="1"/>
      <c r="DT148" s="1"/>
      <c r="DU148" s="1"/>
      <c r="DV148" s="1"/>
      <c r="DW148" s="1"/>
      <c r="DX148" s="1"/>
      <c r="DY148" s="1"/>
      <c r="DZ148" s="1"/>
      <c r="EA148" s="1"/>
      <c r="EB148" s="1"/>
      <c r="EC148" s="1"/>
      <c r="ED148" s="1"/>
      <c r="EE148" s="1"/>
      <c r="EF148" s="1"/>
      <c r="EG148" s="1"/>
      <c r="EH148" s="1"/>
      <c r="EI148" s="1"/>
      <c r="EJ148" s="1"/>
      <c r="EK148" s="1"/>
      <c r="EL148" s="1"/>
      <c r="EM148" s="1"/>
      <c r="EN148" s="1"/>
      <c r="EO148" s="1"/>
      <c r="EP148" s="1"/>
      <c r="EQ148" s="1"/>
      <c r="ER148" s="1"/>
      <c r="ES148" s="1"/>
      <c r="ET148" s="1"/>
      <c r="WZB148" s="1"/>
      <c r="WZC148" s="1"/>
      <c r="WZD148" s="1"/>
      <c r="WZE148" s="1"/>
      <c r="WZF148" s="1"/>
      <c r="WZG148" s="1"/>
      <c r="WZH148" s="1"/>
      <c r="WZI148" s="1"/>
      <c r="WZJ148" s="1"/>
      <c r="WZK148" s="1"/>
      <c r="WZL148" s="1"/>
      <c r="WZM148" s="1"/>
      <c r="WZN148" s="1"/>
      <c r="WZO148" s="1"/>
      <c r="WZP148" s="1"/>
      <c r="WZQ148" s="1"/>
      <c r="WZR148" s="1"/>
      <c r="WZS148" s="1"/>
      <c r="WZT148" s="1"/>
      <c r="WZU148" s="1"/>
      <c r="WZV148" s="1"/>
      <c r="WZW148" s="1"/>
      <c r="WZX148" s="1"/>
      <c r="WZY148" s="1"/>
      <c r="WZZ148" s="1"/>
      <c r="XAA148" s="1"/>
      <c r="XAB148" s="1"/>
      <c r="XAC148" s="1"/>
      <c r="XAD148" s="1"/>
      <c r="XAE148" s="1"/>
      <c r="XAF148" s="1"/>
      <c r="XAG148" s="1"/>
      <c r="XAH148" s="1"/>
      <c r="XAI148" s="1"/>
      <c r="XAJ148" s="1"/>
      <c r="XAK148" s="1"/>
      <c r="XAL148" s="1"/>
      <c r="XAM148" s="1"/>
      <c r="XAN148" s="1"/>
      <c r="XAO148" s="1"/>
      <c r="XAP148" s="1"/>
      <c r="XAQ148" s="1"/>
      <c r="XAR148" s="1"/>
      <c r="XAS148" s="1"/>
      <c r="XAT148" s="1"/>
      <c r="XAU148" s="1"/>
      <c r="XAV148" s="1"/>
      <c r="XAW148" s="1"/>
      <c r="XAX148" s="1"/>
      <c r="XAY148" s="1"/>
      <c r="XAZ148" s="1"/>
      <c r="XBA148" s="1"/>
      <c r="XBB148" s="1"/>
      <c r="XBC148" s="1"/>
      <c r="XBD148" s="1"/>
      <c r="XBE148" s="1"/>
      <c r="XBF148" s="1"/>
      <c r="XBG148" s="1"/>
      <c r="XBH148" s="1"/>
      <c r="XBI148" s="1"/>
      <c r="XBJ148" s="1"/>
      <c r="XBK148" s="1"/>
      <c r="XBL148" s="1"/>
      <c r="XBM148" s="1"/>
      <c r="XBN148" s="1"/>
      <c r="XBO148" s="1"/>
      <c r="XBP148" s="1"/>
      <c r="XBQ148" s="1"/>
      <c r="XBR148" s="1"/>
      <c r="XBS148" s="1"/>
      <c r="XBT148" s="1"/>
      <c r="XBU148" s="1"/>
      <c r="XBV148" s="1"/>
      <c r="XBW148" s="1"/>
      <c r="XBX148" s="1"/>
      <c r="XBY148" s="1"/>
      <c r="XBZ148" s="1"/>
      <c r="XCA148" s="1"/>
      <c r="XCB148" s="1"/>
      <c r="XCC148" s="1"/>
      <c r="XCD148" s="1"/>
      <c r="XCE148" s="1"/>
      <c r="XCF148" s="1"/>
      <c r="XCG148" s="1"/>
      <c r="XCH148" s="1"/>
      <c r="XCI148" s="1"/>
      <c r="XCJ148" s="1"/>
      <c r="XCK148" s="1"/>
      <c r="XCL148" s="1"/>
      <c r="XCM148" s="1"/>
      <c r="XCN148" s="1"/>
      <c r="XCO148" s="1"/>
      <c r="XCP148" s="1"/>
      <c r="XCQ148" s="1"/>
      <c r="XCR148" s="1"/>
      <c r="XCS148" s="1"/>
      <c r="XCT148" s="1"/>
      <c r="XCU148" s="1"/>
      <c r="XCV148" s="1"/>
      <c r="XCW148" s="1"/>
      <c r="XCX148" s="1"/>
      <c r="XCY148" s="1"/>
      <c r="XCZ148" s="1"/>
      <c r="XDA148" s="1"/>
      <c r="XDB148" s="1"/>
      <c r="XDC148" s="1"/>
      <c r="XDD148" s="1"/>
      <c r="XDE148" s="1"/>
      <c r="XDF148" s="1"/>
      <c r="XDG148" s="1"/>
      <c r="XDH148" s="1"/>
      <c r="XDI148" s="1"/>
      <c r="XDJ148" s="1"/>
      <c r="XDK148" s="1"/>
      <c r="XDL148" s="1"/>
      <c r="XDM148" s="1"/>
      <c r="XDN148" s="1"/>
      <c r="XDO148" s="1"/>
      <c r="XDP148" s="1"/>
      <c r="XDQ148" s="1"/>
      <c r="XDR148" s="1"/>
      <c r="XDS148" s="1"/>
      <c r="XDT148" s="1"/>
      <c r="XDU148" s="1"/>
      <c r="XDV148" s="1"/>
      <c r="XDW148" s="1"/>
      <c r="XDX148" s="1"/>
      <c r="XDY148" s="1"/>
      <c r="XDZ148" s="1"/>
      <c r="XEA148" s="1"/>
      <c r="XEB148" s="1"/>
      <c r="XEC148" s="1"/>
      <c r="XED148" s="1"/>
      <c r="XEE148" s="1"/>
      <c r="XEF148" s="1"/>
      <c r="XEG148" s="1"/>
      <c r="XEH148" s="1"/>
      <c r="XEI148" s="1"/>
      <c r="XEJ148" s="1"/>
      <c r="XEK148" s="1"/>
      <c r="XEL148" s="1"/>
      <c r="XEM148" s="1"/>
      <c r="XEN148" s="1"/>
      <c r="XEO148" s="1"/>
      <c r="XEP148" s="1"/>
      <c r="XEQ148" s="1"/>
      <c r="XER148" s="1"/>
      <c r="XES148" s="1"/>
      <c r="XET148" s="1"/>
      <c r="XEU148" s="1"/>
      <c r="XEV148" s="1"/>
      <c r="XEW148" s="1"/>
      <c r="XEX148" s="1"/>
      <c r="XEY148" s="1"/>
      <c r="XEZ148" s="1"/>
      <c r="XFA148" s="1"/>
      <c r="XFB148" s="1"/>
      <c r="XFC148" s="1"/>
    </row>
    <row r="149" spans="1:150 16226:16383" s="3" customFormat="1" ht="21" x14ac:dyDescent="0.3">
      <c r="A149" s="99" t="s">
        <v>321</v>
      </c>
      <c r="B149" s="100"/>
      <c r="C149" s="100"/>
      <c r="D149" s="100"/>
      <c r="E149" s="100"/>
      <c r="F149" s="100"/>
      <c r="G149" s="100"/>
      <c r="H149" s="101"/>
      <c r="I149" s="1"/>
      <c r="J149" s="1"/>
      <c r="K149" s="1"/>
      <c r="L149" s="1"/>
      <c r="M149" s="1"/>
      <c r="N149" s="1"/>
      <c r="O149" s="1"/>
      <c r="P149" s="1"/>
      <c r="Q149" s="1"/>
      <c r="R149" s="1"/>
      <c r="S149" s="1"/>
      <c r="T149" s="1"/>
      <c r="U149" s="1"/>
      <c r="V149" s="1"/>
      <c r="W149" s="1"/>
      <c r="X149" s="1"/>
      <c r="Y149" s="1"/>
      <c r="Z149" s="1"/>
      <c r="AA149" s="1"/>
      <c r="AB149" s="1"/>
      <c r="AC149" s="1"/>
      <c r="AD149" s="1"/>
      <c r="AE149" s="1"/>
      <c r="AF149" s="1"/>
      <c r="AG149" s="1"/>
      <c r="AH149" s="1"/>
      <c r="AI149" s="1"/>
      <c r="AJ149" s="1"/>
      <c r="AK149" s="1"/>
      <c r="AL149" s="1"/>
      <c r="AM149" s="1"/>
      <c r="AN149" s="1"/>
      <c r="AO149" s="1"/>
      <c r="AP149" s="1"/>
      <c r="AQ149" s="1"/>
      <c r="AR149" s="1"/>
      <c r="AS149" s="1"/>
      <c r="AT149" s="1"/>
      <c r="AU149" s="1"/>
      <c r="AV149" s="1"/>
      <c r="AW149" s="1"/>
      <c r="AX149" s="1"/>
      <c r="AY149" s="1"/>
      <c r="AZ149" s="1"/>
      <c r="BA149" s="1"/>
      <c r="BB149" s="1"/>
      <c r="BC149" s="1"/>
      <c r="BD149" s="1"/>
      <c r="BE149" s="1"/>
      <c r="BF149" s="1"/>
      <c r="BG149" s="1"/>
      <c r="BH149" s="1"/>
      <c r="BI149" s="1"/>
      <c r="BJ149" s="1"/>
      <c r="BK149" s="1"/>
      <c r="BL149" s="1"/>
      <c r="BM149" s="1"/>
      <c r="BN149" s="1"/>
      <c r="BO149" s="1"/>
      <c r="BP149" s="1"/>
      <c r="BQ149" s="1"/>
      <c r="BR149" s="1"/>
      <c r="BS149" s="1"/>
      <c r="BT149" s="1"/>
      <c r="BU149" s="1"/>
      <c r="BV149" s="1"/>
      <c r="BW149" s="1"/>
      <c r="BX149" s="1"/>
      <c r="BY149" s="1"/>
      <c r="BZ149" s="1"/>
      <c r="CA149" s="1"/>
      <c r="CB149" s="1"/>
      <c r="CC149" s="1"/>
      <c r="CD149" s="1"/>
      <c r="CE149" s="1"/>
      <c r="CF149" s="1"/>
      <c r="CG149" s="1"/>
      <c r="CH149" s="1"/>
      <c r="CI149" s="1"/>
      <c r="CJ149" s="1"/>
      <c r="CK149" s="1"/>
      <c r="CL149" s="1"/>
      <c r="CM149" s="1"/>
      <c r="CN149" s="1"/>
      <c r="CO149" s="1"/>
      <c r="CP149" s="1"/>
      <c r="CQ149" s="1"/>
      <c r="CR149" s="1"/>
      <c r="CS149" s="1"/>
      <c r="CT149" s="1"/>
      <c r="CU149" s="1"/>
      <c r="CV149" s="1"/>
      <c r="CW149" s="1"/>
      <c r="CX149" s="1"/>
      <c r="CY149" s="1"/>
      <c r="CZ149" s="1"/>
      <c r="DA149" s="1"/>
      <c r="DB149" s="1"/>
      <c r="DC149" s="1"/>
      <c r="DD149" s="1"/>
      <c r="DE149" s="1"/>
      <c r="DF149" s="1"/>
      <c r="DG149" s="1"/>
      <c r="DH149" s="1"/>
      <c r="DI149" s="1"/>
      <c r="DJ149" s="1"/>
      <c r="DK149" s="1"/>
      <c r="DL149" s="1"/>
      <c r="DM149" s="1"/>
      <c r="DN149" s="1"/>
      <c r="DO149" s="1"/>
      <c r="DP149" s="1"/>
      <c r="DQ149" s="1"/>
      <c r="DR149" s="1"/>
      <c r="DS149" s="1"/>
      <c r="DT149" s="1"/>
      <c r="DU149" s="1"/>
      <c r="DV149" s="1"/>
      <c r="DW149" s="1"/>
      <c r="DX149" s="1"/>
      <c r="DY149" s="1"/>
      <c r="DZ149" s="1"/>
      <c r="EA149" s="1"/>
      <c r="EB149" s="1"/>
      <c r="EC149" s="1"/>
      <c r="ED149" s="1"/>
      <c r="EE149" s="1"/>
      <c r="EF149" s="1"/>
      <c r="EG149" s="1"/>
      <c r="EH149" s="1"/>
      <c r="EI149" s="1"/>
      <c r="EJ149" s="1"/>
      <c r="EK149" s="1"/>
      <c r="EL149" s="1"/>
      <c r="EM149" s="1"/>
      <c r="EN149" s="1"/>
      <c r="EO149" s="1"/>
      <c r="EP149" s="1"/>
      <c r="EQ149" s="1"/>
      <c r="ER149" s="1"/>
      <c r="ES149" s="1"/>
      <c r="ET149" s="1"/>
      <c r="WZB149" s="1"/>
      <c r="WZC149" s="1"/>
      <c r="WZD149" s="1"/>
      <c r="WZE149" s="1"/>
      <c r="WZF149" s="1"/>
      <c r="WZG149" s="1"/>
      <c r="WZH149" s="1"/>
      <c r="WZI149" s="1"/>
      <c r="WZJ149" s="1"/>
      <c r="WZK149" s="1"/>
      <c r="WZL149" s="1"/>
      <c r="WZM149" s="1"/>
      <c r="WZN149" s="1"/>
      <c r="WZO149" s="1"/>
      <c r="WZP149" s="1"/>
      <c r="WZQ149" s="1"/>
      <c r="WZR149" s="1"/>
      <c r="WZS149" s="1"/>
      <c r="WZT149" s="1"/>
      <c r="WZU149" s="1"/>
      <c r="WZV149" s="1"/>
      <c r="WZW149" s="1"/>
      <c r="WZX149" s="1"/>
      <c r="WZY149" s="1"/>
      <c r="WZZ149" s="1"/>
      <c r="XAA149" s="1"/>
      <c r="XAB149" s="1"/>
      <c r="XAC149" s="1"/>
      <c r="XAD149" s="1"/>
      <c r="XAE149" s="1"/>
      <c r="XAF149" s="1"/>
      <c r="XAG149" s="1"/>
      <c r="XAH149" s="1"/>
      <c r="XAI149" s="1"/>
      <c r="XAJ149" s="1"/>
      <c r="XAK149" s="1"/>
      <c r="XAL149" s="1"/>
      <c r="XAM149" s="1"/>
      <c r="XAN149" s="1"/>
      <c r="XAO149" s="1"/>
      <c r="XAP149" s="1"/>
      <c r="XAQ149" s="1"/>
      <c r="XAR149" s="1"/>
      <c r="XAS149" s="1"/>
      <c r="XAT149" s="1"/>
      <c r="XAU149" s="1"/>
      <c r="XAV149" s="1"/>
      <c r="XAW149" s="1"/>
      <c r="XAX149" s="1"/>
      <c r="XAY149" s="1"/>
      <c r="XAZ149" s="1"/>
      <c r="XBA149" s="1"/>
      <c r="XBB149" s="1"/>
      <c r="XBC149" s="1"/>
      <c r="XBD149" s="1"/>
      <c r="XBE149" s="1"/>
      <c r="XBF149" s="1"/>
      <c r="XBG149" s="1"/>
      <c r="XBH149" s="1"/>
      <c r="XBI149" s="1"/>
      <c r="XBJ149" s="1"/>
      <c r="XBK149" s="1"/>
      <c r="XBL149" s="1"/>
      <c r="XBM149" s="1"/>
      <c r="XBN149" s="1"/>
      <c r="XBO149" s="1"/>
      <c r="XBP149" s="1"/>
      <c r="XBQ149" s="1"/>
      <c r="XBR149" s="1"/>
      <c r="XBS149" s="1"/>
      <c r="XBT149" s="1"/>
      <c r="XBU149" s="1"/>
      <c r="XBV149" s="1"/>
      <c r="XBW149" s="1"/>
      <c r="XBX149" s="1"/>
      <c r="XBY149" s="1"/>
      <c r="XBZ149" s="1"/>
      <c r="XCA149" s="1"/>
      <c r="XCB149" s="1"/>
      <c r="XCC149" s="1"/>
      <c r="XCD149" s="1"/>
      <c r="XCE149" s="1"/>
      <c r="XCF149" s="1"/>
      <c r="XCG149" s="1"/>
      <c r="XCH149" s="1"/>
      <c r="XCI149" s="1"/>
      <c r="XCJ149" s="1"/>
      <c r="XCK149" s="1"/>
      <c r="XCL149" s="1"/>
      <c r="XCM149" s="1"/>
      <c r="XCN149" s="1"/>
      <c r="XCO149" s="1"/>
      <c r="XCP149" s="1"/>
      <c r="XCQ149" s="1"/>
      <c r="XCR149" s="1"/>
      <c r="XCS149" s="1"/>
      <c r="XCT149" s="1"/>
      <c r="XCU149" s="1"/>
      <c r="XCV149" s="1"/>
      <c r="XCW149" s="1"/>
      <c r="XCX149" s="1"/>
      <c r="XCY149" s="1"/>
      <c r="XCZ149" s="1"/>
      <c r="XDA149" s="1"/>
      <c r="XDB149" s="1"/>
      <c r="XDC149" s="1"/>
      <c r="XDD149" s="1"/>
      <c r="XDE149" s="1"/>
      <c r="XDF149" s="1"/>
      <c r="XDG149" s="1"/>
      <c r="XDH149" s="1"/>
      <c r="XDI149" s="1"/>
      <c r="XDJ149" s="1"/>
      <c r="XDK149" s="1"/>
      <c r="XDL149" s="1"/>
      <c r="XDM149" s="1"/>
      <c r="XDN149" s="1"/>
      <c r="XDO149" s="1"/>
      <c r="XDP149" s="1"/>
      <c r="XDQ149" s="1"/>
      <c r="XDR149" s="1"/>
      <c r="XDS149" s="1"/>
      <c r="XDT149" s="1"/>
      <c r="XDU149" s="1"/>
      <c r="XDV149" s="1"/>
      <c r="XDW149" s="1"/>
      <c r="XDX149" s="1"/>
      <c r="XDY149" s="1"/>
      <c r="XDZ149" s="1"/>
      <c r="XEA149" s="1"/>
      <c r="XEB149" s="1"/>
      <c r="XEC149" s="1"/>
      <c r="XED149" s="1"/>
      <c r="XEE149" s="1"/>
      <c r="XEF149" s="1"/>
      <c r="XEG149" s="1"/>
      <c r="XEH149" s="1"/>
      <c r="XEI149" s="1"/>
      <c r="XEJ149" s="1"/>
      <c r="XEK149" s="1"/>
      <c r="XEL149" s="1"/>
      <c r="XEM149" s="1"/>
      <c r="XEN149" s="1"/>
      <c r="XEO149" s="1"/>
      <c r="XEP149" s="1"/>
      <c r="XEQ149" s="1"/>
      <c r="XER149" s="1"/>
      <c r="XES149" s="1"/>
      <c r="XET149" s="1"/>
      <c r="XEU149" s="1"/>
      <c r="XEV149" s="1"/>
      <c r="XEW149" s="1"/>
      <c r="XEX149" s="1"/>
      <c r="XEY149" s="1"/>
      <c r="XEZ149" s="1"/>
      <c r="XFA149" s="1"/>
      <c r="XFB149" s="1"/>
      <c r="XFC149" s="1"/>
    </row>
    <row r="150" spans="1:150 16226:16383" s="3" customFormat="1" ht="21" x14ac:dyDescent="0.3">
      <c r="A150" s="99" t="s">
        <v>320</v>
      </c>
      <c r="B150" s="100"/>
      <c r="C150" s="100"/>
      <c r="D150" s="100"/>
      <c r="E150" s="100"/>
      <c r="F150" s="100"/>
      <c r="G150" s="100"/>
      <c r="H150" s="101"/>
      <c r="I150" s="1"/>
      <c r="J150" s="1"/>
      <c r="K150" s="1"/>
      <c r="L150" s="1"/>
      <c r="M150" s="1"/>
      <c r="N150" s="1"/>
      <c r="O150" s="1"/>
      <c r="P150" s="1"/>
      <c r="Q150" s="1"/>
      <c r="R150" s="1"/>
      <c r="S150" s="1"/>
      <c r="T150" s="1"/>
      <c r="U150" s="1"/>
      <c r="V150" s="1"/>
      <c r="W150" s="1"/>
      <c r="X150" s="1"/>
      <c r="Y150" s="1"/>
      <c r="Z150" s="1"/>
      <c r="AA150" s="1"/>
      <c r="AB150" s="1"/>
      <c r="AC150" s="1"/>
      <c r="AD150" s="1"/>
      <c r="AE150" s="1"/>
      <c r="AF150" s="1"/>
      <c r="AG150" s="1"/>
      <c r="AH150" s="1"/>
      <c r="AI150" s="1"/>
      <c r="AJ150" s="1"/>
      <c r="AK150" s="1"/>
      <c r="AL150" s="1"/>
      <c r="AM150" s="1"/>
      <c r="AN150" s="1"/>
      <c r="AO150" s="1"/>
      <c r="AP150" s="1"/>
      <c r="AQ150" s="1"/>
      <c r="AR150" s="1"/>
      <c r="AS150" s="1"/>
      <c r="AT150" s="1"/>
      <c r="AU150" s="1"/>
      <c r="AV150" s="1"/>
      <c r="AW150" s="1"/>
      <c r="AX150" s="1"/>
      <c r="AY150" s="1"/>
      <c r="AZ150" s="1"/>
      <c r="BA150" s="1"/>
      <c r="BB150" s="1"/>
      <c r="BC150" s="1"/>
      <c r="BD150" s="1"/>
      <c r="BE150" s="1"/>
      <c r="BF150" s="1"/>
      <c r="BG150" s="1"/>
      <c r="BH150" s="1"/>
      <c r="BI150" s="1"/>
      <c r="BJ150" s="1"/>
      <c r="BK150" s="1"/>
      <c r="BL150" s="1"/>
      <c r="BM150" s="1"/>
      <c r="BN150" s="1"/>
      <c r="BO150" s="1"/>
      <c r="BP150" s="1"/>
      <c r="BQ150" s="1"/>
      <c r="BR150" s="1"/>
      <c r="BS150" s="1"/>
      <c r="BT150" s="1"/>
      <c r="BU150" s="1"/>
      <c r="BV150" s="1"/>
      <c r="BW150" s="1"/>
      <c r="BX150" s="1"/>
      <c r="BY150" s="1"/>
      <c r="BZ150" s="1"/>
      <c r="CA150" s="1"/>
      <c r="CB150" s="1"/>
      <c r="CC150" s="1"/>
      <c r="CD150" s="1"/>
      <c r="CE150" s="1"/>
      <c r="CF150" s="1"/>
      <c r="CG150" s="1"/>
      <c r="CH150" s="1"/>
      <c r="CI150" s="1"/>
      <c r="CJ150" s="1"/>
      <c r="CK150" s="1"/>
      <c r="CL150" s="1"/>
      <c r="CM150" s="1"/>
      <c r="CN150" s="1"/>
      <c r="CO150" s="1"/>
      <c r="CP150" s="1"/>
      <c r="CQ150" s="1"/>
      <c r="CR150" s="1"/>
      <c r="CS150" s="1"/>
      <c r="CT150" s="1"/>
      <c r="CU150" s="1"/>
      <c r="CV150" s="1"/>
      <c r="CW150" s="1"/>
      <c r="CX150" s="1"/>
      <c r="CY150" s="1"/>
      <c r="CZ150" s="1"/>
      <c r="DA150" s="1"/>
      <c r="DB150" s="1"/>
      <c r="DC150" s="1"/>
      <c r="DD150" s="1"/>
      <c r="DE150" s="1"/>
      <c r="DF150" s="1"/>
      <c r="DG150" s="1"/>
      <c r="DH150" s="1"/>
      <c r="DI150" s="1"/>
      <c r="DJ150" s="1"/>
      <c r="DK150" s="1"/>
      <c r="DL150" s="1"/>
      <c r="DM150" s="1"/>
      <c r="DN150" s="1"/>
      <c r="DO150" s="1"/>
      <c r="DP150" s="1"/>
      <c r="DQ150" s="1"/>
      <c r="DR150" s="1"/>
      <c r="DS150" s="1"/>
      <c r="DT150" s="1"/>
      <c r="DU150" s="1"/>
      <c r="DV150" s="1"/>
      <c r="DW150" s="1"/>
      <c r="DX150" s="1"/>
      <c r="DY150" s="1"/>
      <c r="DZ150" s="1"/>
      <c r="EA150" s="1"/>
      <c r="EB150" s="1"/>
      <c r="EC150" s="1"/>
      <c r="ED150" s="1"/>
      <c r="EE150" s="1"/>
      <c r="EF150" s="1"/>
      <c r="EG150" s="1"/>
      <c r="EH150" s="1"/>
      <c r="EI150" s="1"/>
      <c r="EJ150" s="1"/>
      <c r="EK150" s="1"/>
      <c r="EL150" s="1"/>
      <c r="EM150" s="1"/>
      <c r="EN150" s="1"/>
      <c r="EO150" s="1"/>
      <c r="EP150" s="1"/>
      <c r="EQ150" s="1"/>
      <c r="ER150" s="1"/>
      <c r="ES150" s="1"/>
      <c r="ET150" s="1"/>
      <c r="WZB150" s="1"/>
      <c r="WZC150" s="1"/>
      <c r="WZD150" s="1"/>
      <c r="WZE150" s="1"/>
      <c r="WZF150" s="1"/>
      <c r="WZG150" s="1"/>
      <c r="WZH150" s="1"/>
      <c r="WZI150" s="1"/>
      <c r="WZJ150" s="1"/>
      <c r="WZK150" s="1"/>
      <c r="WZL150" s="1"/>
      <c r="WZM150" s="1"/>
      <c r="WZN150" s="1"/>
      <c r="WZO150" s="1"/>
      <c r="WZP150" s="1"/>
      <c r="WZQ150" s="1"/>
      <c r="WZR150" s="1"/>
      <c r="WZS150" s="1"/>
      <c r="WZT150" s="1"/>
      <c r="WZU150" s="1"/>
      <c r="WZV150" s="1"/>
      <c r="WZW150" s="1"/>
      <c r="WZX150" s="1"/>
      <c r="WZY150" s="1"/>
      <c r="WZZ150" s="1"/>
      <c r="XAA150" s="1"/>
      <c r="XAB150" s="1"/>
      <c r="XAC150" s="1"/>
      <c r="XAD150" s="1"/>
      <c r="XAE150" s="1"/>
      <c r="XAF150" s="1"/>
      <c r="XAG150" s="1"/>
      <c r="XAH150" s="1"/>
      <c r="XAI150" s="1"/>
      <c r="XAJ150" s="1"/>
      <c r="XAK150" s="1"/>
      <c r="XAL150" s="1"/>
      <c r="XAM150" s="1"/>
      <c r="XAN150" s="1"/>
      <c r="XAO150" s="1"/>
      <c r="XAP150" s="1"/>
      <c r="XAQ150" s="1"/>
      <c r="XAR150" s="1"/>
      <c r="XAS150" s="1"/>
      <c r="XAT150" s="1"/>
      <c r="XAU150" s="1"/>
      <c r="XAV150" s="1"/>
      <c r="XAW150" s="1"/>
      <c r="XAX150" s="1"/>
      <c r="XAY150" s="1"/>
      <c r="XAZ150" s="1"/>
      <c r="XBA150" s="1"/>
      <c r="XBB150" s="1"/>
      <c r="XBC150" s="1"/>
      <c r="XBD150" s="1"/>
      <c r="XBE150" s="1"/>
      <c r="XBF150" s="1"/>
      <c r="XBG150" s="1"/>
      <c r="XBH150" s="1"/>
      <c r="XBI150" s="1"/>
      <c r="XBJ150" s="1"/>
      <c r="XBK150" s="1"/>
      <c r="XBL150" s="1"/>
      <c r="XBM150" s="1"/>
      <c r="XBN150" s="1"/>
      <c r="XBO150" s="1"/>
      <c r="XBP150" s="1"/>
      <c r="XBQ150" s="1"/>
      <c r="XBR150" s="1"/>
      <c r="XBS150" s="1"/>
      <c r="XBT150" s="1"/>
      <c r="XBU150" s="1"/>
      <c r="XBV150" s="1"/>
      <c r="XBW150" s="1"/>
      <c r="XBX150" s="1"/>
      <c r="XBY150" s="1"/>
      <c r="XBZ150" s="1"/>
      <c r="XCA150" s="1"/>
      <c r="XCB150" s="1"/>
      <c r="XCC150" s="1"/>
      <c r="XCD150" s="1"/>
      <c r="XCE150" s="1"/>
      <c r="XCF150" s="1"/>
      <c r="XCG150" s="1"/>
      <c r="XCH150" s="1"/>
      <c r="XCI150" s="1"/>
      <c r="XCJ150" s="1"/>
      <c r="XCK150" s="1"/>
      <c r="XCL150" s="1"/>
      <c r="XCM150" s="1"/>
      <c r="XCN150" s="1"/>
      <c r="XCO150" s="1"/>
      <c r="XCP150" s="1"/>
      <c r="XCQ150" s="1"/>
      <c r="XCR150" s="1"/>
      <c r="XCS150" s="1"/>
      <c r="XCT150" s="1"/>
      <c r="XCU150" s="1"/>
      <c r="XCV150" s="1"/>
      <c r="XCW150" s="1"/>
      <c r="XCX150" s="1"/>
      <c r="XCY150" s="1"/>
      <c r="XCZ150" s="1"/>
      <c r="XDA150" s="1"/>
      <c r="XDB150" s="1"/>
      <c r="XDC150" s="1"/>
      <c r="XDD150" s="1"/>
      <c r="XDE150" s="1"/>
      <c r="XDF150" s="1"/>
      <c r="XDG150" s="1"/>
      <c r="XDH150" s="1"/>
      <c r="XDI150" s="1"/>
      <c r="XDJ150" s="1"/>
      <c r="XDK150" s="1"/>
      <c r="XDL150" s="1"/>
      <c r="XDM150" s="1"/>
      <c r="XDN150" s="1"/>
      <c r="XDO150" s="1"/>
      <c r="XDP150" s="1"/>
      <c r="XDQ150" s="1"/>
      <c r="XDR150" s="1"/>
      <c r="XDS150" s="1"/>
      <c r="XDT150" s="1"/>
      <c r="XDU150" s="1"/>
      <c r="XDV150" s="1"/>
      <c r="XDW150" s="1"/>
      <c r="XDX150" s="1"/>
      <c r="XDY150" s="1"/>
      <c r="XDZ150" s="1"/>
      <c r="XEA150" s="1"/>
      <c r="XEB150" s="1"/>
      <c r="XEC150" s="1"/>
      <c r="XED150" s="1"/>
      <c r="XEE150" s="1"/>
      <c r="XEF150" s="1"/>
      <c r="XEG150" s="1"/>
      <c r="XEH150" s="1"/>
      <c r="XEI150" s="1"/>
      <c r="XEJ150" s="1"/>
      <c r="XEK150" s="1"/>
      <c r="XEL150" s="1"/>
      <c r="XEM150" s="1"/>
      <c r="XEN150" s="1"/>
      <c r="XEO150" s="1"/>
      <c r="XEP150" s="1"/>
      <c r="XEQ150" s="1"/>
      <c r="XER150" s="1"/>
      <c r="XES150" s="1"/>
      <c r="XET150" s="1"/>
      <c r="XEU150" s="1"/>
      <c r="XEV150" s="1"/>
      <c r="XEW150" s="1"/>
      <c r="XEX150" s="1"/>
      <c r="XEY150" s="1"/>
      <c r="XEZ150" s="1"/>
      <c r="XFA150" s="1"/>
      <c r="XFB150" s="1"/>
      <c r="XFC150" s="1"/>
    </row>
    <row r="151" spans="1:150 16226:16383" s="3" customFormat="1" ht="21" x14ac:dyDescent="0.3">
      <c r="A151" s="99" t="s">
        <v>322</v>
      </c>
      <c r="B151" s="100"/>
      <c r="C151" s="100"/>
      <c r="D151" s="100"/>
      <c r="E151" s="100"/>
      <c r="F151" s="100"/>
      <c r="G151" s="100"/>
      <c r="H151" s="101"/>
      <c r="I151" s="1"/>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c r="AK151" s="1"/>
      <c r="AL151" s="1"/>
      <c r="AM151" s="1"/>
      <c r="AN151" s="1"/>
      <c r="AO151" s="1"/>
      <c r="AP151" s="1"/>
      <c r="AQ151" s="1"/>
      <c r="AR151" s="1"/>
      <c r="AS151" s="1"/>
      <c r="AT151" s="1"/>
      <c r="AU151" s="1"/>
      <c r="AV151" s="1"/>
      <c r="AW151" s="1"/>
      <c r="AX151" s="1"/>
      <c r="AY151" s="1"/>
      <c r="AZ151" s="1"/>
      <c r="BA151" s="1"/>
      <c r="BB151" s="1"/>
      <c r="BC151" s="1"/>
      <c r="BD151" s="1"/>
      <c r="BE151" s="1"/>
      <c r="BF151" s="1"/>
      <c r="BG151" s="1"/>
      <c r="BH151" s="1"/>
      <c r="BI151" s="1"/>
      <c r="BJ151" s="1"/>
      <c r="BK151" s="1"/>
      <c r="BL151" s="1"/>
      <c r="BM151" s="1"/>
      <c r="BN151" s="1"/>
      <c r="BO151" s="1"/>
      <c r="BP151" s="1"/>
      <c r="BQ151" s="1"/>
      <c r="BR151" s="1"/>
      <c r="BS151" s="1"/>
      <c r="BT151" s="1"/>
      <c r="BU151" s="1"/>
      <c r="BV151" s="1"/>
      <c r="BW151" s="1"/>
      <c r="BX151" s="1"/>
      <c r="BY151" s="1"/>
      <c r="BZ151" s="1"/>
      <c r="CA151" s="1"/>
      <c r="CB151" s="1"/>
      <c r="CC151" s="1"/>
      <c r="CD151" s="1"/>
      <c r="CE151" s="1"/>
      <c r="CF151" s="1"/>
      <c r="CG151" s="1"/>
      <c r="CH151" s="1"/>
      <c r="CI151" s="1"/>
      <c r="CJ151" s="1"/>
      <c r="CK151" s="1"/>
      <c r="CL151" s="1"/>
      <c r="CM151" s="1"/>
      <c r="CN151" s="1"/>
      <c r="CO151" s="1"/>
      <c r="CP151" s="1"/>
      <c r="CQ151" s="1"/>
      <c r="CR151" s="1"/>
      <c r="CS151" s="1"/>
      <c r="CT151" s="1"/>
      <c r="CU151" s="1"/>
      <c r="CV151" s="1"/>
      <c r="CW151" s="1"/>
      <c r="CX151" s="1"/>
      <c r="CY151" s="1"/>
      <c r="CZ151" s="1"/>
      <c r="DA151" s="1"/>
      <c r="DB151" s="1"/>
      <c r="DC151" s="1"/>
      <c r="DD151" s="1"/>
      <c r="DE151" s="1"/>
      <c r="DF151" s="1"/>
      <c r="DG151" s="1"/>
      <c r="DH151" s="1"/>
      <c r="DI151" s="1"/>
      <c r="DJ151" s="1"/>
      <c r="DK151" s="1"/>
      <c r="DL151" s="1"/>
      <c r="DM151" s="1"/>
      <c r="DN151" s="1"/>
      <c r="DO151" s="1"/>
      <c r="DP151" s="1"/>
      <c r="DQ151" s="1"/>
      <c r="DR151" s="1"/>
      <c r="DS151" s="1"/>
      <c r="DT151" s="1"/>
      <c r="DU151" s="1"/>
      <c r="DV151" s="1"/>
      <c r="DW151" s="1"/>
      <c r="DX151" s="1"/>
      <c r="DY151" s="1"/>
      <c r="DZ151" s="1"/>
      <c r="EA151" s="1"/>
      <c r="EB151" s="1"/>
      <c r="EC151" s="1"/>
      <c r="ED151" s="1"/>
      <c r="EE151" s="1"/>
      <c r="EF151" s="1"/>
      <c r="EG151" s="1"/>
      <c r="EH151" s="1"/>
      <c r="EI151" s="1"/>
      <c r="EJ151" s="1"/>
      <c r="EK151" s="1"/>
      <c r="EL151" s="1"/>
      <c r="EM151" s="1"/>
      <c r="EN151" s="1"/>
      <c r="EO151" s="1"/>
      <c r="EP151" s="1"/>
      <c r="EQ151" s="1"/>
      <c r="ER151" s="1"/>
      <c r="ES151" s="1"/>
      <c r="ET151" s="1"/>
      <c r="WZB151" s="1"/>
      <c r="WZC151" s="1"/>
      <c r="WZD151" s="1"/>
      <c r="WZE151" s="1"/>
      <c r="WZF151" s="1"/>
      <c r="WZG151" s="1"/>
      <c r="WZH151" s="1"/>
      <c r="WZI151" s="1"/>
      <c r="WZJ151" s="1"/>
      <c r="WZK151" s="1"/>
      <c r="WZL151" s="1"/>
      <c r="WZM151" s="1"/>
      <c r="WZN151" s="1"/>
      <c r="WZO151" s="1"/>
      <c r="WZP151" s="1"/>
      <c r="WZQ151" s="1"/>
      <c r="WZR151" s="1"/>
      <c r="WZS151" s="1"/>
      <c r="WZT151" s="1"/>
      <c r="WZU151" s="1"/>
      <c r="WZV151" s="1"/>
      <c r="WZW151" s="1"/>
      <c r="WZX151" s="1"/>
      <c r="WZY151" s="1"/>
      <c r="WZZ151" s="1"/>
      <c r="XAA151" s="1"/>
      <c r="XAB151" s="1"/>
      <c r="XAC151" s="1"/>
      <c r="XAD151" s="1"/>
      <c r="XAE151" s="1"/>
      <c r="XAF151" s="1"/>
      <c r="XAG151" s="1"/>
      <c r="XAH151" s="1"/>
      <c r="XAI151" s="1"/>
      <c r="XAJ151" s="1"/>
      <c r="XAK151" s="1"/>
      <c r="XAL151" s="1"/>
      <c r="XAM151" s="1"/>
      <c r="XAN151" s="1"/>
      <c r="XAO151" s="1"/>
      <c r="XAP151" s="1"/>
      <c r="XAQ151" s="1"/>
      <c r="XAR151" s="1"/>
      <c r="XAS151" s="1"/>
      <c r="XAT151" s="1"/>
      <c r="XAU151" s="1"/>
      <c r="XAV151" s="1"/>
      <c r="XAW151" s="1"/>
      <c r="XAX151" s="1"/>
      <c r="XAY151" s="1"/>
      <c r="XAZ151" s="1"/>
      <c r="XBA151" s="1"/>
      <c r="XBB151" s="1"/>
      <c r="XBC151" s="1"/>
      <c r="XBD151" s="1"/>
      <c r="XBE151" s="1"/>
      <c r="XBF151" s="1"/>
      <c r="XBG151" s="1"/>
      <c r="XBH151" s="1"/>
      <c r="XBI151" s="1"/>
      <c r="XBJ151" s="1"/>
      <c r="XBK151" s="1"/>
      <c r="XBL151" s="1"/>
      <c r="XBM151" s="1"/>
      <c r="XBN151" s="1"/>
      <c r="XBO151" s="1"/>
      <c r="XBP151" s="1"/>
      <c r="XBQ151" s="1"/>
      <c r="XBR151" s="1"/>
      <c r="XBS151" s="1"/>
      <c r="XBT151" s="1"/>
      <c r="XBU151" s="1"/>
      <c r="XBV151" s="1"/>
      <c r="XBW151" s="1"/>
      <c r="XBX151" s="1"/>
      <c r="XBY151" s="1"/>
      <c r="XBZ151" s="1"/>
      <c r="XCA151" s="1"/>
      <c r="XCB151" s="1"/>
      <c r="XCC151" s="1"/>
      <c r="XCD151" s="1"/>
      <c r="XCE151" s="1"/>
      <c r="XCF151" s="1"/>
      <c r="XCG151" s="1"/>
      <c r="XCH151" s="1"/>
      <c r="XCI151" s="1"/>
      <c r="XCJ151" s="1"/>
      <c r="XCK151" s="1"/>
      <c r="XCL151" s="1"/>
      <c r="XCM151" s="1"/>
      <c r="XCN151" s="1"/>
      <c r="XCO151" s="1"/>
      <c r="XCP151" s="1"/>
      <c r="XCQ151" s="1"/>
      <c r="XCR151" s="1"/>
      <c r="XCS151" s="1"/>
      <c r="XCT151" s="1"/>
      <c r="XCU151" s="1"/>
      <c r="XCV151" s="1"/>
      <c r="XCW151" s="1"/>
      <c r="XCX151" s="1"/>
      <c r="XCY151" s="1"/>
      <c r="XCZ151" s="1"/>
      <c r="XDA151" s="1"/>
      <c r="XDB151" s="1"/>
      <c r="XDC151" s="1"/>
      <c r="XDD151" s="1"/>
      <c r="XDE151" s="1"/>
      <c r="XDF151" s="1"/>
      <c r="XDG151" s="1"/>
      <c r="XDH151" s="1"/>
      <c r="XDI151" s="1"/>
      <c r="XDJ151" s="1"/>
      <c r="XDK151" s="1"/>
      <c r="XDL151" s="1"/>
      <c r="XDM151" s="1"/>
      <c r="XDN151" s="1"/>
      <c r="XDO151" s="1"/>
      <c r="XDP151" s="1"/>
      <c r="XDQ151" s="1"/>
      <c r="XDR151" s="1"/>
      <c r="XDS151" s="1"/>
      <c r="XDT151" s="1"/>
      <c r="XDU151" s="1"/>
      <c r="XDV151" s="1"/>
      <c r="XDW151" s="1"/>
      <c r="XDX151" s="1"/>
      <c r="XDY151" s="1"/>
      <c r="XDZ151" s="1"/>
      <c r="XEA151" s="1"/>
      <c r="XEB151" s="1"/>
      <c r="XEC151" s="1"/>
      <c r="XED151" s="1"/>
      <c r="XEE151" s="1"/>
      <c r="XEF151" s="1"/>
      <c r="XEG151" s="1"/>
      <c r="XEH151" s="1"/>
      <c r="XEI151" s="1"/>
      <c r="XEJ151" s="1"/>
      <c r="XEK151" s="1"/>
      <c r="XEL151" s="1"/>
      <c r="XEM151" s="1"/>
      <c r="XEN151" s="1"/>
      <c r="XEO151" s="1"/>
      <c r="XEP151" s="1"/>
      <c r="XEQ151" s="1"/>
      <c r="XER151" s="1"/>
      <c r="XES151" s="1"/>
      <c r="XET151" s="1"/>
      <c r="XEU151" s="1"/>
      <c r="XEV151" s="1"/>
      <c r="XEW151" s="1"/>
      <c r="XEX151" s="1"/>
      <c r="XEY151" s="1"/>
      <c r="XEZ151" s="1"/>
      <c r="XFA151" s="1"/>
      <c r="XFB151" s="1"/>
      <c r="XFC151" s="1"/>
    </row>
    <row r="152" spans="1:150 16226:16383" s="3" customFormat="1" ht="21" x14ac:dyDescent="0.3">
      <c r="A152" s="99" t="s">
        <v>323</v>
      </c>
      <c r="B152" s="100"/>
      <c r="C152" s="100"/>
      <c r="D152" s="100"/>
      <c r="E152" s="100"/>
      <c r="F152" s="100"/>
      <c r="G152" s="100"/>
      <c r="H152" s="101"/>
      <c r="I152" s="1"/>
      <c r="J152" s="1"/>
      <c r="K152" s="1"/>
      <c r="L152" s="1"/>
      <c r="M152" s="1"/>
      <c r="N152" s="1"/>
      <c r="O152" s="1"/>
      <c r="P152" s="1"/>
      <c r="Q152" s="1"/>
      <c r="R152" s="1"/>
      <c r="S152" s="1"/>
      <c r="T152" s="1"/>
      <c r="U152" s="1"/>
      <c r="V152" s="1"/>
      <c r="W152" s="1"/>
      <c r="X152" s="1"/>
      <c r="Y152" s="1"/>
      <c r="Z152" s="1"/>
      <c r="AA152" s="1"/>
      <c r="AB152" s="1"/>
      <c r="AC152" s="1"/>
      <c r="AD152" s="1"/>
      <c r="AE152" s="1"/>
      <c r="AF152" s="1"/>
      <c r="AG152" s="1"/>
      <c r="AH152" s="1"/>
      <c r="AI152" s="1"/>
      <c r="AJ152" s="1"/>
      <c r="AK152" s="1"/>
      <c r="AL152" s="1"/>
      <c r="AM152" s="1"/>
      <c r="AN152" s="1"/>
      <c r="AO152" s="1"/>
      <c r="AP152" s="1"/>
      <c r="AQ152" s="1"/>
      <c r="AR152" s="1"/>
      <c r="AS152" s="1"/>
      <c r="AT152" s="1"/>
      <c r="AU152" s="1"/>
      <c r="AV152" s="1"/>
      <c r="AW152" s="1"/>
      <c r="AX152" s="1"/>
      <c r="AY152" s="1"/>
      <c r="AZ152" s="1"/>
      <c r="BA152" s="1"/>
      <c r="BB152" s="1"/>
      <c r="BC152" s="1"/>
      <c r="BD152" s="1"/>
      <c r="BE152" s="1"/>
      <c r="BF152" s="1"/>
      <c r="BG152" s="1"/>
      <c r="BH152" s="1"/>
      <c r="BI152" s="1"/>
      <c r="BJ152" s="1"/>
      <c r="BK152" s="1"/>
      <c r="BL152" s="1"/>
      <c r="BM152" s="1"/>
      <c r="BN152" s="1"/>
      <c r="BO152" s="1"/>
      <c r="BP152" s="1"/>
      <c r="BQ152" s="1"/>
      <c r="BR152" s="1"/>
      <c r="BS152" s="1"/>
      <c r="BT152" s="1"/>
      <c r="BU152" s="1"/>
      <c r="BV152" s="1"/>
      <c r="BW152" s="1"/>
      <c r="BX152" s="1"/>
      <c r="BY152" s="1"/>
      <c r="BZ152" s="1"/>
      <c r="CA152" s="1"/>
      <c r="CB152" s="1"/>
      <c r="CC152" s="1"/>
      <c r="CD152" s="1"/>
      <c r="CE152" s="1"/>
      <c r="CF152" s="1"/>
      <c r="CG152" s="1"/>
      <c r="CH152" s="1"/>
      <c r="CI152" s="1"/>
      <c r="CJ152" s="1"/>
      <c r="CK152" s="1"/>
      <c r="CL152" s="1"/>
      <c r="CM152" s="1"/>
      <c r="CN152" s="1"/>
      <c r="CO152" s="1"/>
      <c r="CP152" s="1"/>
      <c r="CQ152" s="1"/>
      <c r="CR152" s="1"/>
      <c r="CS152" s="1"/>
      <c r="CT152" s="1"/>
      <c r="CU152" s="1"/>
      <c r="CV152" s="1"/>
      <c r="CW152" s="1"/>
      <c r="CX152" s="1"/>
      <c r="CY152" s="1"/>
      <c r="CZ152" s="1"/>
      <c r="DA152" s="1"/>
      <c r="DB152" s="1"/>
      <c r="DC152" s="1"/>
      <c r="DD152" s="1"/>
      <c r="DE152" s="1"/>
      <c r="DF152" s="1"/>
      <c r="DG152" s="1"/>
      <c r="DH152" s="1"/>
      <c r="DI152" s="1"/>
      <c r="DJ152" s="1"/>
      <c r="DK152" s="1"/>
      <c r="DL152" s="1"/>
      <c r="DM152" s="1"/>
      <c r="DN152" s="1"/>
      <c r="DO152" s="1"/>
      <c r="DP152" s="1"/>
      <c r="DQ152" s="1"/>
      <c r="DR152" s="1"/>
      <c r="DS152" s="1"/>
      <c r="DT152" s="1"/>
      <c r="DU152" s="1"/>
      <c r="DV152" s="1"/>
      <c r="DW152" s="1"/>
      <c r="DX152" s="1"/>
      <c r="DY152" s="1"/>
      <c r="DZ152" s="1"/>
      <c r="EA152" s="1"/>
      <c r="EB152" s="1"/>
      <c r="EC152" s="1"/>
      <c r="ED152" s="1"/>
      <c r="EE152" s="1"/>
      <c r="EF152" s="1"/>
      <c r="EG152" s="1"/>
      <c r="EH152" s="1"/>
      <c r="EI152" s="1"/>
      <c r="EJ152" s="1"/>
      <c r="EK152" s="1"/>
      <c r="EL152" s="1"/>
      <c r="EM152" s="1"/>
      <c r="EN152" s="1"/>
      <c r="EO152" s="1"/>
      <c r="EP152" s="1"/>
      <c r="EQ152" s="1"/>
      <c r="ER152" s="1"/>
      <c r="ES152" s="1"/>
      <c r="ET152" s="1"/>
      <c r="WZB152" s="1"/>
      <c r="WZC152" s="1"/>
      <c r="WZD152" s="1"/>
      <c r="WZE152" s="1"/>
      <c r="WZF152" s="1"/>
      <c r="WZG152" s="1"/>
      <c r="WZH152" s="1"/>
      <c r="WZI152" s="1"/>
      <c r="WZJ152" s="1"/>
      <c r="WZK152" s="1"/>
      <c r="WZL152" s="1"/>
      <c r="WZM152" s="1"/>
      <c r="WZN152" s="1"/>
      <c r="WZO152" s="1"/>
      <c r="WZP152" s="1"/>
      <c r="WZQ152" s="1"/>
      <c r="WZR152" s="1"/>
      <c r="WZS152" s="1"/>
      <c r="WZT152" s="1"/>
      <c r="WZU152" s="1"/>
      <c r="WZV152" s="1"/>
      <c r="WZW152" s="1"/>
      <c r="WZX152" s="1"/>
      <c r="WZY152" s="1"/>
      <c r="WZZ152" s="1"/>
      <c r="XAA152" s="1"/>
      <c r="XAB152" s="1"/>
      <c r="XAC152" s="1"/>
      <c r="XAD152" s="1"/>
      <c r="XAE152" s="1"/>
      <c r="XAF152" s="1"/>
      <c r="XAG152" s="1"/>
      <c r="XAH152" s="1"/>
      <c r="XAI152" s="1"/>
      <c r="XAJ152" s="1"/>
      <c r="XAK152" s="1"/>
      <c r="XAL152" s="1"/>
      <c r="XAM152" s="1"/>
      <c r="XAN152" s="1"/>
      <c r="XAO152" s="1"/>
      <c r="XAP152" s="1"/>
      <c r="XAQ152" s="1"/>
      <c r="XAR152" s="1"/>
      <c r="XAS152" s="1"/>
      <c r="XAT152" s="1"/>
      <c r="XAU152" s="1"/>
      <c r="XAV152" s="1"/>
      <c r="XAW152" s="1"/>
      <c r="XAX152" s="1"/>
      <c r="XAY152" s="1"/>
      <c r="XAZ152" s="1"/>
      <c r="XBA152" s="1"/>
      <c r="XBB152" s="1"/>
      <c r="XBC152" s="1"/>
      <c r="XBD152" s="1"/>
      <c r="XBE152" s="1"/>
      <c r="XBF152" s="1"/>
      <c r="XBG152" s="1"/>
      <c r="XBH152" s="1"/>
      <c r="XBI152" s="1"/>
      <c r="XBJ152" s="1"/>
      <c r="XBK152" s="1"/>
      <c r="XBL152" s="1"/>
      <c r="XBM152" s="1"/>
      <c r="XBN152" s="1"/>
      <c r="XBO152" s="1"/>
      <c r="XBP152" s="1"/>
      <c r="XBQ152" s="1"/>
      <c r="XBR152" s="1"/>
      <c r="XBS152" s="1"/>
      <c r="XBT152" s="1"/>
      <c r="XBU152" s="1"/>
      <c r="XBV152" s="1"/>
      <c r="XBW152" s="1"/>
      <c r="XBX152" s="1"/>
      <c r="XBY152" s="1"/>
      <c r="XBZ152" s="1"/>
      <c r="XCA152" s="1"/>
      <c r="XCB152" s="1"/>
      <c r="XCC152" s="1"/>
      <c r="XCD152" s="1"/>
      <c r="XCE152" s="1"/>
      <c r="XCF152" s="1"/>
      <c r="XCG152" s="1"/>
      <c r="XCH152" s="1"/>
      <c r="XCI152" s="1"/>
      <c r="XCJ152" s="1"/>
      <c r="XCK152" s="1"/>
      <c r="XCL152" s="1"/>
      <c r="XCM152" s="1"/>
      <c r="XCN152" s="1"/>
      <c r="XCO152" s="1"/>
      <c r="XCP152" s="1"/>
      <c r="XCQ152" s="1"/>
      <c r="XCR152" s="1"/>
      <c r="XCS152" s="1"/>
      <c r="XCT152" s="1"/>
      <c r="XCU152" s="1"/>
      <c r="XCV152" s="1"/>
      <c r="XCW152" s="1"/>
      <c r="XCX152" s="1"/>
      <c r="XCY152" s="1"/>
      <c r="XCZ152" s="1"/>
      <c r="XDA152" s="1"/>
      <c r="XDB152" s="1"/>
      <c r="XDC152" s="1"/>
      <c r="XDD152" s="1"/>
      <c r="XDE152" s="1"/>
      <c r="XDF152" s="1"/>
      <c r="XDG152" s="1"/>
      <c r="XDH152" s="1"/>
      <c r="XDI152" s="1"/>
      <c r="XDJ152" s="1"/>
      <c r="XDK152" s="1"/>
      <c r="XDL152" s="1"/>
      <c r="XDM152" s="1"/>
      <c r="XDN152" s="1"/>
      <c r="XDO152" s="1"/>
      <c r="XDP152" s="1"/>
      <c r="XDQ152" s="1"/>
      <c r="XDR152" s="1"/>
      <c r="XDS152" s="1"/>
      <c r="XDT152" s="1"/>
      <c r="XDU152" s="1"/>
      <c r="XDV152" s="1"/>
      <c r="XDW152" s="1"/>
      <c r="XDX152" s="1"/>
      <c r="XDY152" s="1"/>
      <c r="XDZ152" s="1"/>
      <c r="XEA152" s="1"/>
      <c r="XEB152" s="1"/>
      <c r="XEC152" s="1"/>
      <c r="XED152" s="1"/>
      <c r="XEE152" s="1"/>
      <c r="XEF152" s="1"/>
      <c r="XEG152" s="1"/>
      <c r="XEH152" s="1"/>
      <c r="XEI152" s="1"/>
      <c r="XEJ152" s="1"/>
      <c r="XEK152" s="1"/>
      <c r="XEL152" s="1"/>
      <c r="XEM152" s="1"/>
      <c r="XEN152" s="1"/>
      <c r="XEO152" s="1"/>
      <c r="XEP152" s="1"/>
      <c r="XEQ152" s="1"/>
      <c r="XER152" s="1"/>
      <c r="XES152" s="1"/>
      <c r="XET152" s="1"/>
      <c r="XEU152" s="1"/>
      <c r="XEV152" s="1"/>
      <c r="XEW152" s="1"/>
      <c r="XEX152" s="1"/>
      <c r="XEY152" s="1"/>
      <c r="XEZ152" s="1"/>
      <c r="XFA152" s="1"/>
      <c r="XFB152" s="1"/>
      <c r="XFC152" s="1"/>
    </row>
    <row r="153" spans="1:150 16226:16383" s="3" customFormat="1" ht="21" x14ac:dyDescent="0.3">
      <c r="A153" s="99" t="s">
        <v>324</v>
      </c>
      <c r="B153" s="100"/>
      <c r="C153" s="100"/>
      <c r="D153" s="100"/>
      <c r="E153" s="100"/>
      <c r="F153" s="100"/>
      <c r="G153" s="100"/>
      <c r="H153" s="101"/>
      <c r="I153" s="1"/>
      <c r="J153" s="6">
        <v>10.763999999999999</v>
      </c>
      <c r="K153" s="1"/>
      <c r="L153" s="1"/>
      <c r="M153" s="1"/>
      <c r="N153" s="1"/>
      <c r="O153" s="1"/>
      <c r="P153" s="1"/>
      <c r="Q153" s="1"/>
      <c r="R153" s="1"/>
      <c r="S153" s="1"/>
      <c r="T153" s="1"/>
      <c r="U153" s="1"/>
      <c r="V153" s="1"/>
      <c r="W153" s="1"/>
      <c r="X153" s="1"/>
      <c r="Y153" s="1"/>
      <c r="Z153" s="1"/>
      <c r="AA153" s="1"/>
      <c r="AB153" s="1"/>
      <c r="AC153" s="1"/>
      <c r="AD153" s="1"/>
      <c r="AE153" s="1"/>
      <c r="AF153" s="1"/>
      <c r="AG153" s="1"/>
      <c r="AH153" s="1"/>
      <c r="AI153" s="1"/>
      <c r="AJ153" s="1"/>
      <c r="AK153" s="1"/>
      <c r="AL153" s="1"/>
      <c r="AM153" s="1"/>
      <c r="AN153" s="1"/>
      <c r="AO153" s="1"/>
      <c r="AP153" s="1"/>
      <c r="AQ153" s="1"/>
      <c r="AR153" s="1"/>
      <c r="AS153" s="1"/>
      <c r="AT153" s="1"/>
      <c r="AU153" s="1"/>
      <c r="AV153" s="1"/>
      <c r="AW153" s="1"/>
      <c r="AX153" s="1"/>
      <c r="AY153" s="1"/>
      <c r="AZ153" s="1"/>
      <c r="BA153" s="1"/>
      <c r="BB153" s="1"/>
      <c r="BC153" s="1"/>
      <c r="BD153" s="1"/>
      <c r="BE153" s="1"/>
      <c r="BF153" s="1"/>
      <c r="BG153" s="1"/>
      <c r="BH153" s="1"/>
      <c r="BI153" s="1"/>
      <c r="BJ153" s="1"/>
      <c r="BK153" s="1"/>
      <c r="BL153" s="1"/>
      <c r="BM153" s="1"/>
      <c r="BN153" s="1"/>
      <c r="BO153" s="1"/>
      <c r="BP153" s="1"/>
      <c r="BQ153" s="1"/>
      <c r="BR153" s="1"/>
      <c r="BS153" s="1"/>
      <c r="BT153" s="1"/>
      <c r="BU153" s="1"/>
      <c r="BV153" s="1"/>
      <c r="BW153" s="1"/>
      <c r="BX153" s="1"/>
      <c r="BY153" s="1"/>
      <c r="BZ153" s="1"/>
      <c r="CA153" s="1"/>
      <c r="CB153" s="1"/>
      <c r="CC153" s="1"/>
      <c r="CD153" s="1"/>
      <c r="CE153" s="1"/>
      <c r="CF153" s="1"/>
      <c r="CG153" s="1"/>
      <c r="CH153" s="1"/>
      <c r="CI153" s="1"/>
      <c r="CJ153" s="1"/>
      <c r="CK153" s="1"/>
      <c r="CL153" s="1"/>
      <c r="CM153" s="1"/>
      <c r="CN153" s="1"/>
      <c r="CO153" s="1"/>
      <c r="CP153" s="1"/>
      <c r="CQ153" s="1"/>
      <c r="CR153" s="1"/>
      <c r="CS153" s="1"/>
      <c r="CT153" s="1"/>
      <c r="CU153" s="1"/>
      <c r="CV153" s="1"/>
      <c r="CW153" s="1"/>
      <c r="CX153" s="1"/>
      <c r="CY153" s="1"/>
      <c r="CZ153" s="1"/>
      <c r="DA153" s="1"/>
      <c r="DB153" s="1"/>
      <c r="DC153" s="1"/>
      <c r="DD153" s="1"/>
      <c r="DE153" s="1"/>
      <c r="DF153" s="1"/>
      <c r="DG153" s="1"/>
      <c r="DH153" s="1"/>
      <c r="DI153" s="1"/>
      <c r="DJ153" s="1"/>
      <c r="DK153" s="1"/>
      <c r="DL153" s="1"/>
      <c r="DM153" s="1"/>
      <c r="DN153" s="1"/>
      <c r="DO153" s="1"/>
      <c r="DP153" s="1"/>
      <c r="DQ153" s="1"/>
      <c r="DR153" s="1"/>
      <c r="DS153" s="1"/>
      <c r="DT153" s="1"/>
      <c r="DU153" s="1"/>
      <c r="DV153" s="1"/>
      <c r="DW153" s="1"/>
      <c r="DX153" s="1"/>
      <c r="DY153" s="1"/>
      <c r="DZ153" s="1"/>
      <c r="EA153" s="1"/>
      <c r="EB153" s="1"/>
      <c r="EC153" s="1"/>
      <c r="ED153" s="1"/>
      <c r="EE153" s="1"/>
      <c r="EF153" s="1"/>
      <c r="EG153" s="1"/>
      <c r="EH153" s="1"/>
      <c r="EI153" s="1"/>
      <c r="EJ153" s="1"/>
      <c r="EK153" s="1"/>
      <c r="EL153" s="1"/>
      <c r="EM153" s="1"/>
      <c r="EN153" s="1"/>
      <c r="EO153" s="1"/>
      <c r="EP153" s="1"/>
      <c r="EQ153" s="1"/>
      <c r="ER153" s="1"/>
      <c r="ES153" s="1"/>
      <c r="ET153" s="1"/>
      <c r="WZB153" s="1"/>
      <c r="WZC153" s="1"/>
      <c r="WZD153" s="1"/>
      <c r="WZE153" s="1"/>
      <c r="WZF153" s="1"/>
      <c r="WZG153" s="1"/>
      <c r="WZH153" s="1"/>
      <c r="WZI153" s="1"/>
      <c r="WZJ153" s="1"/>
      <c r="WZK153" s="1"/>
      <c r="WZL153" s="1"/>
      <c r="WZM153" s="1"/>
      <c r="WZN153" s="1"/>
      <c r="WZO153" s="1"/>
      <c r="WZP153" s="1"/>
      <c r="WZQ153" s="1"/>
      <c r="WZR153" s="1"/>
      <c r="WZS153" s="1"/>
      <c r="WZT153" s="1"/>
      <c r="WZU153" s="1"/>
      <c r="WZV153" s="1"/>
      <c r="WZW153" s="1"/>
      <c r="WZX153" s="1"/>
      <c r="WZY153" s="1"/>
      <c r="WZZ153" s="1"/>
      <c r="XAA153" s="1"/>
      <c r="XAB153" s="1"/>
      <c r="XAC153" s="1"/>
      <c r="XAD153" s="1"/>
      <c r="XAE153" s="1"/>
      <c r="XAF153" s="1"/>
      <c r="XAG153" s="1"/>
      <c r="XAH153" s="1"/>
      <c r="XAI153" s="1"/>
      <c r="XAJ153" s="1"/>
      <c r="XAK153" s="1"/>
      <c r="XAL153" s="1"/>
      <c r="XAM153" s="1"/>
      <c r="XAN153" s="1"/>
      <c r="XAO153" s="1"/>
      <c r="XAP153" s="1"/>
      <c r="XAQ153" s="1"/>
      <c r="XAR153" s="1"/>
      <c r="XAS153" s="1"/>
      <c r="XAT153" s="1"/>
      <c r="XAU153" s="1"/>
      <c r="XAV153" s="1"/>
      <c r="XAW153" s="1"/>
      <c r="XAX153" s="1"/>
      <c r="XAY153" s="1"/>
      <c r="XAZ153" s="1"/>
      <c r="XBA153" s="1"/>
      <c r="XBB153" s="1"/>
      <c r="XBC153" s="1"/>
      <c r="XBD153" s="1"/>
      <c r="XBE153" s="1"/>
      <c r="XBF153" s="1"/>
      <c r="XBG153" s="1"/>
      <c r="XBH153" s="1"/>
      <c r="XBI153" s="1"/>
      <c r="XBJ153" s="1"/>
      <c r="XBK153" s="1"/>
      <c r="XBL153" s="1"/>
      <c r="XBM153" s="1"/>
      <c r="XBN153" s="1"/>
      <c r="XBO153" s="1"/>
      <c r="XBP153" s="1"/>
      <c r="XBQ153" s="1"/>
      <c r="XBR153" s="1"/>
      <c r="XBS153" s="1"/>
      <c r="XBT153" s="1"/>
      <c r="XBU153" s="1"/>
      <c r="XBV153" s="1"/>
      <c r="XBW153" s="1"/>
      <c r="XBX153" s="1"/>
      <c r="XBY153" s="1"/>
      <c r="XBZ153" s="1"/>
      <c r="XCA153" s="1"/>
      <c r="XCB153" s="1"/>
      <c r="XCC153" s="1"/>
      <c r="XCD153" s="1"/>
      <c r="XCE153" s="1"/>
      <c r="XCF153" s="1"/>
      <c r="XCG153" s="1"/>
      <c r="XCH153" s="1"/>
      <c r="XCI153" s="1"/>
      <c r="XCJ153" s="1"/>
      <c r="XCK153" s="1"/>
      <c r="XCL153" s="1"/>
      <c r="XCM153" s="1"/>
      <c r="XCN153" s="1"/>
      <c r="XCO153" s="1"/>
      <c r="XCP153" s="1"/>
      <c r="XCQ153" s="1"/>
      <c r="XCR153" s="1"/>
      <c r="XCS153" s="1"/>
      <c r="XCT153" s="1"/>
      <c r="XCU153" s="1"/>
      <c r="XCV153" s="1"/>
      <c r="XCW153" s="1"/>
      <c r="XCX153" s="1"/>
      <c r="XCY153" s="1"/>
      <c r="XCZ153" s="1"/>
      <c r="XDA153" s="1"/>
      <c r="XDB153" s="1"/>
      <c r="XDC153" s="1"/>
      <c r="XDD153" s="1"/>
      <c r="XDE153" s="1"/>
      <c r="XDF153" s="1"/>
      <c r="XDG153" s="1"/>
      <c r="XDH153" s="1"/>
      <c r="XDI153" s="1"/>
      <c r="XDJ153" s="1"/>
      <c r="XDK153" s="1"/>
      <c r="XDL153" s="1"/>
      <c r="XDM153" s="1"/>
      <c r="XDN153" s="1"/>
      <c r="XDO153" s="1"/>
      <c r="XDP153" s="1"/>
      <c r="XDQ153" s="1"/>
      <c r="XDR153" s="1"/>
      <c r="XDS153" s="1"/>
      <c r="XDT153" s="1"/>
      <c r="XDU153" s="1"/>
      <c r="XDV153" s="1"/>
      <c r="XDW153" s="1"/>
      <c r="XDX153" s="1"/>
      <c r="XDY153" s="1"/>
      <c r="XDZ153" s="1"/>
      <c r="XEA153" s="1"/>
      <c r="XEB153" s="1"/>
      <c r="XEC153" s="1"/>
      <c r="XED153" s="1"/>
      <c r="XEE153" s="1"/>
      <c r="XEF153" s="1"/>
      <c r="XEG153" s="1"/>
      <c r="XEH153" s="1"/>
      <c r="XEI153" s="1"/>
      <c r="XEJ153" s="1"/>
      <c r="XEK153" s="1"/>
      <c r="XEL153" s="1"/>
      <c r="XEM153" s="1"/>
      <c r="XEN153" s="1"/>
      <c r="XEO153" s="1"/>
      <c r="XEP153" s="1"/>
      <c r="XEQ153" s="1"/>
      <c r="XER153" s="1"/>
      <c r="XES153" s="1"/>
      <c r="XET153" s="1"/>
      <c r="XEU153" s="1"/>
      <c r="XEV153" s="1"/>
      <c r="XEW153" s="1"/>
      <c r="XEX153" s="1"/>
      <c r="XEY153" s="1"/>
      <c r="XEZ153" s="1"/>
      <c r="XFA153" s="1"/>
      <c r="XFB153" s="1"/>
      <c r="XFC153" s="1"/>
    </row>
    <row r="154" spans="1:150 16226:16383" s="3" customFormat="1" ht="21" x14ac:dyDescent="0.3">
      <c r="A154" s="103">
        <v>1</v>
      </c>
      <c r="B154" s="103"/>
      <c r="C154" s="55" t="s">
        <v>88</v>
      </c>
      <c r="D154" s="55" t="s">
        <v>325</v>
      </c>
      <c r="E154" s="33">
        <f>(3.05*6.28+2*3.05+3.05*3.05+3.05*3.37+2.23*3.13+1.38*2.13+2.15*1.38+1.48*0.9+1.77*0.9+2.32*0.6+2.08*0.9)*10.764</f>
        <v>687.93046919999995</v>
      </c>
      <c r="F154" s="6">
        <f>(3.05*1.6)*10.764</f>
        <v>52.528319999999994</v>
      </c>
      <c r="G154" s="6">
        <v>0</v>
      </c>
      <c r="H154" s="6">
        <f>E154+F154+(IF(G154&lt;101,G154,IF(G154&lt;201,G154/2,IF(G154&lt;=301,G154/3,G154/4))))</f>
        <v>740.45878919999996</v>
      </c>
      <c r="I154" s="1"/>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c r="AK154" s="1"/>
      <c r="AL154" s="1"/>
      <c r="AM154" s="1"/>
      <c r="AN154" s="1"/>
      <c r="AO154" s="1"/>
      <c r="AP154" s="1"/>
      <c r="AQ154" s="1"/>
      <c r="AR154" s="1"/>
      <c r="AS154" s="1"/>
      <c r="AT154" s="1"/>
      <c r="AU154" s="1"/>
      <c r="AV154" s="1"/>
      <c r="AW154" s="1"/>
      <c r="AX154" s="1"/>
      <c r="AY154" s="1"/>
      <c r="AZ154" s="1"/>
      <c r="BA154" s="1"/>
      <c r="BB154" s="1"/>
      <c r="BC154" s="1"/>
      <c r="BD154" s="1"/>
      <c r="BE154" s="1"/>
      <c r="BF154" s="1"/>
      <c r="BG154" s="1"/>
      <c r="BH154" s="1"/>
      <c r="BI154" s="1"/>
      <c r="BJ154" s="1"/>
      <c r="BK154" s="1"/>
      <c r="BL154" s="1"/>
      <c r="BM154" s="1"/>
      <c r="BN154" s="1"/>
      <c r="BO154" s="1"/>
      <c r="BP154" s="1"/>
      <c r="BQ154" s="1"/>
      <c r="BR154" s="1"/>
      <c r="BS154" s="1"/>
      <c r="BT154" s="1"/>
      <c r="BU154" s="1"/>
      <c r="BV154" s="1"/>
      <c r="BW154" s="1"/>
      <c r="BX154" s="1"/>
      <c r="BY154" s="1"/>
      <c r="BZ154" s="1"/>
      <c r="CA154" s="1"/>
      <c r="CB154" s="1"/>
      <c r="CC154" s="1"/>
      <c r="CD154" s="1"/>
      <c r="CE154" s="1"/>
      <c r="CF154" s="1"/>
      <c r="CG154" s="1"/>
      <c r="CH154" s="1"/>
      <c r="CI154" s="1"/>
      <c r="CJ154" s="1"/>
      <c r="CK154" s="1"/>
      <c r="CL154" s="1"/>
      <c r="CM154" s="1"/>
      <c r="CN154" s="1"/>
      <c r="CO154" s="1"/>
      <c r="CP154" s="1"/>
      <c r="CQ154" s="1"/>
      <c r="CR154" s="1"/>
      <c r="CS154" s="1"/>
      <c r="CT154" s="1"/>
      <c r="CU154" s="1"/>
      <c r="CV154" s="1"/>
      <c r="CW154" s="1"/>
      <c r="CX154" s="1"/>
      <c r="CY154" s="1"/>
      <c r="CZ154" s="1"/>
      <c r="DA154" s="1"/>
      <c r="DB154" s="1"/>
      <c r="DC154" s="1"/>
      <c r="DD154" s="1"/>
      <c r="DE154" s="1"/>
      <c r="DF154" s="1"/>
      <c r="DG154" s="1"/>
      <c r="DH154" s="1"/>
      <c r="DI154" s="1"/>
      <c r="DJ154" s="1"/>
      <c r="DK154" s="1"/>
      <c r="DL154" s="1"/>
      <c r="DM154" s="1"/>
      <c r="DN154" s="1"/>
      <c r="DO154" s="1"/>
      <c r="DP154" s="1"/>
      <c r="DQ154" s="1"/>
      <c r="DR154" s="1"/>
      <c r="DS154" s="1"/>
      <c r="DT154" s="1"/>
      <c r="DU154" s="1"/>
      <c r="DV154" s="1"/>
      <c r="DW154" s="1"/>
      <c r="DX154" s="1"/>
      <c r="DY154" s="1"/>
      <c r="DZ154" s="1"/>
      <c r="EA154" s="1"/>
      <c r="EB154" s="1"/>
      <c r="EC154" s="1"/>
      <c r="ED154" s="1"/>
      <c r="EE154" s="1"/>
      <c r="EF154" s="1"/>
      <c r="EG154" s="1"/>
      <c r="EH154" s="1"/>
      <c r="EI154" s="1"/>
      <c r="EJ154" s="1"/>
      <c r="EK154" s="1"/>
      <c r="EL154" s="1"/>
      <c r="EM154" s="1"/>
      <c r="EN154" s="1"/>
      <c r="EO154" s="1"/>
      <c r="EP154" s="1"/>
      <c r="EQ154" s="1"/>
      <c r="ER154" s="1"/>
      <c r="ES154" s="1"/>
      <c r="ET154" s="1"/>
      <c r="WZB154" s="1"/>
      <c r="WZC154" s="1"/>
      <c r="WZD154" s="1"/>
      <c r="WZE154" s="1"/>
      <c r="WZF154" s="1"/>
      <c r="WZG154" s="1"/>
      <c r="WZH154" s="1"/>
      <c r="WZI154" s="1"/>
      <c r="WZJ154" s="1"/>
      <c r="WZK154" s="1"/>
      <c r="WZL154" s="1"/>
      <c r="WZM154" s="1"/>
      <c r="WZN154" s="1"/>
      <c r="WZO154" s="1"/>
      <c r="WZP154" s="1"/>
      <c r="WZQ154" s="1"/>
      <c r="WZR154" s="1"/>
      <c r="WZS154" s="1"/>
      <c r="WZT154" s="1"/>
      <c r="WZU154" s="1"/>
      <c r="WZV154" s="1"/>
      <c r="WZW154" s="1"/>
      <c r="WZX154" s="1"/>
      <c r="WZY154" s="1"/>
      <c r="WZZ154" s="1"/>
      <c r="XAA154" s="1"/>
      <c r="XAB154" s="1"/>
      <c r="XAC154" s="1"/>
      <c r="XAD154" s="1"/>
      <c r="XAE154" s="1"/>
      <c r="XAF154" s="1"/>
      <c r="XAG154" s="1"/>
      <c r="XAH154" s="1"/>
      <c r="XAI154" s="1"/>
      <c r="XAJ154" s="1"/>
      <c r="XAK154" s="1"/>
      <c r="XAL154" s="1"/>
      <c r="XAM154" s="1"/>
      <c r="XAN154" s="1"/>
      <c r="XAO154" s="1"/>
      <c r="XAP154" s="1"/>
      <c r="XAQ154" s="1"/>
      <c r="XAR154" s="1"/>
      <c r="XAS154" s="1"/>
      <c r="XAT154" s="1"/>
      <c r="XAU154" s="1"/>
      <c r="XAV154" s="1"/>
      <c r="XAW154" s="1"/>
      <c r="XAX154" s="1"/>
      <c r="XAY154" s="1"/>
      <c r="XAZ154" s="1"/>
      <c r="XBA154" s="1"/>
      <c r="XBB154" s="1"/>
      <c r="XBC154" s="1"/>
      <c r="XBD154" s="1"/>
      <c r="XBE154" s="1"/>
      <c r="XBF154" s="1"/>
      <c r="XBG154" s="1"/>
      <c r="XBH154" s="1"/>
      <c r="XBI154" s="1"/>
      <c r="XBJ154" s="1"/>
      <c r="XBK154" s="1"/>
      <c r="XBL154" s="1"/>
      <c r="XBM154" s="1"/>
      <c r="XBN154" s="1"/>
      <c r="XBO154" s="1"/>
      <c r="XBP154" s="1"/>
      <c r="XBQ154" s="1"/>
      <c r="XBR154" s="1"/>
      <c r="XBS154" s="1"/>
      <c r="XBT154" s="1"/>
      <c r="XBU154" s="1"/>
      <c r="XBV154" s="1"/>
      <c r="XBW154" s="1"/>
      <c r="XBX154" s="1"/>
      <c r="XBY154" s="1"/>
      <c r="XBZ154" s="1"/>
      <c r="XCA154" s="1"/>
      <c r="XCB154" s="1"/>
      <c r="XCC154" s="1"/>
      <c r="XCD154" s="1"/>
      <c r="XCE154" s="1"/>
      <c r="XCF154" s="1"/>
      <c r="XCG154" s="1"/>
      <c r="XCH154" s="1"/>
      <c r="XCI154" s="1"/>
      <c r="XCJ154" s="1"/>
      <c r="XCK154" s="1"/>
      <c r="XCL154" s="1"/>
      <c r="XCM154" s="1"/>
      <c r="XCN154" s="1"/>
      <c r="XCO154" s="1"/>
      <c r="XCP154" s="1"/>
      <c r="XCQ154" s="1"/>
      <c r="XCR154" s="1"/>
      <c r="XCS154" s="1"/>
      <c r="XCT154" s="1"/>
      <c r="XCU154" s="1"/>
      <c r="XCV154" s="1"/>
      <c r="XCW154" s="1"/>
      <c r="XCX154" s="1"/>
      <c r="XCY154" s="1"/>
      <c r="XCZ154" s="1"/>
      <c r="XDA154" s="1"/>
      <c r="XDB154" s="1"/>
      <c r="XDC154" s="1"/>
      <c r="XDD154" s="1"/>
      <c r="XDE154" s="1"/>
      <c r="XDF154" s="1"/>
      <c r="XDG154" s="1"/>
      <c r="XDH154" s="1"/>
      <c r="XDI154" s="1"/>
      <c r="XDJ154" s="1"/>
      <c r="XDK154" s="1"/>
      <c r="XDL154" s="1"/>
      <c r="XDM154" s="1"/>
      <c r="XDN154" s="1"/>
      <c r="XDO154" s="1"/>
      <c r="XDP154" s="1"/>
      <c r="XDQ154" s="1"/>
      <c r="XDR154" s="1"/>
      <c r="XDS154" s="1"/>
      <c r="XDT154" s="1"/>
      <c r="XDU154" s="1"/>
      <c r="XDV154" s="1"/>
      <c r="XDW154" s="1"/>
      <c r="XDX154" s="1"/>
      <c r="XDY154" s="1"/>
      <c r="XDZ154" s="1"/>
      <c r="XEA154" s="1"/>
      <c r="XEB154" s="1"/>
      <c r="XEC154" s="1"/>
      <c r="XED154" s="1"/>
      <c r="XEE154" s="1"/>
      <c r="XEF154" s="1"/>
      <c r="XEG154" s="1"/>
      <c r="XEH154" s="1"/>
      <c r="XEI154" s="1"/>
      <c r="XEJ154" s="1"/>
      <c r="XEK154" s="1"/>
      <c r="XEL154" s="1"/>
      <c r="XEM154" s="1"/>
      <c r="XEN154" s="1"/>
      <c r="XEO154" s="1"/>
      <c r="XEP154" s="1"/>
      <c r="XEQ154" s="1"/>
      <c r="XER154" s="1"/>
      <c r="XES154" s="1"/>
      <c r="XET154" s="1"/>
      <c r="XEU154" s="1"/>
      <c r="XEV154" s="1"/>
      <c r="XEW154" s="1"/>
      <c r="XEX154" s="1"/>
      <c r="XEY154" s="1"/>
      <c r="XEZ154" s="1"/>
      <c r="XFA154" s="1"/>
      <c r="XFB154" s="1"/>
      <c r="XFC154" s="1"/>
    </row>
    <row r="155" spans="1:150 16226:16383" s="3" customFormat="1" ht="21" x14ac:dyDescent="0.3">
      <c r="A155" s="91">
        <f>A154+1</f>
        <v>2</v>
      </c>
      <c r="B155" s="92"/>
      <c r="C155" s="55" t="s">
        <v>88</v>
      </c>
      <c r="D155" s="55" t="s">
        <v>325</v>
      </c>
      <c r="E155" s="33">
        <f>(3.05*6.28+2*3.05+3.05*3.05+2.9*3.37+2.23*3.13+1.38*2.13+2.15*1.38+1.48*0.9+1.77*0.9+2.32*0.6+2.08*0.9)*10.764</f>
        <v>682.48926719999997</v>
      </c>
      <c r="F155" s="6">
        <f>(3.05*1.6)*10.764</f>
        <v>52.528319999999994</v>
      </c>
      <c r="G155" s="6">
        <v>0</v>
      </c>
      <c r="H155" s="6">
        <f t="shared" ref="H155:H161" si="0">E155+F155+(IF(G155&lt;101,G155,IF(G155&lt;201,G155/2,IF(G155&lt;=301,G155/3,G155/4))))</f>
        <v>735.01758719999998</v>
      </c>
      <c r="I155" s="1"/>
      <c r="J155" s="1"/>
      <c r="K155" s="1"/>
      <c r="L155" s="1"/>
      <c r="M155" s="1"/>
      <c r="N155" s="1"/>
      <c r="O155" s="1"/>
      <c r="P155" s="1"/>
      <c r="Q155" s="1"/>
      <c r="R155" s="1"/>
      <c r="S155" s="1"/>
      <c r="T155" s="1"/>
      <c r="U155" s="1"/>
      <c r="V155" s="1"/>
      <c r="W155" s="1"/>
      <c r="X155" s="1"/>
      <c r="Y155" s="1"/>
      <c r="Z155" s="1"/>
      <c r="AA155" s="1"/>
      <c r="AB155" s="1"/>
      <c r="AC155" s="1"/>
      <c r="AD155" s="1"/>
      <c r="AE155" s="1"/>
      <c r="AF155" s="1"/>
      <c r="AG155" s="1"/>
      <c r="AH155" s="1"/>
      <c r="AI155" s="1"/>
      <c r="AJ155" s="1"/>
      <c r="AK155" s="1"/>
      <c r="AL155" s="1"/>
      <c r="AM155" s="1"/>
      <c r="AN155" s="1"/>
      <c r="AO155" s="1"/>
      <c r="AP155" s="1"/>
      <c r="AQ155" s="1"/>
      <c r="AR155" s="1"/>
      <c r="AS155" s="1"/>
      <c r="AT155" s="1"/>
      <c r="AU155" s="1"/>
      <c r="AV155" s="1"/>
      <c r="AW155" s="1"/>
      <c r="AX155" s="1"/>
      <c r="AY155" s="1"/>
      <c r="AZ155" s="1"/>
      <c r="BA155" s="1"/>
      <c r="BB155" s="1"/>
      <c r="BC155" s="1"/>
      <c r="BD155" s="1"/>
      <c r="BE155" s="1"/>
      <c r="BF155" s="1"/>
      <c r="BG155" s="1"/>
      <c r="BH155" s="1"/>
      <c r="BI155" s="1"/>
      <c r="BJ155" s="1"/>
      <c r="BK155" s="1"/>
      <c r="BL155" s="1"/>
      <c r="BM155" s="1"/>
      <c r="BN155" s="1"/>
      <c r="BO155" s="1"/>
      <c r="BP155" s="1"/>
      <c r="BQ155" s="1"/>
      <c r="BR155" s="1"/>
      <c r="BS155" s="1"/>
      <c r="BT155" s="1"/>
      <c r="BU155" s="1"/>
      <c r="BV155" s="1"/>
      <c r="BW155" s="1"/>
      <c r="BX155" s="1"/>
      <c r="BY155" s="1"/>
      <c r="BZ155" s="1"/>
      <c r="CA155" s="1"/>
      <c r="CB155" s="1"/>
      <c r="CC155" s="1"/>
      <c r="CD155" s="1"/>
      <c r="CE155" s="1"/>
      <c r="CF155" s="1"/>
      <c r="CG155" s="1"/>
      <c r="CH155" s="1"/>
      <c r="CI155" s="1"/>
      <c r="CJ155" s="1"/>
      <c r="CK155" s="1"/>
      <c r="CL155" s="1"/>
      <c r="CM155" s="1"/>
      <c r="CN155" s="1"/>
      <c r="CO155" s="1"/>
      <c r="CP155" s="1"/>
      <c r="CQ155" s="1"/>
      <c r="CR155" s="1"/>
      <c r="CS155" s="1"/>
      <c r="CT155" s="1"/>
      <c r="CU155" s="1"/>
      <c r="CV155" s="1"/>
      <c r="CW155" s="1"/>
      <c r="CX155" s="1"/>
      <c r="CY155" s="1"/>
      <c r="CZ155" s="1"/>
      <c r="DA155" s="1"/>
      <c r="DB155" s="1"/>
      <c r="DC155" s="1"/>
      <c r="DD155" s="1"/>
      <c r="DE155" s="1"/>
      <c r="DF155" s="1"/>
      <c r="DG155" s="1"/>
      <c r="DH155" s="1"/>
      <c r="DI155" s="1"/>
      <c r="DJ155" s="1"/>
      <c r="DK155" s="1"/>
      <c r="DL155" s="1"/>
      <c r="DM155" s="1"/>
      <c r="DN155" s="1"/>
      <c r="DO155" s="1"/>
      <c r="DP155" s="1"/>
      <c r="DQ155" s="1"/>
      <c r="DR155" s="1"/>
      <c r="DS155" s="1"/>
      <c r="DT155" s="1"/>
      <c r="DU155" s="1"/>
      <c r="DV155" s="1"/>
      <c r="DW155" s="1"/>
      <c r="DX155" s="1"/>
      <c r="DY155" s="1"/>
      <c r="DZ155" s="1"/>
      <c r="EA155" s="1"/>
      <c r="EB155" s="1"/>
      <c r="EC155" s="1"/>
      <c r="ED155" s="1"/>
      <c r="EE155" s="1"/>
      <c r="EF155" s="1"/>
      <c r="EG155" s="1"/>
      <c r="EH155" s="1"/>
      <c r="EI155" s="1"/>
      <c r="EJ155" s="1"/>
      <c r="EK155" s="1"/>
      <c r="EL155" s="1"/>
      <c r="EM155" s="1"/>
      <c r="EN155" s="1"/>
      <c r="EO155" s="1"/>
      <c r="EP155" s="1"/>
      <c r="EQ155" s="1"/>
      <c r="ER155" s="1"/>
      <c r="ES155" s="1"/>
      <c r="ET155" s="1"/>
      <c r="WZB155" s="1"/>
      <c r="WZC155" s="1"/>
      <c r="WZD155" s="1"/>
      <c r="WZE155" s="1"/>
      <c r="WZF155" s="1"/>
      <c r="WZG155" s="1"/>
      <c r="WZH155" s="1"/>
      <c r="WZI155" s="1"/>
      <c r="WZJ155" s="1"/>
      <c r="WZK155" s="1"/>
      <c r="WZL155" s="1"/>
      <c r="WZM155" s="1"/>
      <c r="WZN155" s="1"/>
      <c r="WZO155" s="1"/>
      <c r="WZP155" s="1"/>
      <c r="WZQ155" s="1"/>
      <c r="WZR155" s="1"/>
      <c r="WZS155" s="1"/>
      <c r="WZT155" s="1"/>
      <c r="WZU155" s="1"/>
      <c r="WZV155" s="1"/>
      <c r="WZW155" s="1"/>
      <c r="WZX155" s="1"/>
      <c r="WZY155" s="1"/>
      <c r="WZZ155" s="1"/>
      <c r="XAA155" s="1"/>
      <c r="XAB155" s="1"/>
      <c r="XAC155" s="1"/>
      <c r="XAD155" s="1"/>
      <c r="XAE155" s="1"/>
      <c r="XAF155" s="1"/>
      <c r="XAG155" s="1"/>
      <c r="XAH155" s="1"/>
      <c r="XAI155" s="1"/>
      <c r="XAJ155" s="1"/>
      <c r="XAK155" s="1"/>
      <c r="XAL155" s="1"/>
      <c r="XAM155" s="1"/>
      <c r="XAN155" s="1"/>
      <c r="XAO155" s="1"/>
      <c r="XAP155" s="1"/>
      <c r="XAQ155" s="1"/>
      <c r="XAR155" s="1"/>
      <c r="XAS155" s="1"/>
      <c r="XAT155" s="1"/>
      <c r="XAU155" s="1"/>
      <c r="XAV155" s="1"/>
      <c r="XAW155" s="1"/>
      <c r="XAX155" s="1"/>
      <c r="XAY155" s="1"/>
      <c r="XAZ155" s="1"/>
      <c r="XBA155" s="1"/>
      <c r="XBB155" s="1"/>
      <c r="XBC155" s="1"/>
      <c r="XBD155" s="1"/>
      <c r="XBE155" s="1"/>
      <c r="XBF155" s="1"/>
      <c r="XBG155" s="1"/>
      <c r="XBH155" s="1"/>
      <c r="XBI155" s="1"/>
      <c r="XBJ155" s="1"/>
      <c r="XBK155" s="1"/>
      <c r="XBL155" s="1"/>
      <c r="XBM155" s="1"/>
      <c r="XBN155" s="1"/>
      <c r="XBO155" s="1"/>
      <c r="XBP155" s="1"/>
      <c r="XBQ155" s="1"/>
      <c r="XBR155" s="1"/>
      <c r="XBS155" s="1"/>
      <c r="XBT155" s="1"/>
      <c r="XBU155" s="1"/>
      <c r="XBV155" s="1"/>
      <c r="XBW155" s="1"/>
      <c r="XBX155" s="1"/>
      <c r="XBY155" s="1"/>
      <c r="XBZ155" s="1"/>
      <c r="XCA155" s="1"/>
      <c r="XCB155" s="1"/>
      <c r="XCC155" s="1"/>
      <c r="XCD155" s="1"/>
      <c r="XCE155" s="1"/>
      <c r="XCF155" s="1"/>
      <c r="XCG155" s="1"/>
      <c r="XCH155" s="1"/>
      <c r="XCI155" s="1"/>
      <c r="XCJ155" s="1"/>
      <c r="XCK155" s="1"/>
      <c r="XCL155" s="1"/>
      <c r="XCM155" s="1"/>
      <c r="XCN155" s="1"/>
      <c r="XCO155" s="1"/>
      <c r="XCP155" s="1"/>
      <c r="XCQ155" s="1"/>
      <c r="XCR155" s="1"/>
      <c r="XCS155" s="1"/>
      <c r="XCT155" s="1"/>
      <c r="XCU155" s="1"/>
      <c r="XCV155" s="1"/>
      <c r="XCW155" s="1"/>
      <c r="XCX155" s="1"/>
      <c r="XCY155" s="1"/>
      <c r="XCZ155" s="1"/>
      <c r="XDA155" s="1"/>
      <c r="XDB155" s="1"/>
      <c r="XDC155" s="1"/>
      <c r="XDD155" s="1"/>
      <c r="XDE155" s="1"/>
      <c r="XDF155" s="1"/>
      <c r="XDG155" s="1"/>
      <c r="XDH155" s="1"/>
      <c r="XDI155" s="1"/>
      <c r="XDJ155" s="1"/>
      <c r="XDK155" s="1"/>
      <c r="XDL155" s="1"/>
      <c r="XDM155" s="1"/>
      <c r="XDN155" s="1"/>
      <c r="XDO155" s="1"/>
      <c r="XDP155" s="1"/>
      <c r="XDQ155" s="1"/>
      <c r="XDR155" s="1"/>
      <c r="XDS155" s="1"/>
      <c r="XDT155" s="1"/>
      <c r="XDU155" s="1"/>
      <c r="XDV155" s="1"/>
      <c r="XDW155" s="1"/>
      <c r="XDX155" s="1"/>
      <c r="XDY155" s="1"/>
      <c r="XDZ155" s="1"/>
      <c r="XEA155" s="1"/>
      <c r="XEB155" s="1"/>
      <c r="XEC155" s="1"/>
      <c r="XED155" s="1"/>
      <c r="XEE155" s="1"/>
      <c r="XEF155" s="1"/>
      <c r="XEG155" s="1"/>
      <c r="XEH155" s="1"/>
      <c r="XEI155" s="1"/>
      <c r="XEJ155" s="1"/>
      <c r="XEK155" s="1"/>
      <c r="XEL155" s="1"/>
      <c r="XEM155" s="1"/>
      <c r="XEN155" s="1"/>
      <c r="XEO155" s="1"/>
      <c r="XEP155" s="1"/>
      <c r="XEQ155" s="1"/>
      <c r="XER155" s="1"/>
      <c r="XES155" s="1"/>
      <c r="XET155" s="1"/>
      <c r="XEU155" s="1"/>
      <c r="XEV155" s="1"/>
      <c r="XEW155" s="1"/>
      <c r="XEX155" s="1"/>
      <c r="XEY155" s="1"/>
      <c r="XEZ155" s="1"/>
      <c r="XFA155" s="1"/>
      <c r="XFB155" s="1"/>
      <c r="XFC155" s="1"/>
    </row>
    <row r="156" spans="1:150 16226:16383" s="3" customFormat="1" ht="21" x14ac:dyDescent="0.3">
      <c r="A156" s="91">
        <f t="shared" ref="A156:A161" si="1">A155+1</f>
        <v>3</v>
      </c>
      <c r="B156" s="92"/>
      <c r="C156" s="55" t="s">
        <v>88</v>
      </c>
      <c r="D156" s="55" t="s">
        <v>326</v>
      </c>
      <c r="E156" s="33">
        <f>(2.92*5.87+2.13*2.64+2.9*3.05+1.38*2.13+2.15*1.38+1.37*0.9+0.97*0.9+1.55*0.6)*10.764</f>
        <v>436.49096399999991</v>
      </c>
      <c r="F156" s="6">
        <f>(2.92*1.01)*10.764</f>
        <v>31.745188799999998</v>
      </c>
      <c r="G156" s="6">
        <v>0</v>
      </c>
      <c r="H156" s="6">
        <f t="shared" si="0"/>
        <v>468.2361527999999</v>
      </c>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c r="AK156" s="1"/>
      <c r="AL156" s="1"/>
      <c r="AM156" s="1"/>
      <c r="AN156" s="1"/>
      <c r="AO156" s="1"/>
      <c r="AP156" s="1"/>
      <c r="AQ156" s="1"/>
      <c r="AR156" s="1"/>
      <c r="AS156" s="1"/>
      <c r="AT156" s="1"/>
      <c r="AU156" s="1"/>
      <c r="AV156" s="1"/>
      <c r="AW156" s="1"/>
      <c r="AX156" s="1"/>
      <c r="AY156" s="1"/>
      <c r="AZ156" s="1"/>
      <c r="BA156" s="1"/>
      <c r="BB156" s="1"/>
      <c r="BC156" s="1"/>
      <c r="BD156" s="1"/>
      <c r="BE156" s="1"/>
      <c r="BF156" s="1"/>
      <c r="BG156" s="1"/>
      <c r="BH156" s="1"/>
      <c r="BI156" s="1"/>
      <c r="BJ156" s="1"/>
      <c r="BK156" s="1"/>
      <c r="BL156" s="1"/>
      <c r="BM156" s="1"/>
      <c r="BN156" s="1"/>
      <c r="BO156" s="1"/>
      <c r="BP156" s="1"/>
      <c r="BQ156" s="1"/>
      <c r="BR156" s="1"/>
      <c r="BS156" s="1"/>
      <c r="BT156" s="1"/>
      <c r="BU156" s="1"/>
      <c r="BV156" s="1"/>
      <c r="BW156" s="1"/>
      <c r="BX156" s="1"/>
      <c r="BY156" s="1"/>
      <c r="BZ156" s="1"/>
      <c r="CA156" s="1"/>
      <c r="CB156" s="1"/>
      <c r="CC156" s="1"/>
      <c r="CD156" s="1"/>
      <c r="CE156" s="1"/>
      <c r="CF156" s="1"/>
      <c r="CG156" s="1"/>
      <c r="CH156" s="1"/>
      <c r="CI156" s="1"/>
      <c r="CJ156" s="1"/>
      <c r="CK156" s="1"/>
      <c r="CL156" s="1"/>
      <c r="CM156" s="1"/>
      <c r="CN156" s="1"/>
      <c r="CO156" s="1"/>
      <c r="CP156" s="1"/>
      <c r="CQ156" s="1"/>
      <c r="CR156" s="1"/>
      <c r="CS156" s="1"/>
      <c r="CT156" s="1"/>
      <c r="CU156" s="1"/>
      <c r="CV156" s="1"/>
      <c r="CW156" s="1"/>
      <c r="CX156" s="1"/>
      <c r="CY156" s="1"/>
      <c r="CZ156" s="1"/>
      <c r="DA156" s="1"/>
      <c r="DB156" s="1"/>
      <c r="DC156" s="1"/>
      <c r="DD156" s="1"/>
      <c r="DE156" s="1"/>
      <c r="DF156" s="1"/>
      <c r="DG156" s="1"/>
      <c r="DH156" s="1"/>
      <c r="DI156" s="1"/>
      <c r="DJ156" s="1"/>
      <c r="DK156" s="1"/>
      <c r="DL156" s="1"/>
      <c r="DM156" s="1"/>
      <c r="DN156" s="1"/>
      <c r="DO156" s="1"/>
      <c r="DP156" s="1"/>
      <c r="DQ156" s="1"/>
      <c r="DR156" s="1"/>
      <c r="DS156" s="1"/>
      <c r="DT156" s="1"/>
      <c r="DU156" s="1"/>
      <c r="DV156" s="1"/>
      <c r="DW156" s="1"/>
      <c r="DX156" s="1"/>
      <c r="DY156" s="1"/>
      <c r="DZ156" s="1"/>
      <c r="EA156" s="1"/>
      <c r="EB156" s="1"/>
      <c r="EC156" s="1"/>
      <c r="ED156" s="1"/>
      <c r="EE156" s="1"/>
      <c r="EF156" s="1"/>
      <c r="EG156" s="1"/>
      <c r="EH156" s="1"/>
      <c r="EI156" s="1"/>
      <c r="EJ156" s="1"/>
      <c r="EK156" s="1"/>
      <c r="EL156" s="1"/>
      <c r="EM156" s="1"/>
      <c r="EN156" s="1"/>
      <c r="EO156" s="1"/>
      <c r="EP156" s="1"/>
      <c r="EQ156" s="1"/>
      <c r="ER156" s="1"/>
      <c r="ES156" s="1"/>
      <c r="ET156" s="1"/>
      <c r="WZB156" s="1"/>
      <c r="WZC156" s="1"/>
      <c r="WZD156" s="1"/>
      <c r="WZE156" s="1"/>
      <c r="WZF156" s="1"/>
      <c r="WZG156" s="1"/>
      <c r="WZH156" s="1"/>
      <c r="WZI156" s="1"/>
      <c r="WZJ156" s="1"/>
      <c r="WZK156" s="1"/>
      <c r="WZL156" s="1"/>
      <c r="WZM156" s="1"/>
      <c r="WZN156" s="1"/>
      <c r="WZO156" s="1"/>
      <c r="WZP156" s="1"/>
      <c r="WZQ156" s="1"/>
      <c r="WZR156" s="1"/>
      <c r="WZS156" s="1"/>
      <c r="WZT156" s="1"/>
      <c r="WZU156" s="1"/>
      <c r="WZV156" s="1"/>
      <c r="WZW156" s="1"/>
      <c r="WZX156" s="1"/>
      <c r="WZY156" s="1"/>
      <c r="WZZ156" s="1"/>
      <c r="XAA156" s="1"/>
      <c r="XAB156" s="1"/>
      <c r="XAC156" s="1"/>
      <c r="XAD156" s="1"/>
      <c r="XAE156" s="1"/>
      <c r="XAF156" s="1"/>
      <c r="XAG156" s="1"/>
      <c r="XAH156" s="1"/>
      <c r="XAI156" s="1"/>
      <c r="XAJ156" s="1"/>
      <c r="XAK156" s="1"/>
      <c r="XAL156" s="1"/>
      <c r="XAM156" s="1"/>
      <c r="XAN156" s="1"/>
      <c r="XAO156" s="1"/>
      <c r="XAP156" s="1"/>
      <c r="XAQ156" s="1"/>
      <c r="XAR156" s="1"/>
      <c r="XAS156" s="1"/>
      <c r="XAT156" s="1"/>
      <c r="XAU156" s="1"/>
      <c r="XAV156" s="1"/>
      <c r="XAW156" s="1"/>
      <c r="XAX156" s="1"/>
      <c r="XAY156" s="1"/>
      <c r="XAZ156" s="1"/>
      <c r="XBA156" s="1"/>
      <c r="XBB156" s="1"/>
      <c r="XBC156" s="1"/>
      <c r="XBD156" s="1"/>
      <c r="XBE156" s="1"/>
      <c r="XBF156" s="1"/>
      <c r="XBG156" s="1"/>
      <c r="XBH156" s="1"/>
      <c r="XBI156" s="1"/>
      <c r="XBJ156" s="1"/>
      <c r="XBK156" s="1"/>
      <c r="XBL156" s="1"/>
      <c r="XBM156" s="1"/>
      <c r="XBN156" s="1"/>
      <c r="XBO156" s="1"/>
      <c r="XBP156" s="1"/>
      <c r="XBQ156" s="1"/>
      <c r="XBR156" s="1"/>
      <c r="XBS156" s="1"/>
      <c r="XBT156" s="1"/>
      <c r="XBU156" s="1"/>
      <c r="XBV156" s="1"/>
      <c r="XBW156" s="1"/>
      <c r="XBX156" s="1"/>
      <c r="XBY156" s="1"/>
      <c r="XBZ156" s="1"/>
      <c r="XCA156" s="1"/>
      <c r="XCB156" s="1"/>
      <c r="XCC156" s="1"/>
      <c r="XCD156" s="1"/>
      <c r="XCE156" s="1"/>
      <c r="XCF156" s="1"/>
      <c r="XCG156" s="1"/>
      <c r="XCH156" s="1"/>
      <c r="XCI156" s="1"/>
      <c r="XCJ156" s="1"/>
      <c r="XCK156" s="1"/>
      <c r="XCL156" s="1"/>
      <c r="XCM156" s="1"/>
      <c r="XCN156" s="1"/>
      <c r="XCO156" s="1"/>
      <c r="XCP156" s="1"/>
      <c r="XCQ156" s="1"/>
      <c r="XCR156" s="1"/>
      <c r="XCS156" s="1"/>
      <c r="XCT156" s="1"/>
      <c r="XCU156" s="1"/>
      <c r="XCV156" s="1"/>
      <c r="XCW156" s="1"/>
      <c r="XCX156" s="1"/>
      <c r="XCY156" s="1"/>
      <c r="XCZ156" s="1"/>
      <c r="XDA156" s="1"/>
      <c r="XDB156" s="1"/>
      <c r="XDC156" s="1"/>
      <c r="XDD156" s="1"/>
      <c r="XDE156" s="1"/>
      <c r="XDF156" s="1"/>
      <c r="XDG156" s="1"/>
      <c r="XDH156" s="1"/>
      <c r="XDI156" s="1"/>
      <c r="XDJ156" s="1"/>
      <c r="XDK156" s="1"/>
      <c r="XDL156" s="1"/>
      <c r="XDM156" s="1"/>
      <c r="XDN156" s="1"/>
      <c r="XDO156" s="1"/>
      <c r="XDP156" s="1"/>
      <c r="XDQ156" s="1"/>
      <c r="XDR156" s="1"/>
      <c r="XDS156" s="1"/>
      <c r="XDT156" s="1"/>
      <c r="XDU156" s="1"/>
      <c r="XDV156" s="1"/>
      <c r="XDW156" s="1"/>
      <c r="XDX156" s="1"/>
      <c r="XDY156" s="1"/>
      <c r="XDZ156" s="1"/>
      <c r="XEA156" s="1"/>
      <c r="XEB156" s="1"/>
      <c r="XEC156" s="1"/>
      <c r="XED156" s="1"/>
      <c r="XEE156" s="1"/>
      <c r="XEF156" s="1"/>
      <c r="XEG156" s="1"/>
      <c r="XEH156" s="1"/>
      <c r="XEI156" s="1"/>
      <c r="XEJ156" s="1"/>
      <c r="XEK156" s="1"/>
      <c r="XEL156" s="1"/>
      <c r="XEM156" s="1"/>
      <c r="XEN156" s="1"/>
      <c r="XEO156" s="1"/>
      <c r="XEP156" s="1"/>
      <c r="XEQ156" s="1"/>
      <c r="XER156" s="1"/>
      <c r="XES156" s="1"/>
      <c r="XET156" s="1"/>
      <c r="XEU156" s="1"/>
      <c r="XEV156" s="1"/>
      <c r="XEW156" s="1"/>
      <c r="XEX156" s="1"/>
      <c r="XEY156" s="1"/>
      <c r="XEZ156" s="1"/>
      <c r="XFA156" s="1"/>
      <c r="XFB156" s="1"/>
      <c r="XFC156" s="1"/>
    </row>
    <row r="157" spans="1:150 16226:16383" s="3" customFormat="1" ht="20.25" customHeight="1" x14ac:dyDescent="0.3">
      <c r="A157" s="91">
        <f t="shared" si="1"/>
        <v>4</v>
      </c>
      <c r="B157" s="92"/>
      <c r="C157" s="55" t="s">
        <v>88</v>
      </c>
      <c r="D157" s="55" t="s">
        <v>325</v>
      </c>
      <c r="E157" s="33">
        <f>(3.05*5.97+2*3.05+3.05*3.05+3.05*3.37+2.23*3.23+1.38*2.23+2.15*1.38+1*0.9+2.25*0.9+2.32*0.6)*10.764</f>
        <v>661.4887031999998</v>
      </c>
      <c r="F157" s="6">
        <f>(3.05*1.01)*10.764</f>
        <v>33.158501999999999</v>
      </c>
      <c r="G157" s="6">
        <v>0</v>
      </c>
      <c r="H157" s="6">
        <f t="shared" si="0"/>
        <v>694.6472051999998</v>
      </c>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c r="AK157" s="1"/>
      <c r="AL157" s="1"/>
      <c r="AM157" s="1"/>
      <c r="AN157" s="1"/>
      <c r="AO157" s="1"/>
      <c r="AP157" s="1"/>
      <c r="AQ157" s="1"/>
      <c r="AR157" s="1"/>
      <c r="AS157" s="1"/>
      <c r="AT157" s="1"/>
      <c r="AU157" s="1"/>
      <c r="AV157" s="1"/>
      <c r="AW157" s="1"/>
      <c r="AX157" s="1"/>
      <c r="AY157" s="1"/>
      <c r="AZ157" s="1"/>
      <c r="BA157" s="1"/>
      <c r="BB157" s="1"/>
      <c r="BC157" s="1"/>
      <c r="BD157" s="1"/>
      <c r="BE157" s="1"/>
      <c r="BF157" s="1"/>
      <c r="BG157" s="1"/>
      <c r="BH157" s="1"/>
      <c r="BI157" s="1"/>
      <c r="BJ157" s="1"/>
      <c r="BK157" s="1"/>
      <c r="BL157" s="1"/>
      <c r="BM157" s="1"/>
      <c r="BN157" s="1"/>
      <c r="BO157" s="1"/>
      <c r="BP157" s="1"/>
      <c r="BQ157" s="1"/>
      <c r="BR157" s="1"/>
      <c r="BS157" s="1"/>
      <c r="BT157" s="1"/>
      <c r="BU157" s="1"/>
      <c r="BV157" s="1"/>
      <c r="BW157" s="1"/>
      <c r="BX157" s="1"/>
      <c r="BY157" s="1"/>
      <c r="BZ157" s="1"/>
      <c r="CA157" s="1"/>
      <c r="CB157" s="1"/>
      <c r="CC157" s="1"/>
      <c r="CD157" s="1"/>
      <c r="CE157" s="1"/>
      <c r="CF157" s="1"/>
      <c r="CG157" s="1"/>
      <c r="CH157" s="1"/>
      <c r="CI157" s="1"/>
      <c r="CJ157" s="1"/>
      <c r="CK157" s="1"/>
      <c r="CL157" s="1"/>
      <c r="CM157" s="1"/>
      <c r="CN157" s="1"/>
      <c r="CO157" s="1"/>
      <c r="CP157" s="1"/>
      <c r="CQ157" s="1"/>
      <c r="CR157" s="1"/>
      <c r="CS157" s="1"/>
      <c r="CT157" s="1"/>
      <c r="CU157" s="1"/>
      <c r="CV157" s="1"/>
      <c r="CW157" s="1"/>
      <c r="CX157" s="1"/>
      <c r="CY157" s="1"/>
      <c r="CZ157" s="1"/>
      <c r="DA157" s="1"/>
      <c r="DB157" s="1"/>
      <c r="DC157" s="1"/>
      <c r="DD157" s="1"/>
      <c r="DE157" s="1"/>
      <c r="DF157" s="1"/>
      <c r="DG157" s="1"/>
      <c r="DH157" s="1"/>
      <c r="DI157" s="1"/>
      <c r="DJ157" s="1"/>
      <c r="DK157" s="1"/>
      <c r="DL157" s="1"/>
      <c r="DM157" s="1"/>
      <c r="DN157" s="1"/>
      <c r="DO157" s="1"/>
      <c r="DP157" s="1"/>
      <c r="DQ157" s="1"/>
      <c r="DR157" s="1"/>
      <c r="DS157" s="1"/>
      <c r="DT157" s="1"/>
      <c r="DU157" s="1"/>
      <c r="DV157" s="1"/>
      <c r="DW157" s="1"/>
      <c r="DX157" s="1"/>
      <c r="DY157" s="1"/>
      <c r="DZ157" s="1"/>
      <c r="EA157" s="1"/>
      <c r="EB157" s="1"/>
      <c r="EC157" s="1"/>
      <c r="ED157" s="1"/>
      <c r="EE157" s="1"/>
      <c r="EF157" s="1"/>
      <c r="EG157" s="1"/>
      <c r="EH157" s="1"/>
      <c r="EI157" s="1"/>
      <c r="EJ157" s="1"/>
      <c r="EK157" s="1"/>
      <c r="EL157" s="1"/>
      <c r="EM157" s="1"/>
      <c r="EN157" s="1"/>
      <c r="EO157" s="1"/>
      <c r="EP157" s="1"/>
      <c r="EQ157" s="1"/>
      <c r="ER157" s="1"/>
      <c r="ES157" s="1"/>
      <c r="ET157" s="1"/>
      <c r="WZB157" s="1"/>
      <c r="WZC157" s="1"/>
      <c r="WZD157" s="1"/>
      <c r="WZE157" s="1"/>
      <c r="WZF157" s="1"/>
      <c r="WZG157" s="1"/>
      <c r="WZH157" s="1"/>
      <c r="WZI157" s="1"/>
      <c r="WZJ157" s="1"/>
      <c r="WZK157" s="1"/>
      <c r="WZL157" s="1"/>
      <c r="WZM157" s="1"/>
      <c r="WZN157" s="1"/>
      <c r="WZO157" s="1"/>
      <c r="WZP157" s="1"/>
      <c r="WZQ157" s="1"/>
      <c r="WZR157" s="1"/>
      <c r="WZS157" s="1"/>
      <c r="WZT157" s="1"/>
      <c r="WZU157" s="1"/>
      <c r="WZV157" s="1"/>
      <c r="WZW157" s="1"/>
      <c r="WZX157" s="1"/>
      <c r="WZY157" s="1"/>
      <c r="WZZ157" s="1"/>
      <c r="XAA157" s="1"/>
      <c r="XAB157" s="1"/>
      <c r="XAC157" s="1"/>
      <c r="XAD157" s="1"/>
      <c r="XAE157" s="1"/>
      <c r="XAF157" s="1"/>
      <c r="XAG157" s="1"/>
      <c r="XAH157" s="1"/>
      <c r="XAI157" s="1"/>
      <c r="XAJ157" s="1"/>
      <c r="XAK157" s="1"/>
      <c r="XAL157" s="1"/>
      <c r="XAM157" s="1"/>
      <c r="XAN157" s="1"/>
      <c r="XAO157" s="1"/>
      <c r="XAP157" s="1"/>
      <c r="XAQ157" s="1"/>
      <c r="XAR157" s="1"/>
      <c r="XAS157" s="1"/>
      <c r="XAT157" s="1"/>
      <c r="XAU157" s="1"/>
      <c r="XAV157" s="1"/>
      <c r="XAW157" s="1"/>
      <c r="XAX157" s="1"/>
      <c r="XAY157" s="1"/>
      <c r="XAZ157" s="1"/>
      <c r="XBA157" s="1"/>
      <c r="XBB157" s="1"/>
      <c r="XBC157" s="1"/>
      <c r="XBD157" s="1"/>
      <c r="XBE157" s="1"/>
      <c r="XBF157" s="1"/>
      <c r="XBG157" s="1"/>
      <c r="XBH157" s="1"/>
      <c r="XBI157" s="1"/>
      <c r="XBJ157" s="1"/>
      <c r="XBK157" s="1"/>
      <c r="XBL157" s="1"/>
      <c r="XBM157" s="1"/>
      <c r="XBN157" s="1"/>
      <c r="XBO157" s="1"/>
      <c r="XBP157" s="1"/>
      <c r="XBQ157" s="1"/>
      <c r="XBR157" s="1"/>
      <c r="XBS157" s="1"/>
      <c r="XBT157" s="1"/>
      <c r="XBU157" s="1"/>
      <c r="XBV157" s="1"/>
      <c r="XBW157" s="1"/>
      <c r="XBX157" s="1"/>
      <c r="XBY157" s="1"/>
      <c r="XBZ157" s="1"/>
      <c r="XCA157" s="1"/>
      <c r="XCB157" s="1"/>
      <c r="XCC157" s="1"/>
      <c r="XCD157" s="1"/>
      <c r="XCE157" s="1"/>
      <c r="XCF157" s="1"/>
      <c r="XCG157" s="1"/>
      <c r="XCH157" s="1"/>
      <c r="XCI157" s="1"/>
      <c r="XCJ157" s="1"/>
      <c r="XCK157" s="1"/>
      <c r="XCL157" s="1"/>
      <c r="XCM157" s="1"/>
      <c r="XCN157" s="1"/>
      <c r="XCO157" s="1"/>
      <c r="XCP157" s="1"/>
      <c r="XCQ157" s="1"/>
      <c r="XCR157" s="1"/>
      <c r="XCS157" s="1"/>
      <c r="XCT157" s="1"/>
      <c r="XCU157" s="1"/>
      <c r="XCV157" s="1"/>
      <c r="XCW157" s="1"/>
      <c r="XCX157" s="1"/>
      <c r="XCY157" s="1"/>
      <c r="XCZ157" s="1"/>
      <c r="XDA157" s="1"/>
      <c r="XDB157" s="1"/>
      <c r="XDC157" s="1"/>
      <c r="XDD157" s="1"/>
      <c r="XDE157" s="1"/>
      <c r="XDF157" s="1"/>
      <c r="XDG157" s="1"/>
      <c r="XDH157" s="1"/>
      <c r="XDI157" s="1"/>
      <c r="XDJ157" s="1"/>
      <c r="XDK157" s="1"/>
      <c r="XDL157" s="1"/>
      <c r="XDM157" s="1"/>
      <c r="XDN157" s="1"/>
      <c r="XDO157" s="1"/>
      <c r="XDP157" s="1"/>
      <c r="XDQ157" s="1"/>
      <c r="XDR157" s="1"/>
      <c r="XDS157" s="1"/>
      <c r="XDT157" s="1"/>
      <c r="XDU157" s="1"/>
      <c r="XDV157" s="1"/>
      <c r="XDW157" s="1"/>
      <c r="XDX157" s="1"/>
      <c r="XDY157" s="1"/>
      <c r="XDZ157" s="1"/>
      <c r="XEA157" s="1"/>
      <c r="XEB157" s="1"/>
      <c r="XEC157" s="1"/>
      <c r="XED157" s="1"/>
      <c r="XEE157" s="1"/>
      <c r="XEF157" s="1"/>
      <c r="XEG157" s="1"/>
      <c r="XEH157" s="1"/>
      <c r="XEI157" s="1"/>
      <c r="XEJ157" s="1"/>
      <c r="XEK157" s="1"/>
      <c r="XEL157" s="1"/>
      <c r="XEM157" s="1"/>
      <c r="XEN157" s="1"/>
      <c r="XEO157" s="1"/>
      <c r="XEP157" s="1"/>
      <c r="XEQ157" s="1"/>
      <c r="XER157" s="1"/>
      <c r="XES157" s="1"/>
      <c r="XET157" s="1"/>
      <c r="XEU157" s="1"/>
      <c r="XEV157" s="1"/>
      <c r="XEW157" s="1"/>
      <c r="XEX157" s="1"/>
      <c r="XEY157" s="1"/>
      <c r="XEZ157" s="1"/>
      <c r="XFA157" s="1"/>
      <c r="XFB157" s="1"/>
      <c r="XFC157" s="1"/>
    </row>
    <row r="158" spans="1:150 16226:16383" s="3" customFormat="1" ht="20.25" customHeight="1" x14ac:dyDescent="0.3">
      <c r="A158" s="91">
        <f t="shared" si="1"/>
        <v>5</v>
      </c>
      <c r="B158" s="92"/>
      <c r="C158" s="55" t="s">
        <v>88</v>
      </c>
      <c r="D158" s="55" t="s">
        <v>325</v>
      </c>
      <c r="E158" s="33">
        <f>(3.05*5.97+2*3.05+3.05*3.05+3.05*3.37+2.23*3.23+1.38*2.23+2.15*1.38+1*0.9+2.25*0.9+2.32*0.6)*10.764</f>
        <v>661.4887031999998</v>
      </c>
      <c r="F158" s="6">
        <f>(3.05*1.01)*10.764</f>
        <v>33.158501999999999</v>
      </c>
      <c r="G158" s="6">
        <v>0</v>
      </c>
      <c r="H158" s="6">
        <f t="shared" si="0"/>
        <v>694.6472051999998</v>
      </c>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c r="AK158" s="1"/>
      <c r="AL158" s="1"/>
      <c r="AM158" s="1"/>
      <c r="AN158" s="1"/>
      <c r="AO158" s="1"/>
      <c r="AP158" s="1"/>
      <c r="AQ158" s="1"/>
      <c r="AR158" s="1"/>
      <c r="AS158" s="1"/>
      <c r="AT158" s="1"/>
      <c r="AU158" s="1"/>
      <c r="AV158" s="1"/>
      <c r="AW158" s="1"/>
      <c r="AX158" s="1"/>
      <c r="AY158" s="1"/>
      <c r="AZ158" s="1"/>
      <c r="BA158" s="1"/>
      <c r="BB158" s="1"/>
      <c r="BC158" s="1"/>
      <c r="BD158" s="1"/>
      <c r="BE158" s="1"/>
      <c r="BF158" s="1"/>
      <c r="BG158" s="1"/>
      <c r="BH158" s="1"/>
      <c r="BI158" s="1"/>
      <c r="BJ158" s="1"/>
      <c r="BK158" s="1"/>
      <c r="BL158" s="1"/>
      <c r="BM158" s="1"/>
      <c r="BN158" s="1"/>
      <c r="BO158" s="1"/>
      <c r="BP158" s="1"/>
      <c r="BQ158" s="1"/>
      <c r="BR158" s="1"/>
      <c r="BS158" s="1"/>
      <c r="BT158" s="1"/>
      <c r="BU158" s="1"/>
      <c r="BV158" s="1"/>
      <c r="BW158" s="1"/>
      <c r="BX158" s="1"/>
      <c r="BY158" s="1"/>
      <c r="BZ158" s="1"/>
      <c r="CA158" s="1"/>
      <c r="CB158" s="1"/>
      <c r="CC158" s="1"/>
      <c r="CD158" s="1"/>
      <c r="CE158" s="1"/>
      <c r="CF158" s="1"/>
      <c r="CG158" s="1"/>
      <c r="CH158" s="1"/>
      <c r="CI158" s="1"/>
      <c r="CJ158" s="1"/>
      <c r="CK158" s="1"/>
      <c r="CL158" s="1"/>
      <c r="CM158" s="1"/>
      <c r="CN158" s="1"/>
      <c r="CO158" s="1"/>
      <c r="CP158" s="1"/>
      <c r="CQ158" s="1"/>
      <c r="CR158" s="1"/>
      <c r="CS158" s="1"/>
      <c r="CT158" s="1"/>
      <c r="CU158" s="1"/>
      <c r="CV158" s="1"/>
      <c r="CW158" s="1"/>
      <c r="CX158" s="1"/>
      <c r="CY158" s="1"/>
      <c r="CZ158" s="1"/>
      <c r="DA158" s="1"/>
      <c r="DB158" s="1"/>
      <c r="DC158" s="1"/>
      <c r="DD158" s="1"/>
      <c r="DE158" s="1"/>
      <c r="DF158" s="1"/>
      <c r="DG158" s="1"/>
      <c r="DH158" s="1"/>
      <c r="DI158" s="1"/>
      <c r="DJ158" s="1"/>
      <c r="DK158" s="1"/>
      <c r="DL158" s="1"/>
      <c r="DM158" s="1"/>
      <c r="DN158" s="1"/>
      <c r="DO158" s="1"/>
      <c r="DP158" s="1"/>
      <c r="DQ158" s="1"/>
      <c r="DR158" s="1"/>
      <c r="DS158" s="1"/>
      <c r="DT158" s="1"/>
      <c r="DU158" s="1"/>
      <c r="DV158" s="1"/>
      <c r="DW158" s="1"/>
      <c r="DX158" s="1"/>
      <c r="DY158" s="1"/>
      <c r="DZ158" s="1"/>
      <c r="EA158" s="1"/>
      <c r="EB158" s="1"/>
      <c r="EC158" s="1"/>
      <c r="ED158" s="1"/>
      <c r="EE158" s="1"/>
      <c r="EF158" s="1"/>
      <c r="EG158" s="1"/>
      <c r="EH158" s="1"/>
      <c r="EI158" s="1"/>
      <c r="EJ158" s="1"/>
      <c r="EK158" s="1"/>
      <c r="EL158" s="1"/>
      <c r="EM158" s="1"/>
      <c r="EN158" s="1"/>
      <c r="EO158" s="1"/>
      <c r="EP158" s="1"/>
      <c r="EQ158" s="1"/>
      <c r="ER158" s="1"/>
      <c r="ES158" s="1"/>
      <c r="ET158" s="1"/>
      <c r="WZB158" s="1"/>
      <c r="WZC158" s="1"/>
      <c r="WZD158" s="1"/>
      <c r="WZE158" s="1"/>
      <c r="WZF158" s="1"/>
      <c r="WZG158" s="1"/>
      <c r="WZH158" s="1"/>
      <c r="WZI158" s="1"/>
      <c r="WZJ158" s="1"/>
      <c r="WZK158" s="1"/>
      <c r="WZL158" s="1"/>
      <c r="WZM158" s="1"/>
      <c r="WZN158" s="1"/>
      <c r="WZO158" s="1"/>
      <c r="WZP158" s="1"/>
      <c r="WZQ158" s="1"/>
      <c r="WZR158" s="1"/>
      <c r="WZS158" s="1"/>
      <c r="WZT158" s="1"/>
      <c r="WZU158" s="1"/>
      <c r="WZV158" s="1"/>
      <c r="WZW158" s="1"/>
      <c r="WZX158" s="1"/>
      <c r="WZY158" s="1"/>
      <c r="WZZ158" s="1"/>
      <c r="XAA158" s="1"/>
      <c r="XAB158" s="1"/>
      <c r="XAC158" s="1"/>
      <c r="XAD158" s="1"/>
      <c r="XAE158" s="1"/>
      <c r="XAF158" s="1"/>
      <c r="XAG158" s="1"/>
      <c r="XAH158" s="1"/>
      <c r="XAI158" s="1"/>
      <c r="XAJ158" s="1"/>
      <c r="XAK158" s="1"/>
      <c r="XAL158" s="1"/>
      <c r="XAM158" s="1"/>
      <c r="XAN158" s="1"/>
      <c r="XAO158" s="1"/>
      <c r="XAP158" s="1"/>
      <c r="XAQ158" s="1"/>
      <c r="XAR158" s="1"/>
      <c r="XAS158" s="1"/>
      <c r="XAT158" s="1"/>
      <c r="XAU158" s="1"/>
      <c r="XAV158" s="1"/>
      <c r="XAW158" s="1"/>
      <c r="XAX158" s="1"/>
      <c r="XAY158" s="1"/>
      <c r="XAZ158" s="1"/>
      <c r="XBA158" s="1"/>
      <c r="XBB158" s="1"/>
      <c r="XBC158" s="1"/>
      <c r="XBD158" s="1"/>
      <c r="XBE158" s="1"/>
      <c r="XBF158" s="1"/>
      <c r="XBG158" s="1"/>
      <c r="XBH158" s="1"/>
      <c r="XBI158" s="1"/>
      <c r="XBJ158" s="1"/>
      <c r="XBK158" s="1"/>
      <c r="XBL158" s="1"/>
      <c r="XBM158" s="1"/>
      <c r="XBN158" s="1"/>
      <c r="XBO158" s="1"/>
      <c r="XBP158" s="1"/>
      <c r="XBQ158" s="1"/>
      <c r="XBR158" s="1"/>
      <c r="XBS158" s="1"/>
      <c r="XBT158" s="1"/>
      <c r="XBU158" s="1"/>
      <c r="XBV158" s="1"/>
      <c r="XBW158" s="1"/>
      <c r="XBX158" s="1"/>
      <c r="XBY158" s="1"/>
      <c r="XBZ158" s="1"/>
      <c r="XCA158" s="1"/>
      <c r="XCB158" s="1"/>
      <c r="XCC158" s="1"/>
      <c r="XCD158" s="1"/>
      <c r="XCE158" s="1"/>
      <c r="XCF158" s="1"/>
      <c r="XCG158" s="1"/>
      <c r="XCH158" s="1"/>
      <c r="XCI158" s="1"/>
      <c r="XCJ158" s="1"/>
      <c r="XCK158" s="1"/>
      <c r="XCL158" s="1"/>
      <c r="XCM158" s="1"/>
      <c r="XCN158" s="1"/>
      <c r="XCO158" s="1"/>
      <c r="XCP158" s="1"/>
      <c r="XCQ158" s="1"/>
      <c r="XCR158" s="1"/>
      <c r="XCS158" s="1"/>
      <c r="XCT158" s="1"/>
      <c r="XCU158" s="1"/>
      <c r="XCV158" s="1"/>
      <c r="XCW158" s="1"/>
      <c r="XCX158" s="1"/>
      <c r="XCY158" s="1"/>
      <c r="XCZ158" s="1"/>
      <c r="XDA158" s="1"/>
      <c r="XDB158" s="1"/>
      <c r="XDC158" s="1"/>
      <c r="XDD158" s="1"/>
      <c r="XDE158" s="1"/>
      <c r="XDF158" s="1"/>
      <c r="XDG158" s="1"/>
      <c r="XDH158" s="1"/>
      <c r="XDI158" s="1"/>
      <c r="XDJ158" s="1"/>
      <c r="XDK158" s="1"/>
      <c r="XDL158" s="1"/>
      <c r="XDM158" s="1"/>
      <c r="XDN158" s="1"/>
      <c r="XDO158" s="1"/>
      <c r="XDP158" s="1"/>
      <c r="XDQ158" s="1"/>
      <c r="XDR158" s="1"/>
      <c r="XDS158" s="1"/>
      <c r="XDT158" s="1"/>
      <c r="XDU158" s="1"/>
      <c r="XDV158" s="1"/>
      <c r="XDW158" s="1"/>
      <c r="XDX158" s="1"/>
      <c r="XDY158" s="1"/>
      <c r="XDZ158" s="1"/>
      <c r="XEA158" s="1"/>
      <c r="XEB158" s="1"/>
      <c r="XEC158" s="1"/>
      <c r="XED158" s="1"/>
      <c r="XEE158" s="1"/>
      <c r="XEF158" s="1"/>
      <c r="XEG158" s="1"/>
      <c r="XEH158" s="1"/>
      <c r="XEI158" s="1"/>
      <c r="XEJ158" s="1"/>
      <c r="XEK158" s="1"/>
      <c r="XEL158" s="1"/>
      <c r="XEM158" s="1"/>
      <c r="XEN158" s="1"/>
      <c r="XEO158" s="1"/>
      <c r="XEP158" s="1"/>
      <c r="XEQ158" s="1"/>
      <c r="XER158" s="1"/>
      <c r="XES158" s="1"/>
      <c r="XET158" s="1"/>
      <c r="XEU158" s="1"/>
      <c r="XEV158" s="1"/>
      <c r="XEW158" s="1"/>
      <c r="XEX158" s="1"/>
      <c r="XEY158" s="1"/>
      <c r="XEZ158" s="1"/>
      <c r="XFA158" s="1"/>
      <c r="XFB158" s="1"/>
      <c r="XFC158" s="1"/>
    </row>
    <row r="159" spans="1:150 16226:16383" s="3" customFormat="1" ht="20.25" customHeight="1" x14ac:dyDescent="0.3">
      <c r="A159" s="91">
        <f t="shared" si="1"/>
        <v>6</v>
      </c>
      <c r="B159" s="92"/>
      <c r="C159" s="55" t="s">
        <v>88</v>
      </c>
      <c r="D159" s="55" t="s">
        <v>325</v>
      </c>
      <c r="E159" s="6">
        <f>(3.05*5.87+2*3.05+3.05*3.05+2.9*3.37+2.23*3.13+1.38*2.13+2.15*1.38+1*0.9+2.25*0.9+2.02*0.6)*10.764</f>
        <v>646.94115719999991</v>
      </c>
      <c r="F159" s="6">
        <f>(3.05*1.01)*10.764</f>
        <v>33.158501999999999</v>
      </c>
      <c r="G159" s="6">
        <v>0</v>
      </c>
      <c r="H159" s="6">
        <f t="shared" si="0"/>
        <v>680.09965919999991</v>
      </c>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c r="AK159" s="1"/>
      <c r="AL159" s="1"/>
      <c r="AM159" s="1"/>
      <c r="AN159" s="1"/>
      <c r="AO159" s="1"/>
      <c r="AP159" s="1"/>
      <c r="AQ159" s="1"/>
      <c r="AR159" s="1"/>
      <c r="AS159" s="1"/>
      <c r="AT159" s="1"/>
      <c r="AU159" s="1"/>
      <c r="AV159" s="1"/>
      <c r="AW159" s="1"/>
      <c r="AX159" s="1"/>
      <c r="AY159" s="1"/>
      <c r="AZ159" s="1"/>
      <c r="BA159" s="1"/>
      <c r="BB159" s="1"/>
      <c r="BC159" s="1"/>
      <c r="BD159" s="1"/>
      <c r="BE159" s="1"/>
      <c r="BF159" s="1"/>
      <c r="BG159" s="1"/>
      <c r="BH159" s="1"/>
      <c r="BI159" s="1"/>
      <c r="BJ159" s="1"/>
      <c r="BK159" s="1"/>
      <c r="BL159" s="1"/>
      <c r="BM159" s="1"/>
      <c r="BN159" s="1"/>
      <c r="BO159" s="1"/>
      <c r="BP159" s="1"/>
      <c r="BQ159" s="1"/>
      <c r="BR159" s="1"/>
      <c r="BS159" s="1"/>
      <c r="BT159" s="1"/>
      <c r="BU159" s="1"/>
      <c r="BV159" s="1"/>
      <c r="BW159" s="1"/>
      <c r="BX159" s="1"/>
      <c r="BY159" s="1"/>
      <c r="BZ159" s="1"/>
      <c r="CA159" s="1"/>
      <c r="CB159" s="1"/>
      <c r="CC159" s="1"/>
      <c r="CD159" s="1"/>
      <c r="CE159" s="1"/>
      <c r="CF159" s="1"/>
      <c r="CG159" s="1"/>
      <c r="CH159" s="1"/>
      <c r="CI159" s="1"/>
      <c r="CJ159" s="1"/>
      <c r="CK159" s="1"/>
      <c r="CL159" s="1"/>
      <c r="CM159" s="1"/>
      <c r="CN159" s="1"/>
      <c r="CO159" s="1"/>
      <c r="CP159" s="1"/>
      <c r="CQ159" s="1"/>
      <c r="CR159" s="1"/>
      <c r="CS159" s="1"/>
      <c r="CT159" s="1"/>
      <c r="CU159" s="1"/>
      <c r="CV159" s="1"/>
      <c r="CW159" s="1"/>
      <c r="CX159" s="1"/>
      <c r="CY159" s="1"/>
      <c r="CZ159" s="1"/>
      <c r="DA159" s="1"/>
      <c r="DB159" s="1"/>
      <c r="DC159" s="1"/>
      <c r="DD159" s="1"/>
      <c r="DE159" s="1"/>
      <c r="DF159" s="1"/>
      <c r="DG159" s="1"/>
      <c r="DH159" s="1"/>
      <c r="DI159" s="1"/>
      <c r="DJ159" s="1"/>
      <c r="DK159" s="1"/>
      <c r="DL159" s="1"/>
      <c r="DM159" s="1"/>
      <c r="DN159" s="1"/>
      <c r="DO159" s="1"/>
      <c r="DP159" s="1"/>
      <c r="DQ159" s="1"/>
      <c r="DR159" s="1"/>
      <c r="DS159" s="1"/>
      <c r="DT159" s="1"/>
      <c r="DU159" s="1"/>
      <c r="DV159" s="1"/>
      <c r="DW159" s="1"/>
      <c r="DX159" s="1"/>
      <c r="DY159" s="1"/>
      <c r="DZ159" s="1"/>
      <c r="EA159" s="1"/>
      <c r="EB159" s="1"/>
      <c r="EC159" s="1"/>
      <c r="ED159" s="1"/>
      <c r="EE159" s="1"/>
      <c r="EF159" s="1"/>
      <c r="EG159" s="1"/>
      <c r="EH159" s="1"/>
      <c r="EI159" s="1"/>
      <c r="EJ159" s="1"/>
      <c r="EK159" s="1"/>
      <c r="EL159" s="1"/>
      <c r="EM159" s="1"/>
      <c r="EN159" s="1"/>
      <c r="EO159" s="1"/>
      <c r="EP159" s="1"/>
      <c r="EQ159" s="1"/>
      <c r="ER159" s="1"/>
      <c r="ES159" s="1"/>
      <c r="ET159" s="1"/>
      <c r="WZB159" s="1"/>
      <c r="WZC159" s="1"/>
      <c r="WZD159" s="1"/>
      <c r="WZE159" s="1"/>
      <c r="WZF159" s="1"/>
      <c r="WZG159" s="1"/>
      <c r="WZH159" s="1"/>
      <c r="WZI159" s="1"/>
      <c r="WZJ159" s="1"/>
      <c r="WZK159" s="1"/>
      <c r="WZL159" s="1"/>
      <c r="WZM159" s="1"/>
      <c r="WZN159" s="1"/>
      <c r="WZO159" s="1"/>
      <c r="WZP159" s="1"/>
      <c r="WZQ159" s="1"/>
      <c r="WZR159" s="1"/>
      <c r="WZS159" s="1"/>
      <c r="WZT159" s="1"/>
      <c r="WZU159" s="1"/>
      <c r="WZV159" s="1"/>
      <c r="WZW159" s="1"/>
      <c r="WZX159" s="1"/>
      <c r="WZY159" s="1"/>
      <c r="WZZ159" s="1"/>
      <c r="XAA159" s="1"/>
      <c r="XAB159" s="1"/>
      <c r="XAC159" s="1"/>
      <c r="XAD159" s="1"/>
      <c r="XAE159" s="1"/>
      <c r="XAF159" s="1"/>
      <c r="XAG159" s="1"/>
      <c r="XAH159" s="1"/>
      <c r="XAI159" s="1"/>
      <c r="XAJ159" s="1"/>
      <c r="XAK159" s="1"/>
      <c r="XAL159" s="1"/>
      <c r="XAM159" s="1"/>
      <c r="XAN159" s="1"/>
      <c r="XAO159" s="1"/>
      <c r="XAP159" s="1"/>
      <c r="XAQ159" s="1"/>
      <c r="XAR159" s="1"/>
      <c r="XAS159" s="1"/>
      <c r="XAT159" s="1"/>
      <c r="XAU159" s="1"/>
      <c r="XAV159" s="1"/>
      <c r="XAW159" s="1"/>
      <c r="XAX159" s="1"/>
      <c r="XAY159" s="1"/>
      <c r="XAZ159" s="1"/>
      <c r="XBA159" s="1"/>
      <c r="XBB159" s="1"/>
      <c r="XBC159" s="1"/>
      <c r="XBD159" s="1"/>
      <c r="XBE159" s="1"/>
      <c r="XBF159" s="1"/>
      <c r="XBG159" s="1"/>
      <c r="XBH159" s="1"/>
      <c r="XBI159" s="1"/>
      <c r="XBJ159" s="1"/>
      <c r="XBK159" s="1"/>
      <c r="XBL159" s="1"/>
      <c r="XBM159" s="1"/>
      <c r="XBN159" s="1"/>
      <c r="XBO159" s="1"/>
      <c r="XBP159" s="1"/>
      <c r="XBQ159" s="1"/>
      <c r="XBR159" s="1"/>
      <c r="XBS159" s="1"/>
      <c r="XBT159" s="1"/>
      <c r="XBU159" s="1"/>
      <c r="XBV159" s="1"/>
      <c r="XBW159" s="1"/>
      <c r="XBX159" s="1"/>
      <c r="XBY159" s="1"/>
      <c r="XBZ159" s="1"/>
      <c r="XCA159" s="1"/>
      <c r="XCB159" s="1"/>
      <c r="XCC159" s="1"/>
      <c r="XCD159" s="1"/>
      <c r="XCE159" s="1"/>
      <c r="XCF159" s="1"/>
      <c r="XCG159" s="1"/>
      <c r="XCH159" s="1"/>
      <c r="XCI159" s="1"/>
      <c r="XCJ159" s="1"/>
      <c r="XCK159" s="1"/>
      <c r="XCL159" s="1"/>
      <c r="XCM159" s="1"/>
      <c r="XCN159" s="1"/>
      <c r="XCO159" s="1"/>
      <c r="XCP159" s="1"/>
      <c r="XCQ159" s="1"/>
      <c r="XCR159" s="1"/>
      <c r="XCS159" s="1"/>
      <c r="XCT159" s="1"/>
      <c r="XCU159" s="1"/>
      <c r="XCV159" s="1"/>
      <c r="XCW159" s="1"/>
      <c r="XCX159" s="1"/>
      <c r="XCY159" s="1"/>
      <c r="XCZ159" s="1"/>
      <c r="XDA159" s="1"/>
      <c r="XDB159" s="1"/>
      <c r="XDC159" s="1"/>
      <c r="XDD159" s="1"/>
      <c r="XDE159" s="1"/>
      <c r="XDF159" s="1"/>
      <c r="XDG159" s="1"/>
      <c r="XDH159" s="1"/>
      <c r="XDI159" s="1"/>
      <c r="XDJ159" s="1"/>
      <c r="XDK159" s="1"/>
      <c r="XDL159" s="1"/>
      <c r="XDM159" s="1"/>
      <c r="XDN159" s="1"/>
      <c r="XDO159" s="1"/>
      <c r="XDP159" s="1"/>
      <c r="XDQ159" s="1"/>
      <c r="XDR159" s="1"/>
      <c r="XDS159" s="1"/>
      <c r="XDT159" s="1"/>
      <c r="XDU159" s="1"/>
      <c r="XDV159" s="1"/>
      <c r="XDW159" s="1"/>
      <c r="XDX159" s="1"/>
      <c r="XDY159" s="1"/>
      <c r="XDZ159" s="1"/>
      <c r="XEA159" s="1"/>
      <c r="XEB159" s="1"/>
      <c r="XEC159" s="1"/>
      <c r="XED159" s="1"/>
      <c r="XEE159" s="1"/>
      <c r="XEF159" s="1"/>
      <c r="XEG159" s="1"/>
      <c r="XEH159" s="1"/>
      <c r="XEI159" s="1"/>
      <c r="XEJ159" s="1"/>
      <c r="XEK159" s="1"/>
      <c r="XEL159" s="1"/>
      <c r="XEM159" s="1"/>
      <c r="XEN159" s="1"/>
      <c r="XEO159" s="1"/>
      <c r="XEP159" s="1"/>
      <c r="XEQ159" s="1"/>
      <c r="XER159" s="1"/>
      <c r="XES159" s="1"/>
      <c r="XET159" s="1"/>
      <c r="XEU159" s="1"/>
      <c r="XEV159" s="1"/>
      <c r="XEW159" s="1"/>
      <c r="XEX159" s="1"/>
      <c r="XEY159" s="1"/>
      <c r="XEZ159" s="1"/>
      <c r="XFA159" s="1"/>
      <c r="XFB159" s="1"/>
      <c r="XFC159" s="1"/>
    </row>
    <row r="160" spans="1:150 16226:16383" s="3" customFormat="1" ht="20.25" customHeight="1" x14ac:dyDescent="0.3">
      <c r="A160" s="91">
        <f t="shared" si="1"/>
        <v>7</v>
      </c>
      <c r="B160" s="92"/>
      <c r="C160" s="55" t="s">
        <v>88</v>
      </c>
      <c r="D160" s="55" t="s">
        <v>327</v>
      </c>
      <c r="E160" s="6">
        <f>(3.05*6.28+2.25*3.58+2.92*3.45+3.05*3.45+2.9*4.05+1.42*1.3+3.15*2.88+1.38*2.12+2.13*1.88+1.38*2.13+4.63*0.95)*10.764</f>
        <v>912.10260959999994</v>
      </c>
      <c r="F160" s="6">
        <f>(3.05*1.6)*10.764</f>
        <v>52.528319999999994</v>
      </c>
      <c r="G160" s="6">
        <v>0</v>
      </c>
      <c r="H160" s="6">
        <f t="shared" si="0"/>
        <v>964.63092959999994</v>
      </c>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c r="AK160" s="1"/>
      <c r="AL160" s="1"/>
      <c r="AM160" s="1"/>
      <c r="AN160" s="1"/>
      <c r="AO160" s="1"/>
      <c r="AP160" s="1"/>
      <c r="AQ160" s="1"/>
      <c r="AR160" s="1"/>
      <c r="AS160" s="1"/>
      <c r="AT160" s="1"/>
      <c r="AU160" s="1"/>
      <c r="AV160" s="1"/>
      <c r="AW160" s="1"/>
      <c r="AX160" s="1"/>
      <c r="AY160" s="1"/>
      <c r="AZ160" s="1"/>
      <c r="BA160" s="1"/>
      <c r="BB160" s="1"/>
      <c r="BC160" s="1"/>
      <c r="BD160" s="1"/>
      <c r="BE160" s="1"/>
      <c r="BF160" s="1"/>
      <c r="BG160" s="1"/>
      <c r="BH160" s="1"/>
      <c r="BI160" s="1"/>
      <c r="BJ160" s="1"/>
      <c r="BK160" s="1"/>
      <c r="BL160" s="1"/>
      <c r="BM160" s="1"/>
      <c r="BN160" s="1"/>
      <c r="BO160" s="1"/>
      <c r="BP160" s="1"/>
      <c r="BQ160" s="1"/>
      <c r="BR160" s="1"/>
      <c r="BS160" s="1"/>
      <c r="BT160" s="1"/>
      <c r="BU160" s="1"/>
      <c r="BV160" s="1"/>
      <c r="BW160" s="1"/>
      <c r="BX160" s="1"/>
      <c r="BY160" s="1"/>
      <c r="BZ160" s="1"/>
      <c r="CA160" s="1"/>
      <c r="CB160" s="1"/>
      <c r="CC160" s="1"/>
      <c r="CD160" s="1"/>
      <c r="CE160" s="1"/>
      <c r="CF160" s="1"/>
      <c r="CG160" s="1"/>
      <c r="CH160" s="1"/>
      <c r="CI160" s="1"/>
      <c r="CJ160" s="1"/>
      <c r="CK160" s="1"/>
      <c r="CL160" s="1"/>
      <c r="CM160" s="1"/>
      <c r="CN160" s="1"/>
      <c r="CO160" s="1"/>
      <c r="CP160" s="1"/>
      <c r="CQ160" s="1"/>
      <c r="CR160" s="1"/>
      <c r="CS160" s="1"/>
      <c r="CT160" s="1"/>
      <c r="CU160" s="1"/>
      <c r="CV160" s="1"/>
      <c r="CW160" s="1"/>
      <c r="CX160" s="1"/>
      <c r="CY160" s="1"/>
      <c r="CZ160" s="1"/>
      <c r="DA160" s="1"/>
      <c r="DB160" s="1"/>
      <c r="DC160" s="1"/>
      <c r="DD160" s="1"/>
      <c r="DE160" s="1"/>
      <c r="DF160" s="1"/>
      <c r="DG160" s="1"/>
      <c r="DH160" s="1"/>
      <c r="DI160" s="1"/>
      <c r="DJ160" s="1"/>
      <c r="DK160" s="1"/>
      <c r="DL160" s="1"/>
      <c r="DM160" s="1"/>
      <c r="DN160" s="1"/>
      <c r="DO160" s="1"/>
      <c r="DP160" s="1"/>
      <c r="DQ160" s="1"/>
      <c r="DR160" s="1"/>
      <c r="DS160" s="1"/>
      <c r="DT160" s="1"/>
      <c r="DU160" s="1"/>
      <c r="DV160" s="1"/>
      <c r="DW160" s="1"/>
      <c r="DX160" s="1"/>
      <c r="DY160" s="1"/>
      <c r="DZ160" s="1"/>
      <c r="EA160" s="1"/>
      <c r="EB160" s="1"/>
      <c r="EC160" s="1"/>
      <c r="ED160" s="1"/>
      <c r="EE160" s="1"/>
      <c r="EF160" s="1"/>
      <c r="EG160" s="1"/>
      <c r="EH160" s="1"/>
      <c r="EI160" s="1"/>
      <c r="EJ160" s="1"/>
      <c r="EK160" s="1"/>
      <c r="EL160" s="1"/>
      <c r="EM160" s="1"/>
      <c r="EN160" s="1"/>
      <c r="EO160" s="1"/>
      <c r="EP160" s="1"/>
      <c r="EQ160" s="1"/>
      <c r="ER160" s="1"/>
      <c r="ES160" s="1"/>
      <c r="ET160" s="1"/>
      <c r="WZB160" s="1"/>
      <c r="WZC160" s="1"/>
      <c r="WZD160" s="1"/>
      <c r="WZE160" s="1"/>
      <c r="WZF160" s="1"/>
      <c r="WZG160" s="1"/>
      <c r="WZH160" s="1"/>
      <c r="WZI160" s="1"/>
      <c r="WZJ160" s="1"/>
      <c r="WZK160" s="1"/>
      <c r="WZL160" s="1"/>
      <c r="WZM160" s="1"/>
      <c r="WZN160" s="1"/>
      <c r="WZO160" s="1"/>
      <c r="WZP160" s="1"/>
      <c r="WZQ160" s="1"/>
      <c r="WZR160" s="1"/>
      <c r="WZS160" s="1"/>
      <c r="WZT160" s="1"/>
      <c r="WZU160" s="1"/>
      <c r="WZV160" s="1"/>
      <c r="WZW160" s="1"/>
      <c r="WZX160" s="1"/>
      <c r="WZY160" s="1"/>
      <c r="WZZ160" s="1"/>
      <c r="XAA160" s="1"/>
      <c r="XAB160" s="1"/>
      <c r="XAC160" s="1"/>
      <c r="XAD160" s="1"/>
      <c r="XAE160" s="1"/>
      <c r="XAF160" s="1"/>
      <c r="XAG160" s="1"/>
      <c r="XAH160" s="1"/>
      <c r="XAI160" s="1"/>
      <c r="XAJ160" s="1"/>
      <c r="XAK160" s="1"/>
      <c r="XAL160" s="1"/>
      <c r="XAM160" s="1"/>
      <c r="XAN160" s="1"/>
      <c r="XAO160" s="1"/>
      <c r="XAP160" s="1"/>
      <c r="XAQ160" s="1"/>
      <c r="XAR160" s="1"/>
      <c r="XAS160" s="1"/>
      <c r="XAT160" s="1"/>
      <c r="XAU160" s="1"/>
      <c r="XAV160" s="1"/>
      <c r="XAW160" s="1"/>
      <c r="XAX160" s="1"/>
      <c r="XAY160" s="1"/>
      <c r="XAZ160" s="1"/>
      <c r="XBA160" s="1"/>
      <c r="XBB160" s="1"/>
      <c r="XBC160" s="1"/>
      <c r="XBD160" s="1"/>
      <c r="XBE160" s="1"/>
      <c r="XBF160" s="1"/>
      <c r="XBG160" s="1"/>
      <c r="XBH160" s="1"/>
      <c r="XBI160" s="1"/>
      <c r="XBJ160" s="1"/>
      <c r="XBK160" s="1"/>
      <c r="XBL160" s="1"/>
      <c r="XBM160" s="1"/>
      <c r="XBN160" s="1"/>
      <c r="XBO160" s="1"/>
      <c r="XBP160" s="1"/>
      <c r="XBQ160" s="1"/>
      <c r="XBR160" s="1"/>
      <c r="XBS160" s="1"/>
      <c r="XBT160" s="1"/>
      <c r="XBU160" s="1"/>
      <c r="XBV160" s="1"/>
      <c r="XBW160" s="1"/>
      <c r="XBX160" s="1"/>
      <c r="XBY160" s="1"/>
      <c r="XBZ160" s="1"/>
      <c r="XCA160" s="1"/>
      <c r="XCB160" s="1"/>
      <c r="XCC160" s="1"/>
      <c r="XCD160" s="1"/>
      <c r="XCE160" s="1"/>
      <c r="XCF160" s="1"/>
      <c r="XCG160" s="1"/>
      <c r="XCH160" s="1"/>
      <c r="XCI160" s="1"/>
      <c r="XCJ160" s="1"/>
      <c r="XCK160" s="1"/>
      <c r="XCL160" s="1"/>
      <c r="XCM160" s="1"/>
      <c r="XCN160" s="1"/>
      <c r="XCO160" s="1"/>
      <c r="XCP160" s="1"/>
      <c r="XCQ160" s="1"/>
      <c r="XCR160" s="1"/>
      <c r="XCS160" s="1"/>
      <c r="XCT160" s="1"/>
      <c r="XCU160" s="1"/>
      <c r="XCV160" s="1"/>
      <c r="XCW160" s="1"/>
      <c r="XCX160" s="1"/>
      <c r="XCY160" s="1"/>
      <c r="XCZ160" s="1"/>
      <c r="XDA160" s="1"/>
      <c r="XDB160" s="1"/>
      <c r="XDC160" s="1"/>
      <c r="XDD160" s="1"/>
      <c r="XDE160" s="1"/>
      <c r="XDF160" s="1"/>
      <c r="XDG160" s="1"/>
      <c r="XDH160" s="1"/>
      <c r="XDI160" s="1"/>
      <c r="XDJ160" s="1"/>
      <c r="XDK160" s="1"/>
      <c r="XDL160" s="1"/>
      <c r="XDM160" s="1"/>
      <c r="XDN160" s="1"/>
      <c r="XDO160" s="1"/>
      <c r="XDP160" s="1"/>
      <c r="XDQ160" s="1"/>
      <c r="XDR160" s="1"/>
      <c r="XDS160" s="1"/>
      <c r="XDT160" s="1"/>
      <c r="XDU160" s="1"/>
      <c r="XDV160" s="1"/>
      <c r="XDW160" s="1"/>
      <c r="XDX160" s="1"/>
      <c r="XDY160" s="1"/>
      <c r="XDZ160" s="1"/>
      <c r="XEA160" s="1"/>
      <c r="XEB160" s="1"/>
      <c r="XEC160" s="1"/>
      <c r="XED160" s="1"/>
      <c r="XEE160" s="1"/>
      <c r="XEF160" s="1"/>
      <c r="XEG160" s="1"/>
      <c r="XEH160" s="1"/>
      <c r="XEI160" s="1"/>
      <c r="XEJ160" s="1"/>
      <c r="XEK160" s="1"/>
      <c r="XEL160" s="1"/>
      <c r="XEM160" s="1"/>
      <c r="XEN160" s="1"/>
      <c r="XEO160" s="1"/>
      <c r="XEP160" s="1"/>
      <c r="XEQ160" s="1"/>
      <c r="XER160" s="1"/>
      <c r="XES160" s="1"/>
      <c r="XET160" s="1"/>
      <c r="XEU160" s="1"/>
      <c r="XEV160" s="1"/>
      <c r="XEW160" s="1"/>
      <c r="XEX160" s="1"/>
      <c r="XEY160" s="1"/>
      <c r="XEZ160" s="1"/>
      <c r="XFA160" s="1"/>
      <c r="XFB160" s="1"/>
      <c r="XFC160" s="1"/>
    </row>
    <row r="161" spans="1:150 16226:16383" s="3" customFormat="1" ht="20.25" customHeight="1" x14ac:dyDescent="0.3">
      <c r="A161" s="91">
        <f t="shared" si="1"/>
        <v>8</v>
      </c>
      <c r="B161" s="92"/>
      <c r="C161" s="55" t="s">
        <v>88</v>
      </c>
      <c r="D161" s="55" t="s">
        <v>325</v>
      </c>
      <c r="E161" s="6">
        <f>(3.05*6.28+2*3.05+3.05*3.05+3.05*3.37+2.23*3.13+1.38*2.13+2.15*1.38+1.48*0.9+1.77*0.9+2.32*0.6+2.08*0.9)*10.764</f>
        <v>687.93046919999995</v>
      </c>
      <c r="F161" s="6">
        <f>(3.05*1.6)*10.764</f>
        <v>52.528319999999994</v>
      </c>
      <c r="G161" s="6">
        <v>0</v>
      </c>
      <c r="H161" s="6">
        <f t="shared" si="0"/>
        <v>740.45878919999996</v>
      </c>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c r="AK161" s="1"/>
      <c r="AL161" s="1"/>
      <c r="AM161" s="1"/>
      <c r="AN161" s="1"/>
      <c r="AO161" s="1"/>
      <c r="AP161" s="1"/>
      <c r="AQ161" s="1"/>
      <c r="AR161" s="1"/>
      <c r="AS161" s="1"/>
      <c r="AT161" s="1"/>
      <c r="AU161" s="1"/>
      <c r="AV161" s="1"/>
      <c r="AW161" s="1"/>
      <c r="AX161" s="1"/>
      <c r="AY161" s="1"/>
      <c r="AZ161" s="1"/>
      <c r="BA161" s="1"/>
      <c r="BB161" s="1"/>
      <c r="BC161" s="1"/>
      <c r="BD161" s="1"/>
      <c r="BE161" s="1"/>
      <c r="BF161" s="1"/>
      <c r="BG161" s="1"/>
      <c r="BH161" s="1"/>
      <c r="BI161" s="1"/>
      <c r="BJ161" s="1"/>
      <c r="BK161" s="1"/>
      <c r="BL161" s="1"/>
      <c r="BM161" s="1"/>
      <c r="BN161" s="1"/>
      <c r="BO161" s="1"/>
      <c r="BP161" s="1"/>
      <c r="BQ161" s="1"/>
      <c r="BR161" s="1"/>
      <c r="BS161" s="1"/>
      <c r="BT161" s="1"/>
      <c r="BU161" s="1"/>
      <c r="BV161" s="1"/>
      <c r="BW161" s="1"/>
      <c r="BX161" s="1"/>
      <c r="BY161" s="1"/>
      <c r="BZ161" s="1"/>
      <c r="CA161" s="1"/>
      <c r="CB161" s="1"/>
      <c r="CC161" s="1"/>
      <c r="CD161" s="1"/>
      <c r="CE161" s="1"/>
      <c r="CF161" s="1"/>
      <c r="CG161" s="1"/>
      <c r="CH161" s="1"/>
      <c r="CI161" s="1"/>
      <c r="CJ161" s="1"/>
      <c r="CK161" s="1"/>
      <c r="CL161" s="1"/>
      <c r="CM161" s="1"/>
      <c r="CN161" s="1"/>
      <c r="CO161" s="1"/>
      <c r="CP161" s="1"/>
      <c r="CQ161" s="1"/>
      <c r="CR161" s="1"/>
      <c r="CS161" s="1"/>
      <c r="CT161" s="1"/>
      <c r="CU161" s="1"/>
      <c r="CV161" s="1"/>
      <c r="CW161" s="1"/>
      <c r="CX161" s="1"/>
      <c r="CY161" s="1"/>
      <c r="CZ161" s="1"/>
      <c r="DA161" s="1"/>
      <c r="DB161" s="1"/>
      <c r="DC161" s="1"/>
      <c r="DD161" s="1"/>
      <c r="DE161" s="1"/>
      <c r="DF161" s="1"/>
      <c r="DG161" s="1"/>
      <c r="DH161" s="1"/>
      <c r="DI161" s="1"/>
      <c r="DJ161" s="1"/>
      <c r="DK161" s="1"/>
      <c r="DL161" s="1"/>
      <c r="DM161" s="1"/>
      <c r="DN161" s="1"/>
      <c r="DO161" s="1"/>
      <c r="DP161" s="1"/>
      <c r="DQ161" s="1"/>
      <c r="DR161" s="1"/>
      <c r="DS161" s="1"/>
      <c r="DT161" s="1"/>
      <c r="DU161" s="1"/>
      <c r="DV161" s="1"/>
      <c r="DW161" s="1"/>
      <c r="DX161" s="1"/>
      <c r="DY161" s="1"/>
      <c r="DZ161" s="1"/>
      <c r="EA161" s="1"/>
      <c r="EB161" s="1"/>
      <c r="EC161" s="1"/>
      <c r="ED161" s="1"/>
      <c r="EE161" s="1"/>
      <c r="EF161" s="1"/>
      <c r="EG161" s="1"/>
      <c r="EH161" s="1"/>
      <c r="EI161" s="1"/>
      <c r="EJ161" s="1"/>
      <c r="EK161" s="1"/>
      <c r="EL161" s="1"/>
      <c r="EM161" s="1"/>
      <c r="EN161" s="1"/>
      <c r="EO161" s="1"/>
      <c r="EP161" s="1"/>
      <c r="EQ161" s="1"/>
      <c r="ER161" s="1"/>
      <c r="ES161" s="1"/>
      <c r="ET161" s="1"/>
      <c r="WZB161" s="1"/>
      <c r="WZC161" s="1"/>
      <c r="WZD161" s="1"/>
      <c r="WZE161" s="1"/>
      <c r="WZF161" s="1"/>
      <c r="WZG161" s="1"/>
      <c r="WZH161" s="1"/>
      <c r="WZI161" s="1"/>
      <c r="WZJ161" s="1"/>
      <c r="WZK161" s="1"/>
      <c r="WZL161" s="1"/>
      <c r="WZM161" s="1"/>
      <c r="WZN161" s="1"/>
      <c r="WZO161" s="1"/>
      <c r="WZP161" s="1"/>
      <c r="WZQ161" s="1"/>
      <c r="WZR161" s="1"/>
      <c r="WZS161" s="1"/>
      <c r="WZT161" s="1"/>
      <c r="WZU161" s="1"/>
      <c r="WZV161" s="1"/>
      <c r="WZW161" s="1"/>
      <c r="WZX161" s="1"/>
      <c r="WZY161" s="1"/>
      <c r="WZZ161" s="1"/>
      <c r="XAA161" s="1"/>
      <c r="XAB161" s="1"/>
      <c r="XAC161" s="1"/>
      <c r="XAD161" s="1"/>
      <c r="XAE161" s="1"/>
      <c r="XAF161" s="1"/>
      <c r="XAG161" s="1"/>
      <c r="XAH161" s="1"/>
      <c r="XAI161" s="1"/>
      <c r="XAJ161" s="1"/>
      <c r="XAK161" s="1"/>
      <c r="XAL161" s="1"/>
      <c r="XAM161" s="1"/>
      <c r="XAN161" s="1"/>
      <c r="XAO161" s="1"/>
      <c r="XAP161" s="1"/>
      <c r="XAQ161" s="1"/>
      <c r="XAR161" s="1"/>
      <c r="XAS161" s="1"/>
      <c r="XAT161" s="1"/>
      <c r="XAU161" s="1"/>
      <c r="XAV161" s="1"/>
      <c r="XAW161" s="1"/>
      <c r="XAX161" s="1"/>
      <c r="XAY161" s="1"/>
      <c r="XAZ161" s="1"/>
      <c r="XBA161" s="1"/>
      <c r="XBB161" s="1"/>
      <c r="XBC161" s="1"/>
      <c r="XBD161" s="1"/>
      <c r="XBE161" s="1"/>
      <c r="XBF161" s="1"/>
      <c r="XBG161" s="1"/>
      <c r="XBH161" s="1"/>
      <c r="XBI161" s="1"/>
      <c r="XBJ161" s="1"/>
      <c r="XBK161" s="1"/>
      <c r="XBL161" s="1"/>
      <c r="XBM161" s="1"/>
      <c r="XBN161" s="1"/>
      <c r="XBO161" s="1"/>
      <c r="XBP161" s="1"/>
      <c r="XBQ161" s="1"/>
      <c r="XBR161" s="1"/>
      <c r="XBS161" s="1"/>
      <c r="XBT161" s="1"/>
      <c r="XBU161" s="1"/>
      <c r="XBV161" s="1"/>
      <c r="XBW161" s="1"/>
      <c r="XBX161" s="1"/>
      <c r="XBY161" s="1"/>
      <c r="XBZ161" s="1"/>
      <c r="XCA161" s="1"/>
      <c r="XCB161" s="1"/>
      <c r="XCC161" s="1"/>
      <c r="XCD161" s="1"/>
      <c r="XCE161" s="1"/>
      <c r="XCF161" s="1"/>
      <c r="XCG161" s="1"/>
      <c r="XCH161" s="1"/>
      <c r="XCI161" s="1"/>
      <c r="XCJ161" s="1"/>
      <c r="XCK161" s="1"/>
      <c r="XCL161" s="1"/>
      <c r="XCM161" s="1"/>
      <c r="XCN161" s="1"/>
      <c r="XCO161" s="1"/>
      <c r="XCP161" s="1"/>
      <c r="XCQ161" s="1"/>
      <c r="XCR161" s="1"/>
      <c r="XCS161" s="1"/>
      <c r="XCT161" s="1"/>
      <c r="XCU161" s="1"/>
      <c r="XCV161" s="1"/>
      <c r="XCW161" s="1"/>
      <c r="XCX161" s="1"/>
      <c r="XCY161" s="1"/>
      <c r="XCZ161" s="1"/>
      <c r="XDA161" s="1"/>
      <c r="XDB161" s="1"/>
      <c r="XDC161" s="1"/>
      <c r="XDD161" s="1"/>
      <c r="XDE161" s="1"/>
      <c r="XDF161" s="1"/>
      <c r="XDG161" s="1"/>
      <c r="XDH161" s="1"/>
      <c r="XDI161" s="1"/>
      <c r="XDJ161" s="1"/>
      <c r="XDK161" s="1"/>
      <c r="XDL161" s="1"/>
      <c r="XDM161" s="1"/>
      <c r="XDN161" s="1"/>
      <c r="XDO161" s="1"/>
      <c r="XDP161" s="1"/>
      <c r="XDQ161" s="1"/>
      <c r="XDR161" s="1"/>
      <c r="XDS161" s="1"/>
      <c r="XDT161" s="1"/>
      <c r="XDU161" s="1"/>
      <c r="XDV161" s="1"/>
      <c r="XDW161" s="1"/>
      <c r="XDX161" s="1"/>
      <c r="XDY161" s="1"/>
      <c r="XDZ161" s="1"/>
      <c r="XEA161" s="1"/>
      <c r="XEB161" s="1"/>
      <c r="XEC161" s="1"/>
      <c r="XED161" s="1"/>
      <c r="XEE161" s="1"/>
      <c r="XEF161" s="1"/>
      <c r="XEG161" s="1"/>
      <c r="XEH161" s="1"/>
      <c r="XEI161" s="1"/>
      <c r="XEJ161" s="1"/>
      <c r="XEK161" s="1"/>
      <c r="XEL161" s="1"/>
      <c r="XEM161" s="1"/>
      <c r="XEN161" s="1"/>
      <c r="XEO161" s="1"/>
      <c r="XEP161" s="1"/>
      <c r="XEQ161" s="1"/>
      <c r="XER161" s="1"/>
      <c r="XES161" s="1"/>
      <c r="XET161" s="1"/>
      <c r="XEU161" s="1"/>
      <c r="XEV161" s="1"/>
      <c r="XEW161" s="1"/>
      <c r="XEX161" s="1"/>
      <c r="XEY161" s="1"/>
      <c r="XEZ161" s="1"/>
      <c r="XFA161" s="1"/>
      <c r="XFB161" s="1"/>
      <c r="XFC161" s="1"/>
    </row>
    <row r="162" spans="1:150 16226:16383" s="3" customFormat="1" ht="21" x14ac:dyDescent="0.3">
      <c r="A162" s="99" t="s">
        <v>328</v>
      </c>
      <c r="B162" s="100"/>
      <c r="C162" s="100"/>
      <c r="D162" s="100"/>
      <c r="E162" s="100"/>
      <c r="F162" s="100"/>
      <c r="G162" s="100"/>
      <c r="H162" s="10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c r="AK162" s="1"/>
      <c r="AL162" s="1"/>
      <c r="AM162" s="1"/>
      <c r="AN162" s="1"/>
      <c r="AO162" s="1"/>
      <c r="AP162" s="1"/>
      <c r="AQ162" s="1"/>
      <c r="AR162" s="1"/>
      <c r="AS162" s="1"/>
      <c r="AT162" s="1"/>
      <c r="AU162" s="1"/>
      <c r="AV162" s="1"/>
      <c r="AW162" s="1"/>
      <c r="AX162" s="1"/>
      <c r="AY162" s="1"/>
      <c r="AZ162" s="1"/>
      <c r="BA162" s="1"/>
      <c r="BB162" s="1"/>
      <c r="BC162" s="1"/>
      <c r="BD162" s="1"/>
      <c r="BE162" s="1"/>
      <c r="BF162" s="1"/>
      <c r="BG162" s="1"/>
      <c r="BH162" s="1"/>
      <c r="BI162" s="1"/>
      <c r="BJ162" s="1"/>
      <c r="BK162" s="1"/>
      <c r="BL162" s="1"/>
      <c r="BM162" s="1"/>
      <c r="BN162" s="1"/>
      <c r="BO162" s="1"/>
      <c r="BP162" s="1"/>
      <c r="BQ162" s="1"/>
      <c r="BR162" s="1"/>
      <c r="BS162" s="1"/>
      <c r="BT162" s="1"/>
      <c r="BU162" s="1"/>
      <c r="BV162" s="1"/>
      <c r="BW162" s="1"/>
      <c r="BX162" s="1"/>
      <c r="BY162" s="1"/>
      <c r="BZ162" s="1"/>
      <c r="CA162" s="1"/>
      <c r="CB162" s="1"/>
      <c r="CC162" s="1"/>
      <c r="CD162" s="1"/>
      <c r="CE162" s="1"/>
      <c r="CF162" s="1"/>
      <c r="CG162" s="1"/>
      <c r="CH162" s="1"/>
      <c r="CI162" s="1"/>
      <c r="CJ162" s="1"/>
      <c r="CK162" s="1"/>
      <c r="CL162" s="1"/>
      <c r="CM162" s="1"/>
      <c r="CN162" s="1"/>
      <c r="CO162" s="1"/>
      <c r="CP162" s="1"/>
      <c r="CQ162" s="1"/>
      <c r="CR162" s="1"/>
      <c r="CS162" s="1"/>
      <c r="CT162" s="1"/>
      <c r="CU162" s="1"/>
      <c r="CV162" s="1"/>
      <c r="CW162" s="1"/>
      <c r="CX162" s="1"/>
      <c r="CY162" s="1"/>
      <c r="CZ162" s="1"/>
      <c r="DA162" s="1"/>
      <c r="DB162" s="1"/>
      <c r="DC162" s="1"/>
      <c r="DD162" s="1"/>
      <c r="DE162" s="1"/>
      <c r="DF162" s="1"/>
      <c r="DG162" s="1"/>
      <c r="DH162" s="1"/>
      <c r="DI162" s="1"/>
      <c r="DJ162" s="1"/>
      <c r="DK162" s="1"/>
      <c r="DL162" s="1"/>
      <c r="DM162" s="1"/>
      <c r="DN162" s="1"/>
      <c r="DO162" s="1"/>
      <c r="DP162" s="1"/>
      <c r="DQ162" s="1"/>
      <c r="DR162" s="1"/>
      <c r="DS162" s="1"/>
      <c r="DT162" s="1"/>
      <c r="DU162" s="1"/>
      <c r="DV162" s="1"/>
      <c r="DW162" s="1"/>
      <c r="DX162" s="1"/>
      <c r="DY162" s="1"/>
      <c r="DZ162" s="1"/>
      <c r="EA162" s="1"/>
      <c r="EB162" s="1"/>
      <c r="EC162" s="1"/>
      <c r="ED162" s="1"/>
      <c r="EE162" s="1"/>
      <c r="EF162" s="1"/>
      <c r="EG162" s="1"/>
      <c r="EH162" s="1"/>
      <c r="EI162" s="1"/>
      <c r="EJ162" s="1"/>
      <c r="EK162" s="1"/>
      <c r="EL162" s="1"/>
      <c r="EM162" s="1"/>
      <c r="EN162" s="1"/>
      <c r="EO162" s="1"/>
      <c r="EP162" s="1"/>
      <c r="EQ162" s="1"/>
      <c r="ER162" s="1"/>
      <c r="ES162" s="1"/>
      <c r="ET162" s="1"/>
      <c r="WZB162" s="1"/>
      <c r="WZC162" s="1"/>
      <c r="WZD162" s="1"/>
      <c r="WZE162" s="1"/>
      <c r="WZF162" s="1"/>
      <c r="WZG162" s="1"/>
      <c r="WZH162" s="1"/>
      <c r="WZI162" s="1"/>
      <c r="WZJ162" s="1"/>
      <c r="WZK162" s="1"/>
      <c r="WZL162" s="1"/>
      <c r="WZM162" s="1"/>
      <c r="WZN162" s="1"/>
      <c r="WZO162" s="1"/>
      <c r="WZP162" s="1"/>
      <c r="WZQ162" s="1"/>
      <c r="WZR162" s="1"/>
      <c r="WZS162" s="1"/>
      <c r="WZT162" s="1"/>
      <c r="WZU162" s="1"/>
      <c r="WZV162" s="1"/>
      <c r="WZW162" s="1"/>
      <c r="WZX162" s="1"/>
      <c r="WZY162" s="1"/>
      <c r="WZZ162" s="1"/>
      <c r="XAA162" s="1"/>
      <c r="XAB162" s="1"/>
      <c r="XAC162" s="1"/>
      <c r="XAD162" s="1"/>
      <c r="XAE162" s="1"/>
      <c r="XAF162" s="1"/>
      <c r="XAG162" s="1"/>
      <c r="XAH162" s="1"/>
      <c r="XAI162" s="1"/>
      <c r="XAJ162" s="1"/>
      <c r="XAK162" s="1"/>
      <c r="XAL162" s="1"/>
      <c r="XAM162" s="1"/>
      <c r="XAN162" s="1"/>
      <c r="XAO162" s="1"/>
      <c r="XAP162" s="1"/>
      <c r="XAQ162" s="1"/>
      <c r="XAR162" s="1"/>
      <c r="XAS162" s="1"/>
      <c r="XAT162" s="1"/>
      <c r="XAU162" s="1"/>
      <c r="XAV162" s="1"/>
      <c r="XAW162" s="1"/>
      <c r="XAX162" s="1"/>
      <c r="XAY162" s="1"/>
      <c r="XAZ162" s="1"/>
      <c r="XBA162" s="1"/>
      <c r="XBB162" s="1"/>
      <c r="XBC162" s="1"/>
      <c r="XBD162" s="1"/>
      <c r="XBE162" s="1"/>
      <c r="XBF162" s="1"/>
      <c r="XBG162" s="1"/>
      <c r="XBH162" s="1"/>
      <c r="XBI162" s="1"/>
      <c r="XBJ162" s="1"/>
      <c r="XBK162" s="1"/>
      <c r="XBL162" s="1"/>
      <c r="XBM162" s="1"/>
      <c r="XBN162" s="1"/>
      <c r="XBO162" s="1"/>
      <c r="XBP162" s="1"/>
      <c r="XBQ162" s="1"/>
      <c r="XBR162" s="1"/>
      <c r="XBS162" s="1"/>
      <c r="XBT162" s="1"/>
      <c r="XBU162" s="1"/>
      <c r="XBV162" s="1"/>
      <c r="XBW162" s="1"/>
      <c r="XBX162" s="1"/>
      <c r="XBY162" s="1"/>
      <c r="XBZ162" s="1"/>
      <c r="XCA162" s="1"/>
      <c r="XCB162" s="1"/>
      <c r="XCC162" s="1"/>
      <c r="XCD162" s="1"/>
      <c r="XCE162" s="1"/>
      <c r="XCF162" s="1"/>
      <c r="XCG162" s="1"/>
      <c r="XCH162" s="1"/>
      <c r="XCI162" s="1"/>
      <c r="XCJ162" s="1"/>
      <c r="XCK162" s="1"/>
      <c r="XCL162" s="1"/>
      <c r="XCM162" s="1"/>
      <c r="XCN162" s="1"/>
      <c r="XCO162" s="1"/>
      <c r="XCP162" s="1"/>
      <c r="XCQ162" s="1"/>
      <c r="XCR162" s="1"/>
      <c r="XCS162" s="1"/>
      <c r="XCT162" s="1"/>
      <c r="XCU162" s="1"/>
      <c r="XCV162" s="1"/>
      <c r="XCW162" s="1"/>
      <c r="XCX162" s="1"/>
      <c r="XCY162" s="1"/>
      <c r="XCZ162" s="1"/>
      <c r="XDA162" s="1"/>
      <c r="XDB162" s="1"/>
      <c r="XDC162" s="1"/>
      <c r="XDD162" s="1"/>
      <c r="XDE162" s="1"/>
      <c r="XDF162" s="1"/>
      <c r="XDG162" s="1"/>
      <c r="XDH162" s="1"/>
      <c r="XDI162" s="1"/>
      <c r="XDJ162" s="1"/>
      <c r="XDK162" s="1"/>
      <c r="XDL162" s="1"/>
      <c r="XDM162" s="1"/>
      <c r="XDN162" s="1"/>
      <c r="XDO162" s="1"/>
      <c r="XDP162" s="1"/>
      <c r="XDQ162" s="1"/>
      <c r="XDR162" s="1"/>
      <c r="XDS162" s="1"/>
      <c r="XDT162" s="1"/>
      <c r="XDU162" s="1"/>
      <c r="XDV162" s="1"/>
      <c r="XDW162" s="1"/>
      <c r="XDX162" s="1"/>
      <c r="XDY162" s="1"/>
      <c r="XDZ162" s="1"/>
      <c r="XEA162" s="1"/>
      <c r="XEB162" s="1"/>
      <c r="XEC162" s="1"/>
      <c r="XED162" s="1"/>
      <c r="XEE162" s="1"/>
      <c r="XEF162" s="1"/>
      <c r="XEG162" s="1"/>
      <c r="XEH162" s="1"/>
      <c r="XEI162" s="1"/>
      <c r="XEJ162" s="1"/>
      <c r="XEK162" s="1"/>
      <c r="XEL162" s="1"/>
      <c r="XEM162" s="1"/>
      <c r="XEN162" s="1"/>
      <c r="XEO162" s="1"/>
      <c r="XEP162" s="1"/>
      <c r="XEQ162" s="1"/>
      <c r="XER162" s="1"/>
      <c r="XES162" s="1"/>
      <c r="XET162" s="1"/>
      <c r="XEU162" s="1"/>
      <c r="XEV162" s="1"/>
      <c r="XEW162" s="1"/>
      <c r="XEX162" s="1"/>
      <c r="XEY162" s="1"/>
      <c r="XEZ162" s="1"/>
      <c r="XFA162" s="1"/>
      <c r="XFB162" s="1"/>
      <c r="XFC162" s="1"/>
    </row>
    <row r="163" spans="1:150 16226:16383" s="3" customFormat="1" ht="21" x14ac:dyDescent="0.3">
      <c r="A163" s="103">
        <v>1</v>
      </c>
      <c r="B163" s="103"/>
      <c r="C163" s="55" t="s">
        <v>88</v>
      </c>
      <c r="D163" s="55" t="s">
        <v>325</v>
      </c>
      <c r="E163" s="6">
        <f>(3.05*6.28+2*3.05+3.05*3.05+3.05*3.37+2.23*3.13+1.38*2.13+2.15*1.38+1.48*0.9+1.77*0.9+2.32*0.6+2.08*0.9)*10.764</f>
        <v>687.93046919999995</v>
      </c>
      <c r="F163" s="6">
        <f>(3.05*1.6)*10.764</f>
        <v>52.528319999999994</v>
      </c>
      <c r="G163" s="6">
        <v>0</v>
      </c>
      <c r="H163" s="6">
        <f>E163+F163+(IF(G163&lt;101,G163,IF(G163&lt;201,G163/2,IF(G163&lt;=301,G163/3,G163/4))))</f>
        <v>740.45878919999996</v>
      </c>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c r="AK163" s="1"/>
      <c r="AL163" s="1"/>
      <c r="AM163" s="1"/>
      <c r="AN163" s="1"/>
      <c r="AO163" s="1"/>
      <c r="AP163" s="1"/>
      <c r="AQ163" s="1"/>
      <c r="AR163" s="1"/>
      <c r="AS163" s="1"/>
      <c r="AT163" s="1"/>
      <c r="AU163" s="1"/>
      <c r="AV163" s="1"/>
      <c r="AW163" s="1"/>
      <c r="AX163" s="1"/>
      <c r="AY163" s="1"/>
      <c r="AZ163" s="1"/>
      <c r="BA163" s="1"/>
      <c r="BB163" s="1"/>
      <c r="BC163" s="1"/>
      <c r="BD163" s="1"/>
      <c r="BE163" s="1"/>
      <c r="BF163" s="1"/>
      <c r="BG163" s="1"/>
      <c r="BH163" s="1"/>
      <c r="BI163" s="1"/>
      <c r="BJ163" s="1"/>
      <c r="BK163" s="1"/>
      <c r="BL163" s="1"/>
      <c r="BM163" s="1"/>
      <c r="BN163" s="1"/>
      <c r="BO163" s="1"/>
      <c r="BP163" s="1"/>
      <c r="BQ163" s="1"/>
      <c r="BR163" s="1"/>
      <c r="BS163" s="1"/>
      <c r="BT163" s="1"/>
      <c r="BU163" s="1"/>
      <c r="BV163" s="1"/>
      <c r="BW163" s="1"/>
      <c r="BX163" s="1"/>
      <c r="BY163" s="1"/>
      <c r="BZ163" s="1"/>
      <c r="CA163" s="1"/>
      <c r="CB163" s="1"/>
      <c r="CC163" s="1"/>
      <c r="CD163" s="1"/>
      <c r="CE163" s="1"/>
      <c r="CF163" s="1"/>
      <c r="CG163" s="1"/>
      <c r="CH163" s="1"/>
      <c r="CI163" s="1"/>
      <c r="CJ163" s="1"/>
      <c r="CK163" s="1"/>
      <c r="CL163" s="1"/>
      <c r="CM163" s="1"/>
      <c r="CN163" s="1"/>
      <c r="CO163" s="1"/>
      <c r="CP163" s="1"/>
      <c r="CQ163" s="1"/>
      <c r="CR163" s="1"/>
      <c r="CS163" s="1"/>
      <c r="CT163" s="1"/>
      <c r="CU163" s="1"/>
      <c r="CV163" s="1"/>
      <c r="CW163" s="1"/>
      <c r="CX163" s="1"/>
      <c r="CY163" s="1"/>
      <c r="CZ163" s="1"/>
      <c r="DA163" s="1"/>
      <c r="DB163" s="1"/>
      <c r="DC163" s="1"/>
      <c r="DD163" s="1"/>
      <c r="DE163" s="1"/>
      <c r="DF163" s="1"/>
      <c r="DG163" s="1"/>
      <c r="DH163" s="1"/>
      <c r="DI163" s="1"/>
      <c r="DJ163" s="1"/>
      <c r="DK163" s="1"/>
      <c r="DL163" s="1"/>
      <c r="DM163" s="1"/>
      <c r="DN163" s="1"/>
      <c r="DO163" s="1"/>
      <c r="DP163" s="1"/>
      <c r="DQ163" s="1"/>
      <c r="DR163" s="1"/>
      <c r="DS163" s="1"/>
      <c r="DT163" s="1"/>
      <c r="DU163" s="1"/>
      <c r="DV163" s="1"/>
      <c r="DW163" s="1"/>
      <c r="DX163" s="1"/>
      <c r="DY163" s="1"/>
      <c r="DZ163" s="1"/>
      <c r="EA163" s="1"/>
      <c r="EB163" s="1"/>
      <c r="EC163" s="1"/>
      <c r="ED163" s="1"/>
      <c r="EE163" s="1"/>
      <c r="EF163" s="1"/>
      <c r="EG163" s="1"/>
      <c r="EH163" s="1"/>
      <c r="EI163" s="1"/>
      <c r="EJ163" s="1"/>
      <c r="EK163" s="1"/>
      <c r="EL163" s="1"/>
      <c r="EM163" s="1"/>
      <c r="EN163" s="1"/>
      <c r="EO163" s="1"/>
      <c r="EP163" s="1"/>
      <c r="EQ163" s="1"/>
      <c r="ER163" s="1"/>
      <c r="ES163" s="1"/>
      <c r="ET163" s="1"/>
      <c r="WZB163" s="1"/>
      <c r="WZC163" s="1"/>
      <c r="WZD163" s="1"/>
      <c r="WZE163" s="1"/>
      <c r="WZF163" s="1"/>
      <c r="WZG163" s="1"/>
      <c r="WZH163" s="1"/>
      <c r="WZI163" s="1"/>
      <c r="WZJ163" s="1"/>
      <c r="WZK163" s="1"/>
      <c r="WZL163" s="1"/>
      <c r="WZM163" s="1"/>
      <c r="WZN163" s="1"/>
      <c r="WZO163" s="1"/>
      <c r="WZP163" s="1"/>
      <c r="WZQ163" s="1"/>
      <c r="WZR163" s="1"/>
      <c r="WZS163" s="1"/>
      <c r="WZT163" s="1"/>
      <c r="WZU163" s="1"/>
      <c r="WZV163" s="1"/>
      <c r="WZW163" s="1"/>
      <c r="WZX163" s="1"/>
      <c r="WZY163" s="1"/>
      <c r="WZZ163" s="1"/>
      <c r="XAA163" s="1"/>
      <c r="XAB163" s="1"/>
      <c r="XAC163" s="1"/>
      <c r="XAD163" s="1"/>
      <c r="XAE163" s="1"/>
      <c r="XAF163" s="1"/>
      <c r="XAG163" s="1"/>
      <c r="XAH163" s="1"/>
      <c r="XAI163" s="1"/>
      <c r="XAJ163" s="1"/>
      <c r="XAK163" s="1"/>
      <c r="XAL163" s="1"/>
      <c r="XAM163" s="1"/>
      <c r="XAN163" s="1"/>
      <c r="XAO163" s="1"/>
      <c r="XAP163" s="1"/>
      <c r="XAQ163" s="1"/>
      <c r="XAR163" s="1"/>
      <c r="XAS163" s="1"/>
      <c r="XAT163" s="1"/>
      <c r="XAU163" s="1"/>
      <c r="XAV163" s="1"/>
      <c r="XAW163" s="1"/>
      <c r="XAX163" s="1"/>
      <c r="XAY163" s="1"/>
      <c r="XAZ163" s="1"/>
      <c r="XBA163" s="1"/>
      <c r="XBB163" s="1"/>
      <c r="XBC163" s="1"/>
      <c r="XBD163" s="1"/>
      <c r="XBE163" s="1"/>
      <c r="XBF163" s="1"/>
      <c r="XBG163" s="1"/>
      <c r="XBH163" s="1"/>
      <c r="XBI163" s="1"/>
      <c r="XBJ163" s="1"/>
      <c r="XBK163" s="1"/>
      <c r="XBL163" s="1"/>
      <c r="XBM163" s="1"/>
      <c r="XBN163" s="1"/>
      <c r="XBO163" s="1"/>
      <c r="XBP163" s="1"/>
      <c r="XBQ163" s="1"/>
      <c r="XBR163" s="1"/>
      <c r="XBS163" s="1"/>
      <c r="XBT163" s="1"/>
      <c r="XBU163" s="1"/>
      <c r="XBV163" s="1"/>
      <c r="XBW163" s="1"/>
      <c r="XBX163" s="1"/>
      <c r="XBY163" s="1"/>
      <c r="XBZ163" s="1"/>
      <c r="XCA163" s="1"/>
      <c r="XCB163" s="1"/>
      <c r="XCC163" s="1"/>
      <c r="XCD163" s="1"/>
      <c r="XCE163" s="1"/>
      <c r="XCF163" s="1"/>
      <c r="XCG163" s="1"/>
      <c r="XCH163" s="1"/>
      <c r="XCI163" s="1"/>
      <c r="XCJ163" s="1"/>
      <c r="XCK163" s="1"/>
      <c r="XCL163" s="1"/>
      <c r="XCM163" s="1"/>
      <c r="XCN163" s="1"/>
      <c r="XCO163" s="1"/>
      <c r="XCP163" s="1"/>
      <c r="XCQ163" s="1"/>
      <c r="XCR163" s="1"/>
      <c r="XCS163" s="1"/>
      <c r="XCT163" s="1"/>
      <c r="XCU163" s="1"/>
      <c r="XCV163" s="1"/>
      <c r="XCW163" s="1"/>
      <c r="XCX163" s="1"/>
      <c r="XCY163" s="1"/>
      <c r="XCZ163" s="1"/>
      <c r="XDA163" s="1"/>
      <c r="XDB163" s="1"/>
      <c r="XDC163" s="1"/>
      <c r="XDD163" s="1"/>
      <c r="XDE163" s="1"/>
      <c r="XDF163" s="1"/>
      <c r="XDG163" s="1"/>
      <c r="XDH163" s="1"/>
      <c r="XDI163" s="1"/>
      <c r="XDJ163" s="1"/>
      <c r="XDK163" s="1"/>
      <c r="XDL163" s="1"/>
      <c r="XDM163" s="1"/>
      <c r="XDN163" s="1"/>
      <c r="XDO163" s="1"/>
      <c r="XDP163" s="1"/>
      <c r="XDQ163" s="1"/>
      <c r="XDR163" s="1"/>
      <c r="XDS163" s="1"/>
      <c r="XDT163" s="1"/>
      <c r="XDU163" s="1"/>
      <c r="XDV163" s="1"/>
      <c r="XDW163" s="1"/>
      <c r="XDX163" s="1"/>
      <c r="XDY163" s="1"/>
      <c r="XDZ163" s="1"/>
      <c r="XEA163" s="1"/>
      <c r="XEB163" s="1"/>
      <c r="XEC163" s="1"/>
      <c r="XED163" s="1"/>
      <c r="XEE163" s="1"/>
      <c r="XEF163" s="1"/>
      <c r="XEG163" s="1"/>
      <c r="XEH163" s="1"/>
      <c r="XEI163" s="1"/>
      <c r="XEJ163" s="1"/>
      <c r="XEK163" s="1"/>
      <c r="XEL163" s="1"/>
      <c r="XEM163" s="1"/>
      <c r="XEN163" s="1"/>
      <c r="XEO163" s="1"/>
      <c r="XEP163" s="1"/>
      <c r="XEQ163" s="1"/>
      <c r="XER163" s="1"/>
      <c r="XES163" s="1"/>
      <c r="XET163" s="1"/>
      <c r="XEU163" s="1"/>
      <c r="XEV163" s="1"/>
      <c r="XEW163" s="1"/>
      <c r="XEX163" s="1"/>
      <c r="XEY163" s="1"/>
      <c r="XEZ163" s="1"/>
      <c r="XFA163" s="1"/>
      <c r="XFB163" s="1"/>
      <c r="XFC163" s="1"/>
    </row>
    <row r="164" spans="1:150 16226:16383" s="3" customFormat="1" ht="21" x14ac:dyDescent="0.3">
      <c r="A164" s="91">
        <f>A163+1</f>
        <v>2</v>
      </c>
      <c r="B164" s="92"/>
      <c r="C164" s="55" t="s">
        <v>88</v>
      </c>
      <c r="D164" s="55" t="s">
        <v>325</v>
      </c>
      <c r="E164" s="6">
        <f>(3.05*6.28+2*3.05+3.05*3.05+2.9*3.37+2.23*3.13+1.38*2.13+2.15*1.38+1.48*0.9+1.77*0.9+2.32*0.6+2.08*0.9)*10.764</f>
        <v>682.48926719999997</v>
      </c>
      <c r="F164" s="6">
        <f>(3.05*1.6)*10.764</f>
        <v>52.528319999999994</v>
      </c>
      <c r="G164" s="6">
        <v>0</v>
      </c>
      <c r="H164" s="6">
        <f t="shared" ref="H164:H168" si="2">E164+F164+(IF(G164&lt;101,G164,IF(G164&lt;201,G164/2,IF(G164&lt;=301,G164/3,G164/4))))</f>
        <v>735.01758719999998</v>
      </c>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c r="AK164" s="1"/>
      <c r="AL164" s="1"/>
      <c r="AM164" s="1"/>
      <c r="AN164" s="1"/>
      <c r="AO164" s="1"/>
      <c r="AP164" s="1"/>
      <c r="AQ164" s="1"/>
      <c r="AR164" s="1"/>
      <c r="AS164" s="1"/>
      <c r="AT164" s="1"/>
      <c r="AU164" s="1"/>
      <c r="AV164" s="1"/>
      <c r="AW164" s="1"/>
      <c r="AX164" s="1"/>
      <c r="AY164" s="1"/>
      <c r="AZ164" s="1"/>
      <c r="BA164" s="1"/>
      <c r="BB164" s="1"/>
      <c r="BC164" s="1"/>
      <c r="BD164" s="1"/>
      <c r="BE164" s="1"/>
      <c r="BF164" s="1"/>
      <c r="BG164" s="1"/>
      <c r="BH164" s="1"/>
      <c r="BI164" s="1"/>
      <c r="BJ164" s="1"/>
      <c r="BK164" s="1"/>
      <c r="BL164" s="1"/>
      <c r="BM164" s="1"/>
      <c r="BN164" s="1"/>
      <c r="BO164" s="1"/>
      <c r="BP164" s="1"/>
      <c r="BQ164" s="1"/>
      <c r="BR164" s="1"/>
      <c r="BS164" s="1"/>
      <c r="BT164" s="1"/>
      <c r="BU164" s="1"/>
      <c r="BV164" s="1"/>
      <c r="BW164" s="1"/>
      <c r="BX164" s="1"/>
      <c r="BY164" s="1"/>
      <c r="BZ164" s="1"/>
      <c r="CA164" s="1"/>
      <c r="CB164" s="1"/>
      <c r="CC164" s="1"/>
      <c r="CD164" s="1"/>
      <c r="CE164" s="1"/>
      <c r="CF164" s="1"/>
      <c r="CG164" s="1"/>
      <c r="CH164" s="1"/>
      <c r="CI164" s="1"/>
      <c r="CJ164" s="1"/>
      <c r="CK164" s="1"/>
      <c r="CL164" s="1"/>
      <c r="CM164" s="1"/>
      <c r="CN164" s="1"/>
      <c r="CO164" s="1"/>
      <c r="CP164" s="1"/>
      <c r="CQ164" s="1"/>
      <c r="CR164" s="1"/>
      <c r="CS164" s="1"/>
      <c r="CT164" s="1"/>
      <c r="CU164" s="1"/>
      <c r="CV164" s="1"/>
      <c r="CW164" s="1"/>
      <c r="CX164" s="1"/>
      <c r="CY164" s="1"/>
      <c r="CZ164" s="1"/>
      <c r="DA164" s="1"/>
      <c r="DB164" s="1"/>
      <c r="DC164" s="1"/>
      <c r="DD164" s="1"/>
      <c r="DE164" s="1"/>
      <c r="DF164" s="1"/>
      <c r="DG164" s="1"/>
      <c r="DH164" s="1"/>
      <c r="DI164" s="1"/>
      <c r="DJ164" s="1"/>
      <c r="DK164" s="1"/>
      <c r="DL164" s="1"/>
      <c r="DM164" s="1"/>
      <c r="DN164" s="1"/>
      <c r="DO164" s="1"/>
      <c r="DP164" s="1"/>
      <c r="DQ164" s="1"/>
      <c r="DR164" s="1"/>
      <c r="DS164" s="1"/>
      <c r="DT164" s="1"/>
      <c r="DU164" s="1"/>
      <c r="DV164" s="1"/>
      <c r="DW164" s="1"/>
      <c r="DX164" s="1"/>
      <c r="DY164" s="1"/>
      <c r="DZ164" s="1"/>
      <c r="EA164" s="1"/>
      <c r="EB164" s="1"/>
      <c r="EC164" s="1"/>
      <c r="ED164" s="1"/>
      <c r="EE164" s="1"/>
      <c r="EF164" s="1"/>
      <c r="EG164" s="1"/>
      <c r="EH164" s="1"/>
      <c r="EI164" s="1"/>
      <c r="EJ164" s="1"/>
      <c r="EK164" s="1"/>
      <c r="EL164" s="1"/>
      <c r="EM164" s="1"/>
      <c r="EN164" s="1"/>
      <c r="EO164" s="1"/>
      <c r="EP164" s="1"/>
      <c r="EQ164" s="1"/>
      <c r="ER164" s="1"/>
      <c r="ES164" s="1"/>
      <c r="ET164" s="1"/>
      <c r="WZB164" s="1"/>
      <c r="WZC164" s="1"/>
      <c r="WZD164" s="1"/>
      <c r="WZE164" s="1"/>
      <c r="WZF164" s="1"/>
      <c r="WZG164" s="1"/>
      <c r="WZH164" s="1"/>
      <c r="WZI164" s="1"/>
      <c r="WZJ164" s="1"/>
      <c r="WZK164" s="1"/>
      <c r="WZL164" s="1"/>
      <c r="WZM164" s="1"/>
      <c r="WZN164" s="1"/>
      <c r="WZO164" s="1"/>
      <c r="WZP164" s="1"/>
      <c r="WZQ164" s="1"/>
      <c r="WZR164" s="1"/>
      <c r="WZS164" s="1"/>
      <c r="WZT164" s="1"/>
      <c r="WZU164" s="1"/>
      <c r="WZV164" s="1"/>
      <c r="WZW164" s="1"/>
      <c r="WZX164" s="1"/>
      <c r="WZY164" s="1"/>
      <c r="WZZ164" s="1"/>
      <c r="XAA164" s="1"/>
      <c r="XAB164" s="1"/>
      <c r="XAC164" s="1"/>
      <c r="XAD164" s="1"/>
      <c r="XAE164" s="1"/>
      <c r="XAF164" s="1"/>
      <c r="XAG164" s="1"/>
      <c r="XAH164" s="1"/>
      <c r="XAI164" s="1"/>
      <c r="XAJ164" s="1"/>
      <c r="XAK164" s="1"/>
      <c r="XAL164" s="1"/>
      <c r="XAM164" s="1"/>
      <c r="XAN164" s="1"/>
      <c r="XAO164" s="1"/>
      <c r="XAP164" s="1"/>
      <c r="XAQ164" s="1"/>
      <c r="XAR164" s="1"/>
      <c r="XAS164" s="1"/>
      <c r="XAT164" s="1"/>
      <c r="XAU164" s="1"/>
      <c r="XAV164" s="1"/>
      <c r="XAW164" s="1"/>
      <c r="XAX164" s="1"/>
      <c r="XAY164" s="1"/>
      <c r="XAZ164" s="1"/>
      <c r="XBA164" s="1"/>
      <c r="XBB164" s="1"/>
      <c r="XBC164" s="1"/>
      <c r="XBD164" s="1"/>
      <c r="XBE164" s="1"/>
      <c r="XBF164" s="1"/>
      <c r="XBG164" s="1"/>
      <c r="XBH164" s="1"/>
      <c r="XBI164" s="1"/>
      <c r="XBJ164" s="1"/>
      <c r="XBK164" s="1"/>
      <c r="XBL164" s="1"/>
      <c r="XBM164" s="1"/>
      <c r="XBN164" s="1"/>
      <c r="XBO164" s="1"/>
      <c r="XBP164" s="1"/>
      <c r="XBQ164" s="1"/>
      <c r="XBR164" s="1"/>
      <c r="XBS164" s="1"/>
      <c r="XBT164" s="1"/>
      <c r="XBU164" s="1"/>
      <c r="XBV164" s="1"/>
      <c r="XBW164" s="1"/>
      <c r="XBX164" s="1"/>
      <c r="XBY164" s="1"/>
      <c r="XBZ164" s="1"/>
      <c r="XCA164" s="1"/>
      <c r="XCB164" s="1"/>
      <c r="XCC164" s="1"/>
      <c r="XCD164" s="1"/>
      <c r="XCE164" s="1"/>
      <c r="XCF164" s="1"/>
      <c r="XCG164" s="1"/>
      <c r="XCH164" s="1"/>
      <c r="XCI164" s="1"/>
      <c r="XCJ164" s="1"/>
      <c r="XCK164" s="1"/>
      <c r="XCL164" s="1"/>
      <c r="XCM164" s="1"/>
      <c r="XCN164" s="1"/>
      <c r="XCO164" s="1"/>
      <c r="XCP164" s="1"/>
      <c r="XCQ164" s="1"/>
      <c r="XCR164" s="1"/>
      <c r="XCS164" s="1"/>
      <c r="XCT164" s="1"/>
      <c r="XCU164" s="1"/>
      <c r="XCV164" s="1"/>
      <c r="XCW164" s="1"/>
      <c r="XCX164" s="1"/>
      <c r="XCY164" s="1"/>
      <c r="XCZ164" s="1"/>
      <c r="XDA164" s="1"/>
      <c r="XDB164" s="1"/>
      <c r="XDC164" s="1"/>
      <c r="XDD164" s="1"/>
      <c r="XDE164" s="1"/>
      <c r="XDF164" s="1"/>
      <c r="XDG164" s="1"/>
      <c r="XDH164" s="1"/>
      <c r="XDI164" s="1"/>
      <c r="XDJ164" s="1"/>
      <c r="XDK164" s="1"/>
      <c r="XDL164" s="1"/>
      <c r="XDM164" s="1"/>
      <c r="XDN164" s="1"/>
      <c r="XDO164" s="1"/>
      <c r="XDP164" s="1"/>
      <c r="XDQ164" s="1"/>
      <c r="XDR164" s="1"/>
      <c r="XDS164" s="1"/>
      <c r="XDT164" s="1"/>
      <c r="XDU164" s="1"/>
      <c r="XDV164" s="1"/>
      <c r="XDW164" s="1"/>
      <c r="XDX164" s="1"/>
      <c r="XDY164" s="1"/>
      <c r="XDZ164" s="1"/>
      <c r="XEA164" s="1"/>
      <c r="XEB164" s="1"/>
      <c r="XEC164" s="1"/>
      <c r="XED164" s="1"/>
      <c r="XEE164" s="1"/>
      <c r="XEF164" s="1"/>
      <c r="XEG164" s="1"/>
      <c r="XEH164" s="1"/>
      <c r="XEI164" s="1"/>
      <c r="XEJ164" s="1"/>
      <c r="XEK164" s="1"/>
      <c r="XEL164" s="1"/>
      <c r="XEM164" s="1"/>
      <c r="XEN164" s="1"/>
      <c r="XEO164" s="1"/>
      <c r="XEP164" s="1"/>
      <c r="XEQ164" s="1"/>
      <c r="XER164" s="1"/>
      <c r="XES164" s="1"/>
      <c r="XET164" s="1"/>
      <c r="XEU164" s="1"/>
      <c r="XEV164" s="1"/>
      <c r="XEW164" s="1"/>
      <c r="XEX164" s="1"/>
      <c r="XEY164" s="1"/>
      <c r="XEZ164" s="1"/>
      <c r="XFA164" s="1"/>
      <c r="XFB164" s="1"/>
      <c r="XFC164" s="1"/>
    </row>
    <row r="165" spans="1:150 16226:16383" s="3" customFormat="1" ht="21" x14ac:dyDescent="0.3">
      <c r="A165" s="91">
        <f t="shared" ref="A165:A170" si="3">A164+1</f>
        <v>3</v>
      </c>
      <c r="B165" s="92"/>
      <c r="C165" s="55" t="s">
        <v>88</v>
      </c>
      <c r="D165" s="55" t="s">
        <v>326</v>
      </c>
      <c r="E165" s="6">
        <f>(2.92*5.87+2.13*2.64+2.9*3.05+1.38*2.13+2.15*1.38+1.37*0.9+0.97*0.9+1.55*0.6)*10.764</f>
        <v>436.49096399999991</v>
      </c>
      <c r="F165" s="6">
        <f>(2.92*1.01)*10.764</f>
        <v>31.745188799999998</v>
      </c>
      <c r="G165" s="6">
        <v>0</v>
      </c>
      <c r="H165" s="6">
        <f t="shared" si="2"/>
        <v>468.2361527999999</v>
      </c>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c r="AK165" s="1"/>
      <c r="AL165" s="1"/>
      <c r="AM165" s="1"/>
      <c r="AN165" s="1"/>
      <c r="AO165" s="1"/>
      <c r="AP165" s="1"/>
      <c r="AQ165" s="1"/>
      <c r="AR165" s="1"/>
      <c r="AS165" s="1"/>
      <c r="AT165" s="1"/>
      <c r="AU165" s="1"/>
      <c r="AV165" s="1"/>
      <c r="AW165" s="1"/>
      <c r="AX165" s="1"/>
      <c r="AY165" s="1"/>
      <c r="AZ165" s="1"/>
      <c r="BA165" s="1"/>
      <c r="BB165" s="1"/>
      <c r="BC165" s="1"/>
      <c r="BD165" s="1"/>
      <c r="BE165" s="1"/>
      <c r="BF165" s="1"/>
      <c r="BG165" s="1"/>
      <c r="BH165" s="1"/>
      <c r="BI165" s="1"/>
      <c r="BJ165" s="1"/>
      <c r="BK165" s="1"/>
      <c r="BL165" s="1"/>
      <c r="BM165" s="1"/>
      <c r="BN165" s="1"/>
      <c r="BO165" s="1"/>
      <c r="BP165" s="1"/>
      <c r="BQ165" s="1"/>
      <c r="BR165" s="1"/>
      <c r="BS165" s="1"/>
      <c r="BT165" s="1"/>
      <c r="BU165" s="1"/>
      <c r="BV165" s="1"/>
      <c r="BW165" s="1"/>
      <c r="BX165" s="1"/>
      <c r="BY165" s="1"/>
      <c r="BZ165" s="1"/>
      <c r="CA165" s="1"/>
      <c r="CB165" s="1"/>
      <c r="CC165" s="1"/>
      <c r="CD165" s="1"/>
      <c r="CE165" s="1"/>
      <c r="CF165" s="1"/>
      <c r="CG165" s="1"/>
      <c r="CH165" s="1"/>
      <c r="CI165" s="1"/>
      <c r="CJ165" s="1"/>
      <c r="CK165" s="1"/>
      <c r="CL165" s="1"/>
      <c r="CM165" s="1"/>
      <c r="CN165" s="1"/>
      <c r="CO165" s="1"/>
      <c r="CP165" s="1"/>
      <c r="CQ165" s="1"/>
      <c r="CR165" s="1"/>
      <c r="CS165" s="1"/>
      <c r="CT165" s="1"/>
      <c r="CU165" s="1"/>
      <c r="CV165" s="1"/>
      <c r="CW165" s="1"/>
      <c r="CX165" s="1"/>
      <c r="CY165" s="1"/>
      <c r="CZ165" s="1"/>
      <c r="DA165" s="1"/>
      <c r="DB165" s="1"/>
      <c r="DC165" s="1"/>
      <c r="DD165" s="1"/>
      <c r="DE165" s="1"/>
      <c r="DF165" s="1"/>
      <c r="DG165" s="1"/>
      <c r="DH165" s="1"/>
      <c r="DI165" s="1"/>
      <c r="DJ165" s="1"/>
      <c r="DK165" s="1"/>
      <c r="DL165" s="1"/>
      <c r="DM165" s="1"/>
      <c r="DN165" s="1"/>
      <c r="DO165" s="1"/>
      <c r="DP165" s="1"/>
      <c r="DQ165" s="1"/>
      <c r="DR165" s="1"/>
      <c r="DS165" s="1"/>
      <c r="DT165" s="1"/>
      <c r="DU165" s="1"/>
      <c r="DV165" s="1"/>
      <c r="DW165" s="1"/>
      <c r="DX165" s="1"/>
      <c r="DY165" s="1"/>
      <c r="DZ165" s="1"/>
      <c r="EA165" s="1"/>
      <c r="EB165" s="1"/>
      <c r="EC165" s="1"/>
      <c r="ED165" s="1"/>
      <c r="EE165" s="1"/>
      <c r="EF165" s="1"/>
      <c r="EG165" s="1"/>
      <c r="EH165" s="1"/>
      <c r="EI165" s="1"/>
      <c r="EJ165" s="1"/>
      <c r="EK165" s="1"/>
      <c r="EL165" s="1"/>
      <c r="EM165" s="1"/>
      <c r="EN165" s="1"/>
      <c r="EO165" s="1"/>
      <c r="EP165" s="1"/>
      <c r="EQ165" s="1"/>
      <c r="ER165" s="1"/>
      <c r="ES165" s="1"/>
      <c r="ET165" s="1"/>
      <c r="WZB165" s="1"/>
      <c r="WZC165" s="1"/>
      <c r="WZD165" s="1"/>
      <c r="WZE165" s="1"/>
      <c r="WZF165" s="1"/>
      <c r="WZG165" s="1"/>
      <c r="WZH165" s="1"/>
      <c r="WZI165" s="1"/>
      <c r="WZJ165" s="1"/>
      <c r="WZK165" s="1"/>
      <c r="WZL165" s="1"/>
      <c r="WZM165" s="1"/>
      <c r="WZN165" s="1"/>
      <c r="WZO165" s="1"/>
      <c r="WZP165" s="1"/>
      <c r="WZQ165" s="1"/>
      <c r="WZR165" s="1"/>
      <c r="WZS165" s="1"/>
      <c r="WZT165" s="1"/>
      <c r="WZU165" s="1"/>
      <c r="WZV165" s="1"/>
      <c r="WZW165" s="1"/>
      <c r="WZX165" s="1"/>
      <c r="WZY165" s="1"/>
      <c r="WZZ165" s="1"/>
      <c r="XAA165" s="1"/>
      <c r="XAB165" s="1"/>
      <c r="XAC165" s="1"/>
      <c r="XAD165" s="1"/>
      <c r="XAE165" s="1"/>
      <c r="XAF165" s="1"/>
      <c r="XAG165" s="1"/>
      <c r="XAH165" s="1"/>
      <c r="XAI165" s="1"/>
      <c r="XAJ165" s="1"/>
      <c r="XAK165" s="1"/>
      <c r="XAL165" s="1"/>
      <c r="XAM165" s="1"/>
      <c r="XAN165" s="1"/>
      <c r="XAO165" s="1"/>
      <c r="XAP165" s="1"/>
      <c r="XAQ165" s="1"/>
      <c r="XAR165" s="1"/>
      <c r="XAS165" s="1"/>
      <c r="XAT165" s="1"/>
      <c r="XAU165" s="1"/>
      <c r="XAV165" s="1"/>
      <c r="XAW165" s="1"/>
      <c r="XAX165" s="1"/>
      <c r="XAY165" s="1"/>
      <c r="XAZ165" s="1"/>
      <c r="XBA165" s="1"/>
      <c r="XBB165" s="1"/>
      <c r="XBC165" s="1"/>
      <c r="XBD165" s="1"/>
      <c r="XBE165" s="1"/>
      <c r="XBF165" s="1"/>
      <c r="XBG165" s="1"/>
      <c r="XBH165" s="1"/>
      <c r="XBI165" s="1"/>
      <c r="XBJ165" s="1"/>
      <c r="XBK165" s="1"/>
      <c r="XBL165" s="1"/>
      <c r="XBM165" s="1"/>
      <c r="XBN165" s="1"/>
      <c r="XBO165" s="1"/>
      <c r="XBP165" s="1"/>
      <c r="XBQ165" s="1"/>
      <c r="XBR165" s="1"/>
      <c r="XBS165" s="1"/>
      <c r="XBT165" s="1"/>
      <c r="XBU165" s="1"/>
      <c r="XBV165" s="1"/>
      <c r="XBW165" s="1"/>
      <c r="XBX165" s="1"/>
      <c r="XBY165" s="1"/>
      <c r="XBZ165" s="1"/>
      <c r="XCA165" s="1"/>
      <c r="XCB165" s="1"/>
      <c r="XCC165" s="1"/>
      <c r="XCD165" s="1"/>
      <c r="XCE165" s="1"/>
      <c r="XCF165" s="1"/>
      <c r="XCG165" s="1"/>
      <c r="XCH165" s="1"/>
      <c r="XCI165" s="1"/>
      <c r="XCJ165" s="1"/>
      <c r="XCK165" s="1"/>
      <c r="XCL165" s="1"/>
      <c r="XCM165" s="1"/>
      <c r="XCN165" s="1"/>
      <c r="XCO165" s="1"/>
      <c r="XCP165" s="1"/>
      <c r="XCQ165" s="1"/>
      <c r="XCR165" s="1"/>
      <c r="XCS165" s="1"/>
      <c r="XCT165" s="1"/>
      <c r="XCU165" s="1"/>
      <c r="XCV165" s="1"/>
      <c r="XCW165" s="1"/>
      <c r="XCX165" s="1"/>
      <c r="XCY165" s="1"/>
      <c r="XCZ165" s="1"/>
      <c r="XDA165" s="1"/>
      <c r="XDB165" s="1"/>
      <c r="XDC165" s="1"/>
      <c r="XDD165" s="1"/>
      <c r="XDE165" s="1"/>
      <c r="XDF165" s="1"/>
      <c r="XDG165" s="1"/>
      <c r="XDH165" s="1"/>
      <c r="XDI165" s="1"/>
      <c r="XDJ165" s="1"/>
      <c r="XDK165" s="1"/>
      <c r="XDL165" s="1"/>
      <c r="XDM165" s="1"/>
      <c r="XDN165" s="1"/>
      <c r="XDO165" s="1"/>
      <c r="XDP165" s="1"/>
      <c r="XDQ165" s="1"/>
      <c r="XDR165" s="1"/>
      <c r="XDS165" s="1"/>
      <c r="XDT165" s="1"/>
      <c r="XDU165" s="1"/>
      <c r="XDV165" s="1"/>
      <c r="XDW165" s="1"/>
      <c r="XDX165" s="1"/>
      <c r="XDY165" s="1"/>
      <c r="XDZ165" s="1"/>
      <c r="XEA165" s="1"/>
      <c r="XEB165" s="1"/>
      <c r="XEC165" s="1"/>
      <c r="XED165" s="1"/>
      <c r="XEE165" s="1"/>
      <c r="XEF165" s="1"/>
      <c r="XEG165" s="1"/>
      <c r="XEH165" s="1"/>
      <c r="XEI165" s="1"/>
      <c r="XEJ165" s="1"/>
      <c r="XEK165" s="1"/>
      <c r="XEL165" s="1"/>
      <c r="XEM165" s="1"/>
      <c r="XEN165" s="1"/>
      <c r="XEO165" s="1"/>
      <c r="XEP165" s="1"/>
      <c r="XEQ165" s="1"/>
      <c r="XER165" s="1"/>
      <c r="XES165" s="1"/>
      <c r="XET165" s="1"/>
      <c r="XEU165" s="1"/>
      <c r="XEV165" s="1"/>
      <c r="XEW165" s="1"/>
      <c r="XEX165" s="1"/>
      <c r="XEY165" s="1"/>
      <c r="XEZ165" s="1"/>
      <c r="XFA165" s="1"/>
      <c r="XFB165" s="1"/>
      <c r="XFC165" s="1"/>
    </row>
    <row r="166" spans="1:150 16226:16383" s="3" customFormat="1" ht="20.25" customHeight="1" x14ac:dyDescent="0.3">
      <c r="A166" s="91">
        <f t="shared" si="3"/>
        <v>4</v>
      </c>
      <c r="B166" s="92"/>
      <c r="C166" s="55" t="s">
        <v>88</v>
      </c>
      <c r="D166" s="55" t="s">
        <v>325</v>
      </c>
      <c r="E166" s="6">
        <f>(3.05*5.87+2*3.05+3.05*3.05+3.05*3.37+2.23*3.23+1.38*2.23+2.15*1.38+1*0.9+2.25*0.9+2.32*0.6)*10.764</f>
        <v>658.20568319999995</v>
      </c>
      <c r="F166" s="6">
        <f>(3.05*1.01)*10.764</f>
        <v>33.158501999999999</v>
      </c>
      <c r="G166" s="6">
        <v>0</v>
      </c>
      <c r="H166" s="6">
        <f t="shared" si="2"/>
        <v>691.36418519999995</v>
      </c>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c r="AK166" s="1"/>
      <c r="AL166" s="1"/>
      <c r="AM166" s="1"/>
      <c r="AN166" s="1"/>
      <c r="AO166" s="1"/>
      <c r="AP166" s="1"/>
      <c r="AQ166" s="1"/>
      <c r="AR166" s="1"/>
      <c r="AS166" s="1"/>
      <c r="AT166" s="1"/>
      <c r="AU166" s="1"/>
      <c r="AV166" s="1"/>
      <c r="AW166" s="1"/>
      <c r="AX166" s="1"/>
      <c r="AY166" s="1"/>
      <c r="AZ166" s="1"/>
      <c r="BA166" s="1"/>
      <c r="BB166" s="1"/>
      <c r="BC166" s="1"/>
      <c r="BD166" s="1"/>
      <c r="BE166" s="1"/>
      <c r="BF166" s="1"/>
      <c r="BG166" s="1"/>
      <c r="BH166" s="1"/>
      <c r="BI166" s="1"/>
      <c r="BJ166" s="1"/>
      <c r="BK166" s="1"/>
      <c r="BL166" s="1"/>
      <c r="BM166" s="1"/>
      <c r="BN166" s="1"/>
      <c r="BO166" s="1"/>
      <c r="BP166" s="1"/>
      <c r="BQ166" s="1"/>
      <c r="BR166" s="1"/>
      <c r="BS166" s="1"/>
      <c r="BT166" s="1"/>
      <c r="BU166" s="1"/>
      <c r="BV166" s="1"/>
      <c r="BW166" s="1"/>
      <c r="BX166" s="1"/>
      <c r="BY166" s="1"/>
      <c r="BZ166" s="1"/>
      <c r="CA166" s="1"/>
      <c r="CB166" s="1"/>
      <c r="CC166" s="1"/>
      <c r="CD166" s="1"/>
      <c r="CE166" s="1"/>
      <c r="CF166" s="1"/>
      <c r="CG166" s="1"/>
      <c r="CH166" s="1"/>
      <c r="CI166" s="1"/>
      <c r="CJ166" s="1"/>
      <c r="CK166" s="1"/>
      <c r="CL166" s="1"/>
      <c r="CM166" s="1"/>
      <c r="CN166" s="1"/>
      <c r="CO166" s="1"/>
      <c r="CP166" s="1"/>
      <c r="CQ166" s="1"/>
      <c r="CR166" s="1"/>
      <c r="CS166" s="1"/>
      <c r="CT166" s="1"/>
      <c r="CU166" s="1"/>
      <c r="CV166" s="1"/>
      <c r="CW166" s="1"/>
      <c r="CX166" s="1"/>
      <c r="CY166" s="1"/>
      <c r="CZ166" s="1"/>
      <c r="DA166" s="1"/>
      <c r="DB166" s="1"/>
      <c r="DC166" s="1"/>
      <c r="DD166" s="1"/>
      <c r="DE166" s="1"/>
      <c r="DF166" s="1"/>
      <c r="DG166" s="1"/>
      <c r="DH166" s="1"/>
      <c r="DI166" s="1"/>
      <c r="DJ166" s="1"/>
      <c r="DK166" s="1"/>
      <c r="DL166" s="1"/>
      <c r="DM166" s="1"/>
      <c r="DN166" s="1"/>
      <c r="DO166" s="1"/>
      <c r="DP166" s="1"/>
      <c r="DQ166" s="1"/>
      <c r="DR166" s="1"/>
      <c r="DS166" s="1"/>
      <c r="DT166" s="1"/>
      <c r="DU166" s="1"/>
      <c r="DV166" s="1"/>
      <c r="DW166" s="1"/>
      <c r="DX166" s="1"/>
      <c r="DY166" s="1"/>
      <c r="DZ166" s="1"/>
      <c r="EA166" s="1"/>
      <c r="EB166" s="1"/>
      <c r="EC166" s="1"/>
      <c r="ED166" s="1"/>
      <c r="EE166" s="1"/>
      <c r="EF166" s="1"/>
      <c r="EG166" s="1"/>
      <c r="EH166" s="1"/>
      <c r="EI166" s="1"/>
      <c r="EJ166" s="1"/>
      <c r="EK166" s="1"/>
      <c r="EL166" s="1"/>
      <c r="EM166" s="1"/>
      <c r="EN166" s="1"/>
      <c r="EO166" s="1"/>
      <c r="EP166" s="1"/>
      <c r="EQ166" s="1"/>
      <c r="ER166" s="1"/>
      <c r="ES166" s="1"/>
      <c r="ET166" s="1"/>
      <c r="WZB166" s="1"/>
      <c r="WZC166" s="1"/>
      <c r="WZD166" s="1"/>
      <c r="WZE166" s="1"/>
      <c r="WZF166" s="1"/>
      <c r="WZG166" s="1"/>
      <c r="WZH166" s="1"/>
      <c r="WZI166" s="1"/>
      <c r="WZJ166" s="1"/>
      <c r="WZK166" s="1"/>
      <c r="WZL166" s="1"/>
      <c r="WZM166" s="1"/>
      <c r="WZN166" s="1"/>
      <c r="WZO166" s="1"/>
      <c r="WZP166" s="1"/>
      <c r="WZQ166" s="1"/>
      <c r="WZR166" s="1"/>
      <c r="WZS166" s="1"/>
      <c r="WZT166" s="1"/>
      <c r="WZU166" s="1"/>
      <c r="WZV166" s="1"/>
      <c r="WZW166" s="1"/>
      <c r="WZX166" s="1"/>
      <c r="WZY166" s="1"/>
      <c r="WZZ166" s="1"/>
      <c r="XAA166" s="1"/>
      <c r="XAB166" s="1"/>
      <c r="XAC166" s="1"/>
      <c r="XAD166" s="1"/>
      <c r="XAE166" s="1"/>
      <c r="XAF166" s="1"/>
      <c r="XAG166" s="1"/>
      <c r="XAH166" s="1"/>
      <c r="XAI166" s="1"/>
      <c r="XAJ166" s="1"/>
      <c r="XAK166" s="1"/>
      <c r="XAL166" s="1"/>
      <c r="XAM166" s="1"/>
      <c r="XAN166" s="1"/>
      <c r="XAO166" s="1"/>
      <c r="XAP166" s="1"/>
      <c r="XAQ166" s="1"/>
      <c r="XAR166" s="1"/>
      <c r="XAS166" s="1"/>
      <c r="XAT166" s="1"/>
      <c r="XAU166" s="1"/>
      <c r="XAV166" s="1"/>
      <c r="XAW166" s="1"/>
      <c r="XAX166" s="1"/>
      <c r="XAY166" s="1"/>
      <c r="XAZ166" s="1"/>
      <c r="XBA166" s="1"/>
      <c r="XBB166" s="1"/>
      <c r="XBC166" s="1"/>
      <c r="XBD166" s="1"/>
      <c r="XBE166" s="1"/>
      <c r="XBF166" s="1"/>
      <c r="XBG166" s="1"/>
      <c r="XBH166" s="1"/>
      <c r="XBI166" s="1"/>
      <c r="XBJ166" s="1"/>
      <c r="XBK166" s="1"/>
      <c r="XBL166" s="1"/>
      <c r="XBM166" s="1"/>
      <c r="XBN166" s="1"/>
      <c r="XBO166" s="1"/>
      <c r="XBP166" s="1"/>
      <c r="XBQ166" s="1"/>
      <c r="XBR166" s="1"/>
      <c r="XBS166" s="1"/>
      <c r="XBT166" s="1"/>
      <c r="XBU166" s="1"/>
      <c r="XBV166" s="1"/>
      <c r="XBW166" s="1"/>
      <c r="XBX166" s="1"/>
      <c r="XBY166" s="1"/>
      <c r="XBZ166" s="1"/>
      <c r="XCA166" s="1"/>
      <c r="XCB166" s="1"/>
      <c r="XCC166" s="1"/>
      <c r="XCD166" s="1"/>
      <c r="XCE166" s="1"/>
      <c r="XCF166" s="1"/>
      <c r="XCG166" s="1"/>
      <c r="XCH166" s="1"/>
      <c r="XCI166" s="1"/>
      <c r="XCJ166" s="1"/>
      <c r="XCK166" s="1"/>
      <c r="XCL166" s="1"/>
      <c r="XCM166" s="1"/>
      <c r="XCN166" s="1"/>
      <c r="XCO166" s="1"/>
      <c r="XCP166" s="1"/>
      <c r="XCQ166" s="1"/>
      <c r="XCR166" s="1"/>
      <c r="XCS166" s="1"/>
      <c r="XCT166" s="1"/>
      <c r="XCU166" s="1"/>
      <c r="XCV166" s="1"/>
      <c r="XCW166" s="1"/>
      <c r="XCX166" s="1"/>
      <c r="XCY166" s="1"/>
      <c r="XCZ166" s="1"/>
      <c r="XDA166" s="1"/>
      <c r="XDB166" s="1"/>
      <c r="XDC166" s="1"/>
      <c r="XDD166" s="1"/>
      <c r="XDE166" s="1"/>
      <c r="XDF166" s="1"/>
      <c r="XDG166" s="1"/>
      <c r="XDH166" s="1"/>
      <c r="XDI166" s="1"/>
      <c r="XDJ166" s="1"/>
      <c r="XDK166" s="1"/>
      <c r="XDL166" s="1"/>
      <c r="XDM166" s="1"/>
      <c r="XDN166" s="1"/>
      <c r="XDO166" s="1"/>
      <c r="XDP166" s="1"/>
      <c r="XDQ166" s="1"/>
      <c r="XDR166" s="1"/>
      <c r="XDS166" s="1"/>
      <c r="XDT166" s="1"/>
      <c r="XDU166" s="1"/>
      <c r="XDV166" s="1"/>
      <c r="XDW166" s="1"/>
      <c r="XDX166" s="1"/>
      <c r="XDY166" s="1"/>
      <c r="XDZ166" s="1"/>
      <c r="XEA166" s="1"/>
      <c r="XEB166" s="1"/>
      <c r="XEC166" s="1"/>
      <c r="XED166" s="1"/>
      <c r="XEE166" s="1"/>
      <c r="XEF166" s="1"/>
      <c r="XEG166" s="1"/>
      <c r="XEH166" s="1"/>
      <c r="XEI166" s="1"/>
      <c r="XEJ166" s="1"/>
      <c r="XEK166" s="1"/>
      <c r="XEL166" s="1"/>
      <c r="XEM166" s="1"/>
      <c r="XEN166" s="1"/>
      <c r="XEO166" s="1"/>
      <c r="XEP166" s="1"/>
      <c r="XEQ166" s="1"/>
      <c r="XER166" s="1"/>
      <c r="XES166" s="1"/>
      <c r="XET166" s="1"/>
      <c r="XEU166" s="1"/>
      <c r="XEV166" s="1"/>
      <c r="XEW166" s="1"/>
      <c r="XEX166" s="1"/>
      <c r="XEY166" s="1"/>
      <c r="XEZ166" s="1"/>
      <c r="XFA166" s="1"/>
      <c r="XFB166" s="1"/>
      <c r="XFC166" s="1"/>
    </row>
    <row r="167" spans="1:150 16226:16383" s="3" customFormat="1" ht="20.25" customHeight="1" x14ac:dyDescent="0.3">
      <c r="A167" s="91">
        <f t="shared" si="3"/>
        <v>5</v>
      </c>
      <c r="B167" s="92"/>
      <c r="C167" s="55" t="s">
        <v>88</v>
      </c>
      <c r="D167" s="55" t="s">
        <v>325</v>
      </c>
      <c r="E167" s="6">
        <f>(3.05*5.87+2*3.05+3.05*3.05+3.05*3.37+2.23*3.23+1.38*2.23+2.15*1.38+1*0.9+2.25*0.9+2.32*0.6)*10.764</f>
        <v>658.20568319999995</v>
      </c>
      <c r="F167" s="6">
        <f>(3.05*1.01)*10.764</f>
        <v>33.158501999999999</v>
      </c>
      <c r="G167" s="6">
        <v>0</v>
      </c>
      <c r="H167" s="6">
        <f t="shared" si="2"/>
        <v>691.36418519999995</v>
      </c>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c r="AK167" s="1"/>
      <c r="AL167" s="1"/>
      <c r="AM167" s="1"/>
      <c r="AN167" s="1"/>
      <c r="AO167" s="1"/>
      <c r="AP167" s="1"/>
      <c r="AQ167" s="1"/>
      <c r="AR167" s="1"/>
      <c r="AS167" s="1"/>
      <c r="AT167" s="1"/>
      <c r="AU167" s="1"/>
      <c r="AV167" s="1"/>
      <c r="AW167" s="1"/>
      <c r="AX167" s="1"/>
      <c r="AY167" s="1"/>
      <c r="AZ167" s="1"/>
      <c r="BA167" s="1"/>
      <c r="BB167" s="1"/>
      <c r="BC167" s="1"/>
      <c r="BD167" s="1"/>
      <c r="BE167" s="1"/>
      <c r="BF167" s="1"/>
      <c r="BG167" s="1"/>
      <c r="BH167" s="1"/>
      <c r="BI167" s="1"/>
      <c r="BJ167" s="1"/>
      <c r="BK167" s="1"/>
      <c r="BL167" s="1"/>
      <c r="BM167" s="1"/>
      <c r="BN167" s="1"/>
      <c r="BO167" s="1"/>
      <c r="BP167" s="1"/>
      <c r="BQ167" s="1"/>
      <c r="BR167" s="1"/>
      <c r="BS167" s="1"/>
      <c r="BT167" s="1"/>
      <c r="BU167" s="1"/>
      <c r="BV167" s="1"/>
      <c r="BW167" s="1"/>
      <c r="BX167" s="1"/>
      <c r="BY167" s="1"/>
      <c r="BZ167" s="1"/>
      <c r="CA167" s="1"/>
      <c r="CB167" s="1"/>
      <c r="CC167" s="1"/>
      <c r="CD167" s="1"/>
      <c r="CE167" s="1"/>
      <c r="CF167" s="1"/>
      <c r="CG167" s="1"/>
      <c r="CH167" s="1"/>
      <c r="CI167" s="1"/>
      <c r="CJ167" s="1"/>
      <c r="CK167" s="1"/>
      <c r="CL167" s="1"/>
      <c r="CM167" s="1"/>
      <c r="CN167" s="1"/>
      <c r="CO167" s="1"/>
      <c r="CP167" s="1"/>
      <c r="CQ167" s="1"/>
      <c r="CR167" s="1"/>
      <c r="CS167" s="1"/>
      <c r="CT167" s="1"/>
      <c r="CU167" s="1"/>
      <c r="CV167" s="1"/>
      <c r="CW167" s="1"/>
      <c r="CX167" s="1"/>
      <c r="CY167" s="1"/>
      <c r="CZ167" s="1"/>
      <c r="DA167" s="1"/>
      <c r="DB167" s="1"/>
      <c r="DC167" s="1"/>
      <c r="DD167" s="1"/>
      <c r="DE167" s="1"/>
      <c r="DF167" s="1"/>
      <c r="DG167" s="1"/>
      <c r="DH167" s="1"/>
      <c r="DI167" s="1"/>
      <c r="DJ167" s="1"/>
      <c r="DK167" s="1"/>
      <c r="DL167" s="1"/>
      <c r="DM167" s="1"/>
      <c r="DN167" s="1"/>
      <c r="DO167" s="1"/>
      <c r="DP167" s="1"/>
      <c r="DQ167" s="1"/>
      <c r="DR167" s="1"/>
      <c r="DS167" s="1"/>
      <c r="DT167" s="1"/>
      <c r="DU167" s="1"/>
      <c r="DV167" s="1"/>
      <c r="DW167" s="1"/>
      <c r="DX167" s="1"/>
      <c r="DY167" s="1"/>
      <c r="DZ167" s="1"/>
      <c r="EA167" s="1"/>
      <c r="EB167" s="1"/>
      <c r="EC167" s="1"/>
      <c r="ED167" s="1"/>
      <c r="EE167" s="1"/>
      <c r="EF167" s="1"/>
      <c r="EG167" s="1"/>
      <c r="EH167" s="1"/>
      <c r="EI167" s="1"/>
      <c r="EJ167" s="1"/>
      <c r="EK167" s="1"/>
      <c r="EL167" s="1"/>
      <c r="EM167" s="1"/>
      <c r="EN167" s="1"/>
      <c r="EO167" s="1"/>
      <c r="EP167" s="1"/>
      <c r="EQ167" s="1"/>
      <c r="ER167" s="1"/>
      <c r="ES167" s="1"/>
      <c r="ET167" s="1"/>
      <c r="WZB167" s="1"/>
      <c r="WZC167" s="1"/>
      <c r="WZD167" s="1"/>
      <c r="WZE167" s="1"/>
      <c r="WZF167" s="1"/>
      <c r="WZG167" s="1"/>
      <c r="WZH167" s="1"/>
      <c r="WZI167" s="1"/>
      <c r="WZJ167" s="1"/>
      <c r="WZK167" s="1"/>
      <c r="WZL167" s="1"/>
      <c r="WZM167" s="1"/>
      <c r="WZN167" s="1"/>
      <c r="WZO167" s="1"/>
      <c r="WZP167" s="1"/>
      <c r="WZQ167" s="1"/>
      <c r="WZR167" s="1"/>
      <c r="WZS167" s="1"/>
      <c r="WZT167" s="1"/>
      <c r="WZU167" s="1"/>
      <c r="WZV167" s="1"/>
      <c r="WZW167" s="1"/>
      <c r="WZX167" s="1"/>
      <c r="WZY167" s="1"/>
      <c r="WZZ167" s="1"/>
      <c r="XAA167" s="1"/>
      <c r="XAB167" s="1"/>
      <c r="XAC167" s="1"/>
      <c r="XAD167" s="1"/>
      <c r="XAE167" s="1"/>
      <c r="XAF167" s="1"/>
      <c r="XAG167" s="1"/>
      <c r="XAH167" s="1"/>
      <c r="XAI167" s="1"/>
      <c r="XAJ167" s="1"/>
      <c r="XAK167" s="1"/>
      <c r="XAL167" s="1"/>
      <c r="XAM167" s="1"/>
      <c r="XAN167" s="1"/>
      <c r="XAO167" s="1"/>
      <c r="XAP167" s="1"/>
      <c r="XAQ167" s="1"/>
      <c r="XAR167" s="1"/>
      <c r="XAS167" s="1"/>
      <c r="XAT167" s="1"/>
      <c r="XAU167" s="1"/>
      <c r="XAV167" s="1"/>
      <c r="XAW167" s="1"/>
      <c r="XAX167" s="1"/>
      <c r="XAY167" s="1"/>
      <c r="XAZ167" s="1"/>
      <c r="XBA167" s="1"/>
      <c r="XBB167" s="1"/>
      <c r="XBC167" s="1"/>
      <c r="XBD167" s="1"/>
      <c r="XBE167" s="1"/>
      <c r="XBF167" s="1"/>
      <c r="XBG167" s="1"/>
      <c r="XBH167" s="1"/>
      <c r="XBI167" s="1"/>
      <c r="XBJ167" s="1"/>
      <c r="XBK167" s="1"/>
      <c r="XBL167" s="1"/>
      <c r="XBM167" s="1"/>
      <c r="XBN167" s="1"/>
      <c r="XBO167" s="1"/>
      <c r="XBP167" s="1"/>
      <c r="XBQ167" s="1"/>
      <c r="XBR167" s="1"/>
      <c r="XBS167" s="1"/>
      <c r="XBT167" s="1"/>
      <c r="XBU167" s="1"/>
      <c r="XBV167" s="1"/>
      <c r="XBW167" s="1"/>
      <c r="XBX167" s="1"/>
      <c r="XBY167" s="1"/>
      <c r="XBZ167" s="1"/>
      <c r="XCA167" s="1"/>
      <c r="XCB167" s="1"/>
      <c r="XCC167" s="1"/>
      <c r="XCD167" s="1"/>
      <c r="XCE167" s="1"/>
      <c r="XCF167" s="1"/>
      <c r="XCG167" s="1"/>
      <c r="XCH167" s="1"/>
      <c r="XCI167" s="1"/>
      <c r="XCJ167" s="1"/>
      <c r="XCK167" s="1"/>
      <c r="XCL167" s="1"/>
      <c r="XCM167" s="1"/>
      <c r="XCN167" s="1"/>
      <c r="XCO167" s="1"/>
      <c r="XCP167" s="1"/>
      <c r="XCQ167" s="1"/>
      <c r="XCR167" s="1"/>
      <c r="XCS167" s="1"/>
      <c r="XCT167" s="1"/>
      <c r="XCU167" s="1"/>
      <c r="XCV167" s="1"/>
      <c r="XCW167" s="1"/>
      <c r="XCX167" s="1"/>
      <c r="XCY167" s="1"/>
      <c r="XCZ167" s="1"/>
      <c r="XDA167" s="1"/>
      <c r="XDB167" s="1"/>
      <c r="XDC167" s="1"/>
      <c r="XDD167" s="1"/>
      <c r="XDE167" s="1"/>
      <c r="XDF167" s="1"/>
      <c r="XDG167" s="1"/>
      <c r="XDH167" s="1"/>
      <c r="XDI167" s="1"/>
      <c r="XDJ167" s="1"/>
      <c r="XDK167" s="1"/>
      <c r="XDL167" s="1"/>
      <c r="XDM167" s="1"/>
      <c r="XDN167" s="1"/>
      <c r="XDO167" s="1"/>
      <c r="XDP167" s="1"/>
      <c r="XDQ167" s="1"/>
      <c r="XDR167" s="1"/>
      <c r="XDS167" s="1"/>
      <c r="XDT167" s="1"/>
      <c r="XDU167" s="1"/>
      <c r="XDV167" s="1"/>
      <c r="XDW167" s="1"/>
      <c r="XDX167" s="1"/>
      <c r="XDY167" s="1"/>
      <c r="XDZ167" s="1"/>
      <c r="XEA167" s="1"/>
      <c r="XEB167" s="1"/>
      <c r="XEC167" s="1"/>
      <c r="XED167" s="1"/>
      <c r="XEE167" s="1"/>
      <c r="XEF167" s="1"/>
      <c r="XEG167" s="1"/>
      <c r="XEH167" s="1"/>
      <c r="XEI167" s="1"/>
      <c r="XEJ167" s="1"/>
      <c r="XEK167" s="1"/>
      <c r="XEL167" s="1"/>
      <c r="XEM167" s="1"/>
      <c r="XEN167" s="1"/>
      <c r="XEO167" s="1"/>
      <c r="XEP167" s="1"/>
      <c r="XEQ167" s="1"/>
      <c r="XER167" s="1"/>
      <c r="XES167" s="1"/>
      <c r="XET167" s="1"/>
      <c r="XEU167" s="1"/>
      <c r="XEV167" s="1"/>
      <c r="XEW167" s="1"/>
      <c r="XEX167" s="1"/>
      <c r="XEY167" s="1"/>
      <c r="XEZ167" s="1"/>
      <c r="XFA167" s="1"/>
      <c r="XFB167" s="1"/>
      <c r="XFC167" s="1"/>
    </row>
    <row r="168" spans="1:150 16226:16383" s="3" customFormat="1" ht="20.25" customHeight="1" x14ac:dyDescent="0.3">
      <c r="A168" s="91">
        <f t="shared" si="3"/>
        <v>6</v>
      </c>
      <c r="B168" s="92"/>
      <c r="C168" s="55" t="s">
        <v>88</v>
      </c>
      <c r="D168" s="55" t="s">
        <v>325</v>
      </c>
      <c r="E168" s="6">
        <f>(3.05*5.87+2*3.05+3.05*3.05+2.9*3.37+2.23*3.13+1.38*2.13+2.15*1.38+1*0.9+2.25*0.9+2.02*0.6)*10.764</f>
        <v>646.94115719999991</v>
      </c>
      <c r="F168" s="6">
        <f>(3.05*1.01)*10.764</f>
        <v>33.158501999999999</v>
      </c>
      <c r="G168" s="6">
        <v>0</v>
      </c>
      <c r="H168" s="6">
        <f t="shared" si="2"/>
        <v>680.09965919999991</v>
      </c>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c r="AK168" s="1"/>
      <c r="AL168" s="1"/>
      <c r="AM168" s="1"/>
      <c r="AN168" s="1"/>
      <c r="AO168" s="1"/>
      <c r="AP168" s="1"/>
      <c r="AQ168" s="1"/>
      <c r="AR168" s="1"/>
      <c r="AS168" s="1"/>
      <c r="AT168" s="1"/>
      <c r="AU168" s="1"/>
      <c r="AV168" s="1"/>
      <c r="AW168" s="1"/>
      <c r="AX168" s="1"/>
      <c r="AY168" s="1"/>
      <c r="AZ168" s="1"/>
      <c r="BA168" s="1"/>
      <c r="BB168" s="1"/>
      <c r="BC168" s="1"/>
      <c r="BD168" s="1"/>
      <c r="BE168" s="1"/>
      <c r="BF168" s="1"/>
      <c r="BG168" s="1"/>
      <c r="BH168" s="1"/>
      <c r="BI168" s="1"/>
      <c r="BJ168" s="1"/>
      <c r="BK168" s="1"/>
      <c r="BL168" s="1"/>
      <c r="BM168" s="1"/>
      <c r="BN168" s="1"/>
      <c r="BO168" s="1"/>
      <c r="BP168" s="1"/>
      <c r="BQ168" s="1"/>
      <c r="BR168" s="1"/>
      <c r="BS168" s="1"/>
      <c r="BT168" s="1"/>
      <c r="BU168" s="1"/>
      <c r="BV168" s="1"/>
      <c r="BW168" s="1"/>
      <c r="BX168" s="1"/>
      <c r="BY168" s="1"/>
      <c r="BZ168" s="1"/>
      <c r="CA168" s="1"/>
      <c r="CB168" s="1"/>
      <c r="CC168" s="1"/>
      <c r="CD168" s="1"/>
      <c r="CE168" s="1"/>
      <c r="CF168" s="1"/>
      <c r="CG168" s="1"/>
      <c r="CH168" s="1"/>
      <c r="CI168" s="1"/>
      <c r="CJ168" s="1"/>
      <c r="CK168" s="1"/>
      <c r="CL168" s="1"/>
      <c r="CM168" s="1"/>
      <c r="CN168" s="1"/>
      <c r="CO168" s="1"/>
      <c r="CP168" s="1"/>
      <c r="CQ168" s="1"/>
      <c r="CR168" s="1"/>
      <c r="CS168" s="1"/>
      <c r="CT168" s="1"/>
      <c r="CU168" s="1"/>
      <c r="CV168" s="1"/>
      <c r="CW168" s="1"/>
      <c r="CX168" s="1"/>
      <c r="CY168" s="1"/>
      <c r="CZ168" s="1"/>
      <c r="DA168" s="1"/>
      <c r="DB168" s="1"/>
      <c r="DC168" s="1"/>
      <c r="DD168" s="1"/>
      <c r="DE168" s="1"/>
      <c r="DF168" s="1"/>
      <c r="DG168" s="1"/>
      <c r="DH168" s="1"/>
      <c r="DI168" s="1"/>
      <c r="DJ168" s="1"/>
      <c r="DK168" s="1"/>
      <c r="DL168" s="1"/>
      <c r="DM168" s="1"/>
      <c r="DN168" s="1"/>
      <c r="DO168" s="1"/>
      <c r="DP168" s="1"/>
      <c r="DQ168" s="1"/>
      <c r="DR168" s="1"/>
      <c r="DS168" s="1"/>
      <c r="DT168" s="1"/>
      <c r="DU168" s="1"/>
      <c r="DV168" s="1"/>
      <c r="DW168" s="1"/>
      <c r="DX168" s="1"/>
      <c r="DY168" s="1"/>
      <c r="DZ168" s="1"/>
      <c r="EA168" s="1"/>
      <c r="EB168" s="1"/>
      <c r="EC168" s="1"/>
      <c r="ED168" s="1"/>
      <c r="EE168" s="1"/>
      <c r="EF168" s="1"/>
      <c r="EG168" s="1"/>
      <c r="EH168" s="1"/>
      <c r="EI168" s="1"/>
      <c r="EJ168" s="1"/>
      <c r="EK168" s="1"/>
      <c r="EL168" s="1"/>
      <c r="EM168" s="1"/>
      <c r="EN168" s="1"/>
      <c r="EO168" s="1"/>
      <c r="EP168" s="1"/>
      <c r="EQ168" s="1"/>
      <c r="ER168" s="1"/>
      <c r="ES168" s="1"/>
      <c r="ET168" s="1"/>
      <c r="WZB168" s="1"/>
      <c r="WZC168" s="1"/>
      <c r="WZD168" s="1"/>
      <c r="WZE168" s="1"/>
      <c r="WZF168" s="1"/>
      <c r="WZG168" s="1"/>
      <c r="WZH168" s="1"/>
      <c r="WZI168" s="1"/>
      <c r="WZJ168" s="1"/>
      <c r="WZK168" s="1"/>
      <c r="WZL168" s="1"/>
      <c r="WZM168" s="1"/>
      <c r="WZN168" s="1"/>
      <c r="WZO168" s="1"/>
      <c r="WZP168" s="1"/>
      <c r="WZQ168" s="1"/>
      <c r="WZR168" s="1"/>
      <c r="WZS168" s="1"/>
      <c r="WZT168" s="1"/>
      <c r="WZU168" s="1"/>
      <c r="WZV168" s="1"/>
      <c r="WZW168" s="1"/>
      <c r="WZX168" s="1"/>
      <c r="WZY168" s="1"/>
      <c r="WZZ168" s="1"/>
      <c r="XAA168" s="1"/>
      <c r="XAB168" s="1"/>
      <c r="XAC168" s="1"/>
      <c r="XAD168" s="1"/>
      <c r="XAE168" s="1"/>
      <c r="XAF168" s="1"/>
      <c r="XAG168" s="1"/>
      <c r="XAH168" s="1"/>
      <c r="XAI168" s="1"/>
      <c r="XAJ168" s="1"/>
      <c r="XAK168" s="1"/>
      <c r="XAL168" s="1"/>
      <c r="XAM168" s="1"/>
      <c r="XAN168" s="1"/>
      <c r="XAO168" s="1"/>
      <c r="XAP168" s="1"/>
      <c r="XAQ168" s="1"/>
      <c r="XAR168" s="1"/>
      <c r="XAS168" s="1"/>
      <c r="XAT168" s="1"/>
      <c r="XAU168" s="1"/>
      <c r="XAV168" s="1"/>
      <c r="XAW168" s="1"/>
      <c r="XAX168" s="1"/>
      <c r="XAY168" s="1"/>
      <c r="XAZ168" s="1"/>
      <c r="XBA168" s="1"/>
      <c r="XBB168" s="1"/>
      <c r="XBC168" s="1"/>
      <c r="XBD168" s="1"/>
      <c r="XBE168" s="1"/>
      <c r="XBF168" s="1"/>
      <c r="XBG168" s="1"/>
      <c r="XBH168" s="1"/>
      <c r="XBI168" s="1"/>
      <c r="XBJ168" s="1"/>
      <c r="XBK168" s="1"/>
      <c r="XBL168" s="1"/>
      <c r="XBM168" s="1"/>
      <c r="XBN168" s="1"/>
      <c r="XBO168" s="1"/>
      <c r="XBP168" s="1"/>
      <c r="XBQ168" s="1"/>
      <c r="XBR168" s="1"/>
      <c r="XBS168" s="1"/>
      <c r="XBT168" s="1"/>
      <c r="XBU168" s="1"/>
      <c r="XBV168" s="1"/>
      <c r="XBW168" s="1"/>
      <c r="XBX168" s="1"/>
      <c r="XBY168" s="1"/>
      <c r="XBZ168" s="1"/>
      <c r="XCA168" s="1"/>
      <c r="XCB168" s="1"/>
      <c r="XCC168" s="1"/>
      <c r="XCD168" s="1"/>
      <c r="XCE168" s="1"/>
      <c r="XCF168" s="1"/>
      <c r="XCG168" s="1"/>
      <c r="XCH168" s="1"/>
      <c r="XCI168" s="1"/>
      <c r="XCJ168" s="1"/>
      <c r="XCK168" s="1"/>
      <c r="XCL168" s="1"/>
      <c r="XCM168" s="1"/>
      <c r="XCN168" s="1"/>
      <c r="XCO168" s="1"/>
      <c r="XCP168" s="1"/>
      <c r="XCQ168" s="1"/>
      <c r="XCR168" s="1"/>
      <c r="XCS168" s="1"/>
      <c r="XCT168" s="1"/>
      <c r="XCU168" s="1"/>
      <c r="XCV168" s="1"/>
      <c r="XCW168" s="1"/>
      <c r="XCX168" s="1"/>
      <c r="XCY168" s="1"/>
      <c r="XCZ168" s="1"/>
      <c r="XDA168" s="1"/>
      <c r="XDB168" s="1"/>
      <c r="XDC168" s="1"/>
      <c r="XDD168" s="1"/>
      <c r="XDE168" s="1"/>
      <c r="XDF168" s="1"/>
      <c r="XDG168" s="1"/>
      <c r="XDH168" s="1"/>
      <c r="XDI168" s="1"/>
      <c r="XDJ168" s="1"/>
      <c r="XDK168" s="1"/>
      <c r="XDL168" s="1"/>
      <c r="XDM168" s="1"/>
      <c r="XDN168" s="1"/>
      <c r="XDO168" s="1"/>
      <c r="XDP168" s="1"/>
      <c r="XDQ168" s="1"/>
      <c r="XDR168" s="1"/>
      <c r="XDS168" s="1"/>
      <c r="XDT168" s="1"/>
      <c r="XDU168" s="1"/>
      <c r="XDV168" s="1"/>
      <c r="XDW168" s="1"/>
      <c r="XDX168" s="1"/>
      <c r="XDY168" s="1"/>
      <c r="XDZ168" s="1"/>
      <c r="XEA168" s="1"/>
      <c r="XEB168" s="1"/>
      <c r="XEC168" s="1"/>
      <c r="XED168" s="1"/>
      <c r="XEE168" s="1"/>
      <c r="XEF168" s="1"/>
      <c r="XEG168" s="1"/>
      <c r="XEH168" s="1"/>
      <c r="XEI168" s="1"/>
      <c r="XEJ168" s="1"/>
      <c r="XEK168" s="1"/>
      <c r="XEL168" s="1"/>
      <c r="XEM168" s="1"/>
      <c r="XEN168" s="1"/>
      <c r="XEO168" s="1"/>
      <c r="XEP168" s="1"/>
      <c r="XEQ168" s="1"/>
      <c r="XER168" s="1"/>
      <c r="XES168" s="1"/>
      <c r="XET168" s="1"/>
      <c r="XEU168" s="1"/>
      <c r="XEV168" s="1"/>
      <c r="XEW168" s="1"/>
      <c r="XEX168" s="1"/>
      <c r="XEY168" s="1"/>
      <c r="XEZ168" s="1"/>
      <c r="XFA168" s="1"/>
      <c r="XFB168" s="1"/>
      <c r="XFC168" s="1"/>
    </row>
    <row r="169" spans="1:150 16226:16383" s="3" customFormat="1" ht="20.25" customHeight="1" x14ac:dyDescent="0.3">
      <c r="A169" s="91">
        <f t="shared" si="3"/>
        <v>7</v>
      </c>
      <c r="B169" s="92"/>
      <c r="C169" s="93" t="s">
        <v>329</v>
      </c>
      <c r="D169" s="94"/>
      <c r="E169" s="94"/>
      <c r="F169" s="94"/>
      <c r="G169" s="94"/>
      <c r="H169" s="95"/>
      <c r="I169" s="1"/>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c r="AK169" s="1"/>
      <c r="AL169" s="1"/>
      <c r="AM169" s="1"/>
      <c r="AN169" s="1"/>
      <c r="AO169" s="1"/>
      <c r="AP169" s="1"/>
      <c r="AQ169" s="1"/>
      <c r="AR169" s="1"/>
      <c r="AS169" s="1"/>
      <c r="AT169" s="1"/>
      <c r="AU169" s="1"/>
      <c r="AV169" s="1"/>
      <c r="AW169" s="1"/>
      <c r="AX169" s="1"/>
      <c r="AY169" s="1"/>
      <c r="AZ169" s="1"/>
      <c r="BA169" s="1"/>
      <c r="BB169" s="1"/>
      <c r="BC169" s="1"/>
      <c r="BD169" s="1"/>
      <c r="BE169" s="1"/>
      <c r="BF169" s="1"/>
      <c r="BG169" s="1"/>
      <c r="BH169" s="1"/>
      <c r="BI169" s="1"/>
      <c r="BJ169" s="1"/>
      <c r="BK169" s="1"/>
      <c r="BL169" s="1"/>
      <c r="BM169" s="1"/>
      <c r="BN169" s="1"/>
      <c r="BO169" s="1"/>
      <c r="BP169" s="1"/>
      <c r="BQ169" s="1"/>
      <c r="BR169" s="1"/>
      <c r="BS169" s="1"/>
      <c r="BT169" s="1"/>
      <c r="BU169" s="1"/>
      <c r="BV169" s="1"/>
      <c r="BW169" s="1"/>
      <c r="BX169" s="1"/>
      <c r="BY169" s="1"/>
      <c r="BZ169" s="1"/>
      <c r="CA169" s="1"/>
      <c r="CB169" s="1"/>
      <c r="CC169" s="1"/>
      <c r="CD169" s="1"/>
      <c r="CE169" s="1"/>
      <c r="CF169" s="1"/>
      <c r="CG169" s="1"/>
      <c r="CH169" s="1"/>
      <c r="CI169" s="1"/>
      <c r="CJ169" s="1"/>
      <c r="CK169" s="1"/>
      <c r="CL169" s="1"/>
      <c r="CM169" s="1"/>
      <c r="CN169" s="1"/>
      <c r="CO169" s="1"/>
      <c r="CP169" s="1"/>
      <c r="CQ169" s="1"/>
      <c r="CR169" s="1"/>
      <c r="CS169" s="1"/>
      <c r="CT169" s="1"/>
      <c r="CU169" s="1"/>
      <c r="CV169" s="1"/>
      <c r="CW169" s="1"/>
      <c r="CX169" s="1"/>
      <c r="CY169" s="1"/>
      <c r="CZ169" s="1"/>
      <c r="DA169" s="1"/>
      <c r="DB169" s="1"/>
      <c r="DC169" s="1"/>
      <c r="DD169" s="1"/>
      <c r="DE169" s="1"/>
      <c r="DF169" s="1"/>
      <c r="DG169" s="1"/>
      <c r="DH169" s="1"/>
      <c r="DI169" s="1"/>
      <c r="DJ169" s="1"/>
      <c r="DK169" s="1"/>
      <c r="DL169" s="1"/>
      <c r="DM169" s="1"/>
      <c r="DN169" s="1"/>
      <c r="DO169" s="1"/>
      <c r="DP169" s="1"/>
      <c r="DQ169" s="1"/>
      <c r="DR169" s="1"/>
      <c r="DS169" s="1"/>
      <c r="DT169" s="1"/>
      <c r="DU169" s="1"/>
      <c r="DV169" s="1"/>
      <c r="DW169" s="1"/>
      <c r="DX169" s="1"/>
      <c r="DY169" s="1"/>
      <c r="DZ169" s="1"/>
      <c r="EA169" s="1"/>
      <c r="EB169" s="1"/>
      <c r="EC169" s="1"/>
      <c r="ED169" s="1"/>
      <c r="EE169" s="1"/>
      <c r="EF169" s="1"/>
      <c r="EG169" s="1"/>
      <c r="EH169" s="1"/>
      <c r="EI169" s="1"/>
      <c r="EJ169" s="1"/>
      <c r="EK169" s="1"/>
      <c r="EL169" s="1"/>
      <c r="EM169" s="1"/>
      <c r="EN169" s="1"/>
      <c r="EO169" s="1"/>
      <c r="EP169" s="1"/>
      <c r="EQ169" s="1"/>
      <c r="ER169" s="1"/>
      <c r="ES169" s="1"/>
      <c r="ET169" s="1"/>
      <c r="WZB169" s="1"/>
      <c r="WZC169" s="1"/>
      <c r="WZD169" s="1"/>
      <c r="WZE169" s="1"/>
      <c r="WZF169" s="1"/>
      <c r="WZG169" s="1"/>
      <c r="WZH169" s="1"/>
      <c r="WZI169" s="1"/>
      <c r="WZJ169" s="1"/>
      <c r="WZK169" s="1"/>
      <c r="WZL169" s="1"/>
      <c r="WZM169" s="1"/>
      <c r="WZN169" s="1"/>
      <c r="WZO169" s="1"/>
      <c r="WZP169" s="1"/>
      <c r="WZQ169" s="1"/>
      <c r="WZR169" s="1"/>
      <c r="WZS169" s="1"/>
      <c r="WZT169" s="1"/>
      <c r="WZU169" s="1"/>
      <c r="WZV169" s="1"/>
      <c r="WZW169" s="1"/>
      <c r="WZX169" s="1"/>
      <c r="WZY169" s="1"/>
      <c r="WZZ169" s="1"/>
      <c r="XAA169" s="1"/>
      <c r="XAB169" s="1"/>
      <c r="XAC169" s="1"/>
      <c r="XAD169" s="1"/>
      <c r="XAE169" s="1"/>
      <c r="XAF169" s="1"/>
      <c r="XAG169" s="1"/>
      <c r="XAH169" s="1"/>
      <c r="XAI169" s="1"/>
      <c r="XAJ169" s="1"/>
      <c r="XAK169" s="1"/>
      <c r="XAL169" s="1"/>
      <c r="XAM169" s="1"/>
      <c r="XAN169" s="1"/>
      <c r="XAO169" s="1"/>
      <c r="XAP169" s="1"/>
      <c r="XAQ169" s="1"/>
      <c r="XAR169" s="1"/>
      <c r="XAS169" s="1"/>
      <c r="XAT169" s="1"/>
      <c r="XAU169" s="1"/>
      <c r="XAV169" s="1"/>
      <c r="XAW169" s="1"/>
      <c r="XAX169" s="1"/>
      <c r="XAY169" s="1"/>
      <c r="XAZ169" s="1"/>
      <c r="XBA169" s="1"/>
      <c r="XBB169" s="1"/>
      <c r="XBC169" s="1"/>
      <c r="XBD169" s="1"/>
      <c r="XBE169" s="1"/>
      <c r="XBF169" s="1"/>
      <c r="XBG169" s="1"/>
      <c r="XBH169" s="1"/>
      <c r="XBI169" s="1"/>
      <c r="XBJ169" s="1"/>
      <c r="XBK169" s="1"/>
      <c r="XBL169" s="1"/>
      <c r="XBM169" s="1"/>
      <c r="XBN169" s="1"/>
      <c r="XBO169" s="1"/>
      <c r="XBP169" s="1"/>
      <c r="XBQ169" s="1"/>
      <c r="XBR169" s="1"/>
      <c r="XBS169" s="1"/>
      <c r="XBT169" s="1"/>
      <c r="XBU169" s="1"/>
      <c r="XBV169" s="1"/>
      <c r="XBW169" s="1"/>
      <c r="XBX169" s="1"/>
      <c r="XBY169" s="1"/>
      <c r="XBZ169" s="1"/>
      <c r="XCA169" s="1"/>
      <c r="XCB169" s="1"/>
      <c r="XCC169" s="1"/>
      <c r="XCD169" s="1"/>
      <c r="XCE169" s="1"/>
      <c r="XCF169" s="1"/>
      <c r="XCG169" s="1"/>
      <c r="XCH169" s="1"/>
      <c r="XCI169" s="1"/>
      <c r="XCJ169" s="1"/>
      <c r="XCK169" s="1"/>
      <c r="XCL169" s="1"/>
      <c r="XCM169" s="1"/>
      <c r="XCN169" s="1"/>
      <c r="XCO169" s="1"/>
      <c r="XCP169" s="1"/>
      <c r="XCQ169" s="1"/>
      <c r="XCR169" s="1"/>
      <c r="XCS169" s="1"/>
      <c r="XCT169" s="1"/>
      <c r="XCU169" s="1"/>
      <c r="XCV169" s="1"/>
      <c r="XCW169" s="1"/>
      <c r="XCX169" s="1"/>
      <c r="XCY169" s="1"/>
      <c r="XCZ169" s="1"/>
      <c r="XDA169" s="1"/>
      <c r="XDB169" s="1"/>
      <c r="XDC169" s="1"/>
      <c r="XDD169" s="1"/>
      <c r="XDE169" s="1"/>
      <c r="XDF169" s="1"/>
      <c r="XDG169" s="1"/>
      <c r="XDH169" s="1"/>
      <c r="XDI169" s="1"/>
      <c r="XDJ169" s="1"/>
      <c r="XDK169" s="1"/>
      <c r="XDL169" s="1"/>
      <c r="XDM169" s="1"/>
      <c r="XDN169" s="1"/>
      <c r="XDO169" s="1"/>
      <c r="XDP169" s="1"/>
      <c r="XDQ169" s="1"/>
      <c r="XDR169" s="1"/>
      <c r="XDS169" s="1"/>
      <c r="XDT169" s="1"/>
      <c r="XDU169" s="1"/>
      <c r="XDV169" s="1"/>
      <c r="XDW169" s="1"/>
      <c r="XDX169" s="1"/>
      <c r="XDY169" s="1"/>
      <c r="XDZ169" s="1"/>
      <c r="XEA169" s="1"/>
      <c r="XEB169" s="1"/>
      <c r="XEC169" s="1"/>
      <c r="XED169" s="1"/>
      <c r="XEE169" s="1"/>
      <c r="XEF169" s="1"/>
      <c r="XEG169" s="1"/>
      <c r="XEH169" s="1"/>
      <c r="XEI169" s="1"/>
      <c r="XEJ169" s="1"/>
      <c r="XEK169" s="1"/>
      <c r="XEL169" s="1"/>
      <c r="XEM169" s="1"/>
      <c r="XEN169" s="1"/>
      <c r="XEO169" s="1"/>
      <c r="XEP169" s="1"/>
      <c r="XEQ169" s="1"/>
      <c r="XER169" s="1"/>
      <c r="XES169" s="1"/>
      <c r="XET169" s="1"/>
      <c r="XEU169" s="1"/>
      <c r="XEV169" s="1"/>
      <c r="XEW169" s="1"/>
      <c r="XEX169" s="1"/>
      <c r="XEY169" s="1"/>
      <c r="XEZ169" s="1"/>
      <c r="XFA169" s="1"/>
      <c r="XFB169" s="1"/>
      <c r="XFC169" s="1"/>
    </row>
    <row r="170" spans="1:150 16226:16383" s="3" customFormat="1" ht="20.25" customHeight="1" x14ac:dyDescent="0.3">
      <c r="A170" s="91">
        <f t="shared" si="3"/>
        <v>8</v>
      </c>
      <c r="B170" s="92"/>
      <c r="C170" s="96"/>
      <c r="D170" s="97"/>
      <c r="E170" s="97"/>
      <c r="F170" s="97"/>
      <c r="G170" s="97"/>
      <c r="H170" s="98"/>
      <c r="I170" s="1"/>
      <c r="J170" s="1"/>
      <c r="K170" s="1"/>
      <c r="L170" s="1"/>
      <c r="M170" s="1"/>
      <c r="N170" s="1"/>
      <c r="O170" s="1"/>
      <c r="P170" s="1"/>
      <c r="Q170" s="1"/>
      <c r="R170" s="1"/>
      <c r="S170" s="1"/>
      <c r="T170" s="1"/>
      <c r="U170" s="1"/>
      <c r="V170" s="1"/>
      <c r="W170" s="1"/>
      <c r="X170" s="1"/>
      <c r="Y170" s="1"/>
      <c r="Z170" s="1"/>
      <c r="AA170" s="1"/>
      <c r="AB170" s="1"/>
      <c r="AC170" s="1"/>
      <c r="AD170" s="1"/>
      <c r="AE170" s="1"/>
      <c r="AF170" s="1"/>
      <c r="AG170" s="1"/>
      <c r="AH170" s="1"/>
      <c r="AI170" s="1"/>
      <c r="AJ170" s="1"/>
      <c r="AK170" s="1"/>
      <c r="AL170" s="1"/>
      <c r="AM170" s="1"/>
      <c r="AN170" s="1"/>
      <c r="AO170" s="1"/>
      <c r="AP170" s="1"/>
      <c r="AQ170" s="1"/>
      <c r="AR170" s="1"/>
      <c r="AS170" s="1"/>
      <c r="AT170" s="1"/>
      <c r="AU170" s="1"/>
      <c r="AV170" s="1"/>
      <c r="AW170" s="1"/>
      <c r="AX170" s="1"/>
      <c r="AY170" s="1"/>
      <c r="AZ170" s="1"/>
      <c r="BA170" s="1"/>
      <c r="BB170" s="1"/>
      <c r="BC170" s="1"/>
      <c r="BD170" s="1"/>
      <c r="BE170" s="1"/>
      <c r="BF170" s="1"/>
      <c r="BG170" s="1"/>
      <c r="BH170" s="1"/>
      <c r="BI170" s="1"/>
      <c r="BJ170" s="1"/>
      <c r="BK170" s="1"/>
      <c r="BL170" s="1"/>
      <c r="BM170" s="1"/>
      <c r="BN170" s="1"/>
      <c r="BO170" s="1"/>
      <c r="BP170" s="1"/>
      <c r="BQ170" s="1"/>
      <c r="BR170" s="1"/>
      <c r="BS170" s="1"/>
      <c r="BT170" s="1"/>
      <c r="BU170" s="1"/>
      <c r="BV170" s="1"/>
      <c r="BW170" s="1"/>
      <c r="BX170" s="1"/>
      <c r="BY170" s="1"/>
      <c r="BZ170" s="1"/>
      <c r="CA170" s="1"/>
      <c r="CB170" s="1"/>
      <c r="CC170" s="1"/>
      <c r="CD170" s="1"/>
      <c r="CE170" s="1"/>
      <c r="CF170" s="1"/>
      <c r="CG170" s="1"/>
      <c r="CH170" s="1"/>
      <c r="CI170" s="1"/>
      <c r="CJ170" s="1"/>
      <c r="CK170" s="1"/>
      <c r="CL170" s="1"/>
      <c r="CM170" s="1"/>
      <c r="CN170" s="1"/>
      <c r="CO170" s="1"/>
      <c r="CP170" s="1"/>
      <c r="CQ170" s="1"/>
      <c r="CR170" s="1"/>
      <c r="CS170" s="1"/>
      <c r="CT170" s="1"/>
      <c r="CU170" s="1"/>
      <c r="CV170" s="1"/>
      <c r="CW170" s="1"/>
      <c r="CX170" s="1"/>
      <c r="CY170" s="1"/>
      <c r="CZ170" s="1"/>
      <c r="DA170" s="1"/>
      <c r="DB170" s="1"/>
      <c r="DC170" s="1"/>
      <c r="DD170" s="1"/>
      <c r="DE170" s="1"/>
      <c r="DF170" s="1"/>
      <c r="DG170" s="1"/>
      <c r="DH170" s="1"/>
      <c r="DI170" s="1"/>
      <c r="DJ170" s="1"/>
      <c r="DK170" s="1"/>
      <c r="DL170" s="1"/>
      <c r="DM170" s="1"/>
      <c r="DN170" s="1"/>
      <c r="DO170" s="1"/>
      <c r="DP170" s="1"/>
      <c r="DQ170" s="1"/>
      <c r="DR170" s="1"/>
      <c r="DS170" s="1"/>
      <c r="DT170" s="1"/>
      <c r="DU170" s="1"/>
      <c r="DV170" s="1"/>
      <c r="DW170" s="1"/>
      <c r="DX170" s="1"/>
      <c r="DY170" s="1"/>
      <c r="DZ170" s="1"/>
      <c r="EA170" s="1"/>
      <c r="EB170" s="1"/>
      <c r="EC170" s="1"/>
      <c r="ED170" s="1"/>
      <c r="EE170" s="1"/>
      <c r="EF170" s="1"/>
      <c r="EG170" s="1"/>
      <c r="EH170" s="1"/>
      <c r="EI170" s="1"/>
      <c r="EJ170" s="1"/>
      <c r="EK170" s="1"/>
      <c r="EL170" s="1"/>
      <c r="EM170" s="1"/>
      <c r="EN170" s="1"/>
      <c r="EO170" s="1"/>
      <c r="EP170" s="1"/>
      <c r="EQ170" s="1"/>
      <c r="ER170" s="1"/>
      <c r="ES170" s="1"/>
      <c r="ET170" s="1"/>
      <c r="WZB170" s="1"/>
      <c r="WZC170" s="1"/>
      <c r="WZD170" s="1"/>
      <c r="WZE170" s="1"/>
      <c r="WZF170" s="1"/>
      <c r="WZG170" s="1"/>
      <c r="WZH170" s="1"/>
      <c r="WZI170" s="1"/>
      <c r="WZJ170" s="1"/>
      <c r="WZK170" s="1"/>
      <c r="WZL170" s="1"/>
      <c r="WZM170" s="1"/>
      <c r="WZN170" s="1"/>
      <c r="WZO170" s="1"/>
      <c r="WZP170" s="1"/>
      <c r="WZQ170" s="1"/>
      <c r="WZR170" s="1"/>
      <c r="WZS170" s="1"/>
      <c r="WZT170" s="1"/>
      <c r="WZU170" s="1"/>
      <c r="WZV170" s="1"/>
      <c r="WZW170" s="1"/>
      <c r="WZX170" s="1"/>
      <c r="WZY170" s="1"/>
      <c r="WZZ170" s="1"/>
      <c r="XAA170" s="1"/>
      <c r="XAB170" s="1"/>
      <c r="XAC170" s="1"/>
      <c r="XAD170" s="1"/>
      <c r="XAE170" s="1"/>
      <c r="XAF170" s="1"/>
      <c r="XAG170" s="1"/>
      <c r="XAH170" s="1"/>
      <c r="XAI170" s="1"/>
      <c r="XAJ170" s="1"/>
      <c r="XAK170" s="1"/>
      <c r="XAL170" s="1"/>
      <c r="XAM170" s="1"/>
      <c r="XAN170" s="1"/>
      <c r="XAO170" s="1"/>
      <c r="XAP170" s="1"/>
      <c r="XAQ170" s="1"/>
      <c r="XAR170" s="1"/>
      <c r="XAS170" s="1"/>
      <c r="XAT170" s="1"/>
      <c r="XAU170" s="1"/>
      <c r="XAV170" s="1"/>
      <c r="XAW170" s="1"/>
      <c r="XAX170" s="1"/>
      <c r="XAY170" s="1"/>
      <c r="XAZ170" s="1"/>
      <c r="XBA170" s="1"/>
      <c r="XBB170" s="1"/>
      <c r="XBC170" s="1"/>
      <c r="XBD170" s="1"/>
      <c r="XBE170" s="1"/>
      <c r="XBF170" s="1"/>
      <c r="XBG170" s="1"/>
      <c r="XBH170" s="1"/>
      <c r="XBI170" s="1"/>
      <c r="XBJ170" s="1"/>
      <c r="XBK170" s="1"/>
      <c r="XBL170" s="1"/>
      <c r="XBM170" s="1"/>
      <c r="XBN170" s="1"/>
      <c r="XBO170" s="1"/>
      <c r="XBP170" s="1"/>
      <c r="XBQ170" s="1"/>
      <c r="XBR170" s="1"/>
      <c r="XBS170" s="1"/>
      <c r="XBT170" s="1"/>
      <c r="XBU170" s="1"/>
      <c r="XBV170" s="1"/>
      <c r="XBW170" s="1"/>
      <c r="XBX170" s="1"/>
      <c r="XBY170" s="1"/>
      <c r="XBZ170" s="1"/>
      <c r="XCA170" s="1"/>
      <c r="XCB170" s="1"/>
      <c r="XCC170" s="1"/>
      <c r="XCD170" s="1"/>
      <c r="XCE170" s="1"/>
      <c r="XCF170" s="1"/>
      <c r="XCG170" s="1"/>
      <c r="XCH170" s="1"/>
      <c r="XCI170" s="1"/>
      <c r="XCJ170" s="1"/>
      <c r="XCK170" s="1"/>
      <c r="XCL170" s="1"/>
      <c r="XCM170" s="1"/>
      <c r="XCN170" s="1"/>
      <c r="XCO170" s="1"/>
      <c r="XCP170" s="1"/>
      <c r="XCQ170" s="1"/>
      <c r="XCR170" s="1"/>
      <c r="XCS170" s="1"/>
      <c r="XCT170" s="1"/>
      <c r="XCU170" s="1"/>
      <c r="XCV170" s="1"/>
      <c r="XCW170" s="1"/>
      <c r="XCX170" s="1"/>
      <c r="XCY170" s="1"/>
      <c r="XCZ170" s="1"/>
      <c r="XDA170" s="1"/>
      <c r="XDB170" s="1"/>
      <c r="XDC170" s="1"/>
      <c r="XDD170" s="1"/>
      <c r="XDE170" s="1"/>
      <c r="XDF170" s="1"/>
      <c r="XDG170" s="1"/>
      <c r="XDH170" s="1"/>
      <c r="XDI170" s="1"/>
      <c r="XDJ170" s="1"/>
      <c r="XDK170" s="1"/>
      <c r="XDL170" s="1"/>
      <c r="XDM170" s="1"/>
      <c r="XDN170" s="1"/>
      <c r="XDO170" s="1"/>
      <c r="XDP170" s="1"/>
      <c r="XDQ170" s="1"/>
      <c r="XDR170" s="1"/>
      <c r="XDS170" s="1"/>
      <c r="XDT170" s="1"/>
      <c r="XDU170" s="1"/>
      <c r="XDV170" s="1"/>
      <c r="XDW170" s="1"/>
      <c r="XDX170" s="1"/>
      <c r="XDY170" s="1"/>
      <c r="XDZ170" s="1"/>
      <c r="XEA170" s="1"/>
      <c r="XEB170" s="1"/>
      <c r="XEC170" s="1"/>
      <c r="XED170" s="1"/>
      <c r="XEE170" s="1"/>
      <c r="XEF170" s="1"/>
      <c r="XEG170" s="1"/>
      <c r="XEH170" s="1"/>
      <c r="XEI170" s="1"/>
      <c r="XEJ170" s="1"/>
      <c r="XEK170" s="1"/>
      <c r="XEL170" s="1"/>
      <c r="XEM170" s="1"/>
      <c r="XEN170" s="1"/>
      <c r="XEO170" s="1"/>
      <c r="XEP170" s="1"/>
      <c r="XEQ170" s="1"/>
      <c r="XER170" s="1"/>
      <c r="XES170" s="1"/>
      <c r="XET170" s="1"/>
      <c r="XEU170" s="1"/>
      <c r="XEV170" s="1"/>
      <c r="XEW170" s="1"/>
      <c r="XEX170" s="1"/>
      <c r="XEY170" s="1"/>
      <c r="XEZ170" s="1"/>
      <c r="XFA170" s="1"/>
      <c r="XFB170" s="1"/>
      <c r="XFC170" s="1"/>
    </row>
    <row r="171" spans="1:150 16226:16383" s="3" customFormat="1" ht="21" x14ac:dyDescent="0.3">
      <c r="A171" s="99" t="s">
        <v>330</v>
      </c>
      <c r="B171" s="100"/>
      <c r="C171" s="100"/>
      <c r="D171" s="100"/>
      <c r="E171" s="100"/>
      <c r="F171" s="100"/>
      <c r="G171" s="100"/>
      <c r="H171" s="101"/>
      <c r="I171" s="1"/>
      <c r="J171" s="1"/>
      <c r="K171" s="1"/>
      <c r="L171" s="1"/>
      <c r="M171" s="1"/>
      <c r="N171" s="1"/>
      <c r="O171" s="1"/>
      <c r="P171" s="1"/>
      <c r="Q171" s="1"/>
      <c r="R171" s="1"/>
      <c r="S171" s="1"/>
      <c r="T171" s="1"/>
      <c r="U171" s="1"/>
      <c r="V171" s="1"/>
      <c r="W171" s="1"/>
      <c r="X171" s="1"/>
      <c r="Y171" s="1"/>
      <c r="Z171" s="1"/>
      <c r="AA171" s="1"/>
      <c r="AB171" s="1"/>
      <c r="AC171" s="1"/>
      <c r="AD171" s="1"/>
      <c r="AE171" s="1"/>
      <c r="AF171" s="1"/>
      <c r="AG171" s="1"/>
      <c r="AH171" s="1"/>
      <c r="AI171" s="1"/>
      <c r="AJ171" s="1"/>
      <c r="AK171" s="1"/>
      <c r="AL171" s="1"/>
      <c r="AM171" s="1"/>
      <c r="AN171" s="1"/>
      <c r="AO171" s="1"/>
      <c r="AP171" s="1"/>
      <c r="AQ171" s="1"/>
      <c r="AR171" s="1"/>
      <c r="AS171" s="1"/>
      <c r="AT171" s="1"/>
      <c r="AU171" s="1"/>
      <c r="AV171" s="1"/>
      <c r="AW171" s="1"/>
      <c r="AX171" s="1"/>
      <c r="AY171" s="1"/>
      <c r="AZ171" s="1"/>
      <c r="BA171" s="1"/>
      <c r="BB171" s="1"/>
      <c r="BC171" s="1"/>
      <c r="BD171" s="1"/>
      <c r="BE171" s="1"/>
      <c r="BF171" s="1"/>
      <c r="BG171" s="1"/>
      <c r="BH171" s="1"/>
      <c r="BI171" s="1"/>
      <c r="BJ171" s="1"/>
      <c r="BK171" s="1"/>
      <c r="BL171" s="1"/>
      <c r="BM171" s="1"/>
      <c r="BN171" s="1"/>
      <c r="BO171" s="1"/>
      <c r="BP171" s="1"/>
      <c r="BQ171" s="1"/>
      <c r="BR171" s="1"/>
      <c r="BS171" s="1"/>
      <c r="BT171" s="1"/>
      <c r="BU171" s="1"/>
      <c r="BV171" s="1"/>
      <c r="BW171" s="1"/>
      <c r="BX171" s="1"/>
      <c r="BY171" s="1"/>
      <c r="BZ171" s="1"/>
      <c r="CA171" s="1"/>
      <c r="CB171" s="1"/>
      <c r="CC171" s="1"/>
      <c r="CD171" s="1"/>
      <c r="CE171" s="1"/>
      <c r="CF171" s="1"/>
      <c r="CG171" s="1"/>
      <c r="CH171" s="1"/>
      <c r="CI171" s="1"/>
      <c r="CJ171" s="1"/>
      <c r="CK171" s="1"/>
      <c r="CL171" s="1"/>
      <c r="CM171" s="1"/>
      <c r="CN171" s="1"/>
      <c r="CO171" s="1"/>
      <c r="CP171" s="1"/>
      <c r="CQ171" s="1"/>
      <c r="CR171" s="1"/>
      <c r="CS171" s="1"/>
      <c r="CT171" s="1"/>
      <c r="CU171" s="1"/>
      <c r="CV171" s="1"/>
      <c r="CW171" s="1"/>
      <c r="CX171" s="1"/>
      <c r="CY171" s="1"/>
      <c r="CZ171" s="1"/>
      <c r="DA171" s="1"/>
      <c r="DB171" s="1"/>
      <c r="DC171" s="1"/>
      <c r="DD171" s="1"/>
      <c r="DE171" s="1"/>
      <c r="DF171" s="1"/>
      <c r="DG171" s="1"/>
      <c r="DH171" s="1"/>
      <c r="DI171" s="1"/>
      <c r="DJ171" s="1"/>
      <c r="DK171" s="1"/>
      <c r="DL171" s="1"/>
      <c r="DM171" s="1"/>
      <c r="DN171" s="1"/>
      <c r="DO171" s="1"/>
      <c r="DP171" s="1"/>
      <c r="DQ171" s="1"/>
      <c r="DR171" s="1"/>
      <c r="DS171" s="1"/>
      <c r="DT171" s="1"/>
      <c r="DU171" s="1"/>
      <c r="DV171" s="1"/>
      <c r="DW171" s="1"/>
      <c r="DX171" s="1"/>
      <c r="DY171" s="1"/>
      <c r="DZ171" s="1"/>
      <c r="EA171" s="1"/>
      <c r="EB171" s="1"/>
      <c r="EC171" s="1"/>
      <c r="ED171" s="1"/>
      <c r="EE171" s="1"/>
      <c r="EF171" s="1"/>
      <c r="EG171" s="1"/>
      <c r="EH171" s="1"/>
      <c r="EI171" s="1"/>
      <c r="EJ171" s="1"/>
      <c r="EK171" s="1"/>
      <c r="EL171" s="1"/>
      <c r="EM171" s="1"/>
      <c r="EN171" s="1"/>
      <c r="EO171" s="1"/>
      <c r="EP171" s="1"/>
      <c r="EQ171" s="1"/>
      <c r="ER171" s="1"/>
      <c r="ES171" s="1"/>
      <c r="ET171" s="1"/>
      <c r="WZB171" s="1"/>
      <c r="WZC171" s="1"/>
      <c r="WZD171" s="1"/>
      <c r="WZE171" s="1"/>
      <c r="WZF171" s="1"/>
      <c r="WZG171" s="1"/>
      <c r="WZH171" s="1"/>
      <c r="WZI171" s="1"/>
      <c r="WZJ171" s="1"/>
      <c r="WZK171" s="1"/>
      <c r="WZL171" s="1"/>
      <c r="WZM171" s="1"/>
      <c r="WZN171" s="1"/>
      <c r="WZO171" s="1"/>
      <c r="WZP171" s="1"/>
      <c r="WZQ171" s="1"/>
      <c r="WZR171" s="1"/>
      <c r="WZS171" s="1"/>
      <c r="WZT171" s="1"/>
      <c r="WZU171" s="1"/>
      <c r="WZV171" s="1"/>
      <c r="WZW171" s="1"/>
      <c r="WZX171" s="1"/>
      <c r="WZY171" s="1"/>
      <c r="WZZ171" s="1"/>
      <c r="XAA171" s="1"/>
      <c r="XAB171" s="1"/>
      <c r="XAC171" s="1"/>
      <c r="XAD171" s="1"/>
      <c r="XAE171" s="1"/>
      <c r="XAF171" s="1"/>
      <c r="XAG171" s="1"/>
      <c r="XAH171" s="1"/>
      <c r="XAI171" s="1"/>
      <c r="XAJ171" s="1"/>
      <c r="XAK171" s="1"/>
      <c r="XAL171" s="1"/>
      <c r="XAM171" s="1"/>
      <c r="XAN171" s="1"/>
      <c r="XAO171" s="1"/>
      <c r="XAP171" s="1"/>
      <c r="XAQ171" s="1"/>
      <c r="XAR171" s="1"/>
      <c r="XAS171" s="1"/>
      <c r="XAT171" s="1"/>
      <c r="XAU171" s="1"/>
      <c r="XAV171" s="1"/>
      <c r="XAW171" s="1"/>
      <c r="XAX171" s="1"/>
      <c r="XAY171" s="1"/>
      <c r="XAZ171" s="1"/>
      <c r="XBA171" s="1"/>
      <c r="XBB171" s="1"/>
      <c r="XBC171" s="1"/>
      <c r="XBD171" s="1"/>
      <c r="XBE171" s="1"/>
      <c r="XBF171" s="1"/>
      <c r="XBG171" s="1"/>
      <c r="XBH171" s="1"/>
      <c r="XBI171" s="1"/>
      <c r="XBJ171" s="1"/>
      <c r="XBK171" s="1"/>
      <c r="XBL171" s="1"/>
      <c r="XBM171" s="1"/>
      <c r="XBN171" s="1"/>
      <c r="XBO171" s="1"/>
      <c r="XBP171" s="1"/>
      <c r="XBQ171" s="1"/>
      <c r="XBR171" s="1"/>
      <c r="XBS171" s="1"/>
      <c r="XBT171" s="1"/>
      <c r="XBU171" s="1"/>
      <c r="XBV171" s="1"/>
      <c r="XBW171" s="1"/>
      <c r="XBX171" s="1"/>
      <c r="XBY171" s="1"/>
      <c r="XBZ171" s="1"/>
      <c r="XCA171" s="1"/>
      <c r="XCB171" s="1"/>
      <c r="XCC171" s="1"/>
      <c r="XCD171" s="1"/>
      <c r="XCE171" s="1"/>
      <c r="XCF171" s="1"/>
      <c r="XCG171" s="1"/>
      <c r="XCH171" s="1"/>
      <c r="XCI171" s="1"/>
      <c r="XCJ171" s="1"/>
      <c r="XCK171" s="1"/>
      <c r="XCL171" s="1"/>
      <c r="XCM171" s="1"/>
      <c r="XCN171" s="1"/>
      <c r="XCO171" s="1"/>
      <c r="XCP171" s="1"/>
      <c r="XCQ171" s="1"/>
      <c r="XCR171" s="1"/>
      <c r="XCS171" s="1"/>
      <c r="XCT171" s="1"/>
      <c r="XCU171" s="1"/>
      <c r="XCV171" s="1"/>
      <c r="XCW171" s="1"/>
      <c r="XCX171" s="1"/>
      <c r="XCY171" s="1"/>
      <c r="XCZ171" s="1"/>
      <c r="XDA171" s="1"/>
      <c r="XDB171" s="1"/>
      <c r="XDC171" s="1"/>
      <c r="XDD171" s="1"/>
      <c r="XDE171" s="1"/>
      <c r="XDF171" s="1"/>
      <c r="XDG171" s="1"/>
      <c r="XDH171" s="1"/>
      <c r="XDI171" s="1"/>
      <c r="XDJ171" s="1"/>
      <c r="XDK171" s="1"/>
      <c r="XDL171" s="1"/>
      <c r="XDM171" s="1"/>
      <c r="XDN171" s="1"/>
      <c r="XDO171" s="1"/>
      <c r="XDP171" s="1"/>
      <c r="XDQ171" s="1"/>
      <c r="XDR171" s="1"/>
      <c r="XDS171" s="1"/>
      <c r="XDT171" s="1"/>
      <c r="XDU171" s="1"/>
      <c r="XDV171" s="1"/>
      <c r="XDW171" s="1"/>
      <c r="XDX171" s="1"/>
      <c r="XDY171" s="1"/>
      <c r="XDZ171" s="1"/>
      <c r="XEA171" s="1"/>
      <c r="XEB171" s="1"/>
      <c r="XEC171" s="1"/>
      <c r="XED171" s="1"/>
      <c r="XEE171" s="1"/>
      <c r="XEF171" s="1"/>
      <c r="XEG171" s="1"/>
      <c r="XEH171" s="1"/>
      <c r="XEI171" s="1"/>
      <c r="XEJ171" s="1"/>
      <c r="XEK171" s="1"/>
      <c r="XEL171" s="1"/>
      <c r="XEM171" s="1"/>
      <c r="XEN171" s="1"/>
      <c r="XEO171" s="1"/>
      <c r="XEP171" s="1"/>
      <c r="XEQ171" s="1"/>
      <c r="XER171" s="1"/>
      <c r="XES171" s="1"/>
      <c r="XET171" s="1"/>
      <c r="XEU171" s="1"/>
      <c r="XEV171" s="1"/>
      <c r="XEW171" s="1"/>
      <c r="XEX171" s="1"/>
      <c r="XEY171" s="1"/>
      <c r="XEZ171" s="1"/>
      <c r="XFA171" s="1"/>
      <c r="XFB171" s="1"/>
      <c r="XFC171" s="1"/>
    </row>
    <row r="172" spans="1:150 16226:16383" s="3" customFormat="1" ht="21" x14ac:dyDescent="0.3">
      <c r="A172" s="103">
        <v>1</v>
      </c>
      <c r="B172" s="103"/>
      <c r="C172" s="55" t="s">
        <v>88</v>
      </c>
      <c r="D172" s="55" t="s">
        <v>325</v>
      </c>
      <c r="E172" s="6">
        <f>(3.05*6.28+2*3.05+3.05*3.05+3.05*3.37+2.23*3.13+1.38*2.13+2.15*1.38+1.48*0.9+1.77*0.9+2.32*0.6+2.08*0.9)*10.764</f>
        <v>687.93046919999995</v>
      </c>
      <c r="F172" s="6">
        <f>(3.05*2)*10.764</f>
        <v>65.660399999999996</v>
      </c>
      <c r="G172" s="6">
        <v>0</v>
      </c>
      <c r="H172" s="6">
        <f>E172+F172+(IF(G172&lt;101,G172,IF(G172&lt;201,G172/2,IF(G172&lt;=301,G172/3,G172/4))))</f>
        <v>753.59086919999993</v>
      </c>
      <c r="I172" s="1"/>
      <c r="J172" s="1"/>
      <c r="K172" s="1"/>
      <c r="L172" s="1"/>
      <c r="M172" s="1"/>
      <c r="N172" s="1"/>
      <c r="O172" s="1"/>
      <c r="P172" s="1"/>
      <c r="Q172" s="1"/>
      <c r="R172" s="1"/>
      <c r="S172" s="1"/>
      <c r="T172" s="1"/>
      <c r="U172" s="1"/>
      <c r="V172" s="1"/>
      <c r="W172" s="1"/>
      <c r="X172" s="1"/>
      <c r="Y172" s="1"/>
      <c r="Z172" s="1"/>
      <c r="AA172" s="1"/>
      <c r="AB172" s="1"/>
      <c r="AC172" s="1"/>
      <c r="AD172" s="1"/>
      <c r="AE172" s="1"/>
      <c r="AF172" s="1"/>
      <c r="AG172" s="1"/>
      <c r="AH172" s="1"/>
      <c r="AI172" s="1"/>
      <c r="AJ172" s="1"/>
      <c r="AK172" s="1"/>
      <c r="AL172" s="1"/>
      <c r="AM172" s="1"/>
      <c r="AN172" s="1"/>
      <c r="AO172" s="1"/>
      <c r="AP172" s="1"/>
      <c r="AQ172" s="1"/>
      <c r="AR172" s="1"/>
      <c r="AS172" s="1"/>
      <c r="AT172" s="1"/>
      <c r="AU172" s="1"/>
      <c r="AV172" s="1"/>
      <c r="AW172" s="1"/>
      <c r="AX172" s="1"/>
      <c r="AY172" s="1"/>
      <c r="AZ172" s="1"/>
      <c r="BA172" s="1"/>
      <c r="BB172" s="1"/>
      <c r="BC172" s="1"/>
      <c r="BD172" s="1"/>
      <c r="BE172" s="1"/>
      <c r="BF172" s="1"/>
      <c r="BG172" s="1"/>
      <c r="BH172" s="1"/>
      <c r="BI172" s="1"/>
      <c r="BJ172" s="1"/>
      <c r="BK172" s="1"/>
      <c r="BL172" s="1"/>
      <c r="BM172" s="1"/>
      <c r="BN172" s="1"/>
      <c r="BO172" s="1"/>
      <c r="BP172" s="1"/>
      <c r="BQ172" s="1"/>
      <c r="BR172" s="1"/>
      <c r="BS172" s="1"/>
      <c r="BT172" s="1"/>
      <c r="BU172" s="1"/>
      <c r="BV172" s="1"/>
      <c r="BW172" s="1"/>
      <c r="BX172" s="1"/>
      <c r="BY172" s="1"/>
      <c r="BZ172" s="1"/>
      <c r="CA172" s="1"/>
      <c r="CB172" s="1"/>
      <c r="CC172" s="1"/>
      <c r="CD172" s="1"/>
      <c r="CE172" s="1"/>
      <c r="CF172" s="1"/>
      <c r="CG172" s="1"/>
      <c r="CH172" s="1"/>
      <c r="CI172" s="1"/>
      <c r="CJ172" s="1"/>
      <c r="CK172" s="1"/>
      <c r="CL172" s="1"/>
      <c r="CM172" s="1"/>
      <c r="CN172" s="1"/>
      <c r="CO172" s="1"/>
      <c r="CP172" s="1"/>
      <c r="CQ172" s="1"/>
      <c r="CR172" s="1"/>
      <c r="CS172" s="1"/>
      <c r="CT172" s="1"/>
      <c r="CU172" s="1"/>
      <c r="CV172" s="1"/>
      <c r="CW172" s="1"/>
      <c r="CX172" s="1"/>
      <c r="CY172" s="1"/>
      <c r="CZ172" s="1"/>
      <c r="DA172" s="1"/>
      <c r="DB172" s="1"/>
      <c r="DC172" s="1"/>
      <c r="DD172" s="1"/>
      <c r="DE172" s="1"/>
      <c r="DF172" s="1"/>
      <c r="DG172" s="1"/>
      <c r="DH172" s="1"/>
      <c r="DI172" s="1"/>
      <c r="DJ172" s="1"/>
      <c r="DK172" s="1"/>
      <c r="DL172" s="1"/>
      <c r="DM172" s="1"/>
      <c r="DN172" s="1"/>
      <c r="DO172" s="1"/>
      <c r="DP172" s="1"/>
      <c r="DQ172" s="1"/>
      <c r="DR172" s="1"/>
      <c r="DS172" s="1"/>
      <c r="DT172" s="1"/>
      <c r="DU172" s="1"/>
      <c r="DV172" s="1"/>
      <c r="DW172" s="1"/>
      <c r="DX172" s="1"/>
      <c r="DY172" s="1"/>
      <c r="DZ172" s="1"/>
      <c r="EA172" s="1"/>
      <c r="EB172" s="1"/>
      <c r="EC172" s="1"/>
      <c r="ED172" s="1"/>
      <c r="EE172" s="1"/>
      <c r="EF172" s="1"/>
      <c r="EG172" s="1"/>
      <c r="EH172" s="1"/>
      <c r="EI172" s="1"/>
      <c r="EJ172" s="1"/>
      <c r="EK172" s="1"/>
      <c r="EL172" s="1"/>
      <c r="EM172" s="1"/>
      <c r="EN172" s="1"/>
      <c r="EO172" s="1"/>
      <c r="EP172" s="1"/>
      <c r="EQ172" s="1"/>
      <c r="ER172" s="1"/>
      <c r="ES172" s="1"/>
      <c r="ET172" s="1"/>
      <c r="WZB172" s="1"/>
      <c r="WZC172" s="1"/>
      <c r="WZD172" s="1"/>
      <c r="WZE172" s="1"/>
      <c r="WZF172" s="1"/>
      <c r="WZG172" s="1"/>
      <c r="WZH172" s="1"/>
      <c r="WZI172" s="1"/>
      <c r="WZJ172" s="1"/>
      <c r="WZK172" s="1"/>
      <c r="WZL172" s="1"/>
      <c r="WZM172" s="1"/>
      <c r="WZN172" s="1"/>
      <c r="WZO172" s="1"/>
      <c r="WZP172" s="1"/>
      <c r="WZQ172" s="1"/>
      <c r="WZR172" s="1"/>
      <c r="WZS172" s="1"/>
      <c r="WZT172" s="1"/>
      <c r="WZU172" s="1"/>
      <c r="WZV172" s="1"/>
      <c r="WZW172" s="1"/>
      <c r="WZX172" s="1"/>
      <c r="WZY172" s="1"/>
      <c r="WZZ172" s="1"/>
      <c r="XAA172" s="1"/>
      <c r="XAB172" s="1"/>
      <c r="XAC172" s="1"/>
      <c r="XAD172" s="1"/>
      <c r="XAE172" s="1"/>
      <c r="XAF172" s="1"/>
      <c r="XAG172" s="1"/>
      <c r="XAH172" s="1"/>
      <c r="XAI172" s="1"/>
      <c r="XAJ172" s="1"/>
      <c r="XAK172" s="1"/>
      <c r="XAL172" s="1"/>
      <c r="XAM172" s="1"/>
      <c r="XAN172" s="1"/>
      <c r="XAO172" s="1"/>
      <c r="XAP172" s="1"/>
      <c r="XAQ172" s="1"/>
      <c r="XAR172" s="1"/>
      <c r="XAS172" s="1"/>
      <c r="XAT172" s="1"/>
      <c r="XAU172" s="1"/>
      <c r="XAV172" s="1"/>
      <c r="XAW172" s="1"/>
      <c r="XAX172" s="1"/>
      <c r="XAY172" s="1"/>
      <c r="XAZ172" s="1"/>
      <c r="XBA172" s="1"/>
      <c r="XBB172" s="1"/>
      <c r="XBC172" s="1"/>
      <c r="XBD172" s="1"/>
      <c r="XBE172" s="1"/>
      <c r="XBF172" s="1"/>
      <c r="XBG172" s="1"/>
      <c r="XBH172" s="1"/>
      <c r="XBI172" s="1"/>
      <c r="XBJ172" s="1"/>
      <c r="XBK172" s="1"/>
      <c r="XBL172" s="1"/>
      <c r="XBM172" s="1"/>
      <c r="XBN172" s="1"/>
      <c r="XBO172" s="1"/>
      <c r="XBP172" s="1"/>
      <c r="XBQ172" s="1"/>
      <c r="XBR172" s="1"/>
      <c r="XBS172" s="1"/>
      <c r="XBT172" s="1"/>
      <c r="XBU172" s="1"/>
      <c r="XBV172" s="1"/>
      <c r="XBW172" s="1"/>
      <c r="XBX172" s="1"/>
      <c r="XBY172" s="1"/>
      <c r="XBZ172" s="1"/>
      <c r="XCA172" s="1"/>
      <c r="XCB172" s="1"/>
      <c r="XCC172" s="1"/>
      <c r="XCD172" s="1"/>
      <c r="XCE172" s="1"/>
      <c r="XCF172" s="1"/>
      <c r="XCG172" s="1"/>
      <c r="XCH172" s="1"/>
      <c r="XCI172" s="1"/>
      <c r="XCJ172" s="1"/>
      <c r="XCK172" s="1"/>
      <c r="XCL172" s="1"/>
      <c r="XCM172" s="1"/>
      <c r="XCN172" s="1"/>
      <c r="XCO172" s="1"/>
      <c r="XCP172" s="1"/>
      <c r="XCQ172" s="1"/>
      <c r="XCR172" s="1"/>
      <c r="XCS172" s="1"/>
      <c r="XCT172" s="1"/>
      <c r="XCU172" s="1"/>
      <c r="XCV172" s="1"/>
      <c r="XCW172" s="1"/>
      <c r="XCX172" s="1"/>
      <c r="XCY172" s="1"/>
      <c r="XCZ172" s="1"/>
      <c r="XDA172" s="1"/>
      <c r="XDB172" s="1"/>
      <c r="XDC172" s="1"/>
      <c r="XDD172" s="1"/>
      <c r="XDE172" s="1"/>
      <c r="XDF172" s="1"/>
      <c r="XDG172" s="1"/>
      <c r="XDH172" s="1"/>
      <c r="XDI172" s="1"/>
      <c r="XDJ172" s="1"/>
      <c r="XDK172" s="1"/>
      <c r="XDL172" s="1"/>
      <c r="XDM172" s="1"/>
      <c r="XDN172" s="1"/>
      <c r="XDO172" s="1"/>
      <c r="XDP172" s="1"/>
      <c r="XDQ172" s="1"/>
      <c r="XDR172" s="1"/>
      <c r="XDS172" s="1"/>
      <c r="XDT172" s="1"/>
      <c r="XDU172" s="1"/>
      <c r="XDV172" s="1"/>
      <c r="XDW172" s="1"/>
      <c r="XDX172" s="1"/>
      <c r="XDY172" s="1"/>
      <c r="XDZ172" s="1"/>
      <c r="XEA172" s="1"/>
      <c r="XEB172" s="1"/>
      <c r="XEC172" s="1"/>
      <c r="XED172" s="1"/>
      <c r="XEE172" s="1"/>
      <c r="XEF172" s="1"/>
      <c r="XEG172" s="1"/>
      <c r="XEH172" s="1"/>
      <c r="XEI172" s="1"/>
      <c r="XEJ172" s="1"/>
      <c r="XEK172" s="1"/>
      <c r="XEL172" s="1"/>
      <c r="XEM172" s="1"/>
      <c r="XEN172" s="1"/>
      <c r="XEO172" s="1"/>
      <c r="XEP172" s="1"/>
      <c r="XEQ172" s="1"/>
      <c r="XER172" s="1"/>
      <c r="XES172" s="1"/>
      <c r="XET172" s="1"/>
      <c r="XEU172" s="1"/>
      <c r="XEV172" s="1"/>
      <c r="XEW172" s="1"/>
      <c r="XEX172" s="1"/>
      <c r="XEY172" s="1"/>
      <c r="XEZ172" s="1"/>
      <c r="XFA172" s="1"/>
      <c r="XFB172" s="1"/>
      <c r="XFC172" s="1"/>
    </row>
    <row r="173" spans="1:150 16226:16383" s="3" customFormat="1" ht="21" x14ac:dyDescent="0.3">
      <c r="A173" s="91">
        <f>A172+1</f>
        <v>2</v>
      </c>
      <c r="B173" s="92"/>
      <c r="C173" s="55" t="s">
        <v>88</v>
      </c>
      <c r="D173" s="55" t="s">
        <v>325</v>
      </c>
      <c r="E173" s="6">
        <f>(3.05*6.28+2*3.05+3.05*3.05+2.9*3.37+2.23*3.13+1.38*2.13+2.15*1.38+1.48*0.9+1.77*0.9+2.32*0.6+2.08*0.9)*10.764</f>
        <v>682.48926719999997</v>
      </c>
      <c r="F173" s="6">
        <f>(3.05*2)*10.764</f>
        <v>65.660399999999996</v>
      </c>
      <c r="G173" s="6">
        <v>0</v>
      </c>
      <c r="H173" s="6">
        <f t="shared" ref="H173:H179" si="4">E173+F173+(IF(G173&lt;101,G173,IF(G173&lt;201,G173/2,IF(G173&lt;=301,G173/3,G173/4))))</f>
        <v>748.14966719999995</v>
      </c>
      <c r="I173" s="1"/>
      <c r="J173" s="1"/>
      <c r="K173" s="1"/>
      <c r="L173" s="1"/>
      <c r="M173" s="1"/>
      <c r="N173" s="1"/>
      <c r="O173" s="1"/>
      <c r="P173" s="1"/>
      <c r="Q173" s="1"/>
      <c r="R173" s="1"/>
      <c r="S173" s="1"/>
      <c r="T173" s="1"/>
      <c r="U173" s="1"/>
      <c r="V173" s="1"/>
      <c r="W173" s="1"/>
      <c r="X173" s="1"/>
      <c r="Y173" s="1"/>
      <c r="Z173" s="1"/>
      <c r="AA173" s="1"/>
      <c r="AB173" s="1"/>
      <c r="AC173" s="1"/>
      <c r="AD173" s="1"/>
      <c r="AE173" s="1"/>
      <c r="AF173" s="1"/>
      <c r="AG173" s="1"/>
      <c r="AH173" s="1"/>
      <c r="AI173" s="1"/>
      <c r="AJ173" s="1"/>
      <c r="AK173" s="1"/>
      <c r="AL173" s="1"/>
      <c r="AM173" s="1"/>
      <c r="AN173" s="1"/>
      <c r="AO173" s="1"/>
      <c r="AP173" s="1"/>
      <c r="AQ173" s="1"/>
      <c r="AR173" s="1"/>
      <c r="AS173" s="1"/>
      <c r="AT173" s="1"/>
      <c r="AU173" s="1"/>
      <c r="AV173" s="1"/>
      <c r="AW173" s="1"/>
      <c r="AX173" s="1"/>
      <c r="AY173" s="1"/>
      <c r="AZ173" s="1"/>
      <c r="BA173" s="1"/>
      <c r="BB173" s="1"/>
      <c r="BC173" s="1"/>
      <c r="BD173" s="1"/>
      <c r="BE173" s="1"/>
      <c r="BF173" s="1"/>
      <c r="BG173" s="1"/>
      <c r="BH173" s="1"/>
      <c r="BI173" s="1"/>
      <c r="BJ173" s="1"/>
      <c r="BK173" s="1"/>
      <c r="BL173" s="1"/>
      <c r="BM173" s="1"/>
      <c r="BN173" s="1"/>
      <c r="BO173" s="1"/>
      <c r="BP173" s="1"/>
      <c r="BQ173" s="1"/>
      <c r="BR173" s="1"/>
      <c r="BS173" s="1"/>
      <c r="BT173" s="1"/>
      <c r="BU173" s="1"/>
      <c r="BV173" s="1"/>
      <c r="BW173" s="1"/>
      <c r="BX173" s="1"/>
      <c r="BY173" s="1"/>
      <c r="BZ173" s="1"/>
      <c r="CA173" s="1"/>
      <c r="CB173" s="1"/>
      <c r="CC173" s="1"/>
      <c r="CD173" s="1"/>
      <c r="CE173" s="1"/>
      <c r="CF173" s="1"/>
      <c r="CG173" s="1"/>
      <c r="CH173" s="1"/>
      <c r="CI173" s="1"/>
      <c r="CJ173" s="1"/>
      <c r="CK173" s="1"/>
      <c r="CL173" s="1"/>
      <c r="CM173" s="1"/>
      <c r="CN173" s="1"/>
      <c r="CO173" s="1"/>
      <c r="CP173" s="1"/>
      <c r="CQ173" s="1"/>
      <c r="CR173" s="1"/>
      <c r="CS173" s="1"/>
      <c r="CT173" s="1"/>
      <c r="CU173" s="1"/>
      <c r="CV173" s="1"/>
      <c r="CW173" s="1"/>
      <c r="CX173" s="1"/>
      <c r="CY173" s="1"/>
      <c r="CZ173" s="1"/>
      <c r="DA173" s="1"/>
      <c r="DB173" s="1"/>
      <c r="DC173" s="1"/>
      <c r="DD173" s="1"/>
      <c r="DE173" s="1"/>
      <c r="DF173" s="1"/>
      <c r="DG173" s="1"/>
      <c r="DH173" s="1"/>
      <c r="DI173" s="1"/>
      <c r="DJ173" s="1"/>
      <c r="DK173" s="1"/>
      <c r="DL173" s="1"/>
      <c r="DM173" s="1"/>
      <c r="DN173" s="1"/>
      <c r="DO173" s="1"/>
      <c r="DP173" s="1"/>
      <c r="DQ173" s="1"/>
      <c r="DR173" s="1"/>
      <c r="DS173" s="1"/>
      <c r="DT173" s="1"/>
      <c r="DU173" s="1"/>
      <c r="DV173" s="1"/>
      <c r="DW173" s="1"/>
      <c r="DX173" s="1"/>
      <c r="DY173" s="1"/>
      <c r="DZ173" s="1"/>
      <c r="EA173" s="1"/>
      <c r="EB173" s="1"/>
      <c r="EC173" s="1"/>
      <c r="ED173" s="1"/>
      <c r="EE173" s="1"/>
      <c r="EF173" s="1"/>
      <c r="EG173" s="1"/>
      <c r="EH173" s="1"/>
      <c r="EI173" s="1"/>
      <c r="EJ173" s="1"/>
      <c r="EK173" s="1"/>
      <c r="EL173" s="1"/>
      <c r="EM173" s="1"/>
      <c r="EN173" s="1"/>
      <c r="EO173" s="1"/>
      <c r="EP173" s="1"/>
      <c r="EQ173" s="1"/>
      <c r="ER173" s="1"/>
      <c r="ES173" s="1"/>
      <c r="ET173" s="1"/>
      <c r="WZB173" s="1"/>
      <c r="WZC173" s="1"/>
      <c r="WZD173" s="1"/>
      <c r="WZE173" s="1"/>
      <c r="WZF173" s="1"/>
      <c r="WZG173" s="1"/>
      <c r="WZH173" s="1"/>
      <c r="WZI173" s="1"/>
      <c r="WZJ173" s="1"/>
      <c r="WZK173" s="1"/>
      <c r="WZL173" s="1"/>
      <c r="WZM173" s="1"/>
      <c r="WZN173" s="1"/>
      <c r="WZO173" s="1"/>
      <c r="WZP173" s="1"/>
      <c r="WZQ173" s="1"/>
      <c r="WZR173" s="1"/>
      <c r="WZS173" s="1"/>
      <c r="WZT173" s="1"/>
      <c r="WZU173" s="1"/>
      <c r="WZV173" s="1"/>
      <c r="WZW173" s="1"/>
      <c r="WZX173" s="1"/>
      <c r="WZY173" s="1"/>
      <c r="WZZ173" s="1"/>
      <c r="XAA173" s="1"/>
      <c r="XAB173" s="1"/>
      <c r="XAC173" s="1"/>
      <c r="XAD173" s="1"/>
      <c r="XAE173" s="1"/>
      <c r="XAF173" s="1"/>
      <c r="XAG173" s="1"/>
      <c r="XAH173" s="1"/>
      <c r="XAI173" s="1"/>
      <c r="XAJ173" s="1"/>
      <c r="XAK173" s="1"/>
      <c r="XAL173" s="1"/>
      <c r="XAM173" s="1"/>
      <c r="XAN173" s="1"/>
      <c r="XAO173" s="1"/>
      <c r="XAP173" s="1"/>
      <c r="XAQ173" s="1"/>
      <c r="XAR173" s="1"/>
      <c r="XAS173" s="1"/>
      <c r="XAT173" s="1"/>
      <c r="XAU173" s="1"/>
      <c r="XAV173" s="1"/>
      <c r="XAW173" s="1"/>
      <c r="XAX173" s="1"/>
      <c r="XAY173" s="1"/>
      <c r="XAZ173" s="1"/>
      <c r="XBA173" s="1"/>
      <c r="XBB173" s="1"/>
      <c r="XBC173" s="1"/>
      <c r="XBD173" s="1"/>
      <c r="XBE173" s="1"/>
      <c r="XBF173" s="1"/>
      <c r="XBG173" s="1"/>
      <c r="XBH173" s="1"/>
      <c r="XBI173" s="1"/>
      <c r="XBJ173" s="1"/>
      <c r="XBK173" s="1"/>
      <c r="XBL173" s="1"/>
      <c r="XBM173" s="1"/>
      <c r="XBN173" s="1"/>
      <c r="XBO173" s="1"/>
      <c r="XBP173" s="1"/>
      <c r="XBQ173" s="1"/>
      <c r="XBR173" s="1"/>
      <c r="XBS173" s="1"/>
      <c r="XBT173" s="1"/>
      <c r="XBU173" s="1"/>
      <c r="XBV173" s="1"/>
      <c r="XBW173" s="1"/>
      <c r="XBX173" s="1"/>
      <c r="XBY173" s="1"/>
      <c r="XBZ173" s="1"/>
      <c r="XCA173" s="1"/>
      <c r="XCB173" s="1"/>
      <c r="XCC173" s="1"/>
      <c r="XCD173" s="1"/>
      <c r="XCE173" s="1"/>
      <c r="XCF173" s="1"/>
      <c r="XCG173" s="1"/>
      <c r="XCH173" s="1"/>
      <c r="XCI173" s="1"/>
      <c r="XCJ173" s="1"/>
      <c r="XCK173" s="1"/>
      <c r="XCL173" s="1"/>
      <c r="XCM173" s="1"/>
      <c r="XCN173" s="1"/>
      <c r="XCO173" s="1"/>
      <c r="XCP173" s="1"/>
      <c r="XCQ173" s="1"/>
      <c r="XCR173" s="1"/>
      <c r="XCS173" s="1"/>
      <c r="XCT173" s="1"/>
      <c r="XCU173" s="1"/>
      <c r="XCV173" s="1"/>
      <c r="XCW173" s="1"/>
      <c r="XCX173" s="1"/>
      <c r="XCY173" s="1"/>
      <c r="XCZ173" s="1"/>
      <c r="XDA173" s="1"/>
      <c r="XDB173" s="1"/>
      <c r="XDC173" s="1"/>
      <c r="XDD173" s="1"/>
      <c r="XDE173" s="1"/>
      <c r="XDF173" s="1"/>
      <c r="XDG173" s="1"/>
      <c r="XDH173" s="1"/>
      <c r="XDI173" s="1"/>
      <c r="XDJ173" s="1"/>
      <c r="XDK173" s="1"/>
      <c r="XDL173" s="1"/>
      <c r="XDM173" s="1"/>
      <c r="XDN173" s="1"/>
      <c r="XDO173" s="1"/>
      <c r="XDP173" s="1"/>
      <c r="XDQ173" s="1"/>
      <c r="XDR173" s="1"/>
      <c r="XDS173" s="1"/>
      <c r="XDT173" s="1"/>
      <c r="XDU173" s="1"/>
      <c r="XDV173" s="1"/>
      <c r="XDW173" s="1"/>
      <c r="XDX173" s="1"/>
      <c r="XDY173" s="1"/>
      <c r="XDZ173" s="1"/>
      <c r="XEA173" s="1"/>
      <c r="XEB173" s="1"/>
      <c r="XEC173" s="1"/>
      <c r="XED173" s="1"/>
      <c r="XEE173" s="1"/>
      <c r="XEF173" s="1"/>
      <c r="XEG173" s="1"/>
      <c r="XEH173" s="1"/>
      <c r="XEI173" s="1"/>
      <c r="XEJ173" s="1"/>
      <c r="XEK173" s="1"/>
      <c r="XEL173" s="1"/>
      <c r="XEM173" s="1"/>
      <c r="XEN173" s="1"/>
      <c r="XEO173" s="1"/>
      <c r="XEP173" s="1"/>
      <c r="XEQ173" s="1"/>
      <c r="XER173" s="1"/>
      <c r="XES173" s="1"/>
      <c r="XET173" s="1"/>
      <c r="XEU173" s="1"/>
      <c r="XEV173" s="1"/>
      <c r="XEW173" s="1"/>
      <c r="XEX173" s="1"/>
      <c r="XEY173" s="1"/>
      <c r="XEZ173" s="1"/>
      <c r="XFA173" s="1"/>
      <c r="XFB173" s="1"/>
      <c r="XFC173" s="1"/>
    </row>
    <row r="174" spans="1:150 16226:16383" s="3" customFormat="1" ht="21" x14ac:dyDescent="0.3">
      <c r="A174" s="91">
        <f t="shared" ref="A174:A179" si="5">A173+1</f>
        <v>3</v>
      </c>
      <c r="B174" s="92"/>
      <c r="C174" s="55" t="s">
        <v>88</v>
      </c>
      <c r="D174" s="55" t="s">
        <v>326</v>
      </c>
      <c r="E174" s="6">
        <f>(2.92*5.87+2.13*2.64+2.9*3.05+1.38*2.13+2.15*1.38+1.37*0.9+0.97*0.9+1.55*0.6)*10.764</f>
        <v>436.49096399999991</v>
      </c>
      <c r="F174" s="6">
        <f>(2.92*1.01)*10.764</f>
        <v>31.745188799999998</v>
      </c>
      <c r="G174" s="6">
        <v>0</v>
      </c>
      <c r="H174" s="6">
        <f t="shared" si="4"/>
        <v>468.2361527999999</v>
      </c>
      <c r="I174" s="1"/>
      <c r="J174" s="79">
        <f>10400000/H174</f>
        <v>22211.014544283182</v>
      </c>
      <c r="K174" s="1"/>
      <c r="L174" s="1"/>
      <c r="M174" s="1"/>
      <c r="N174" s="1"/>
      <c r="O174" s="1"/>
      <c r="P174" s="1"/>
      <c r="Q174" s="1"/>
      <c r="R174" s="1"/>
      <c r="S174" s="1"/>
      <c r="T174" s="1"/>
      <c r="U174" s="1"/>
      <c r="V174" s="1"/>
      <c r="W174" s="1"/>
      <c r="X174" s="1"/>
      <c r="Y174" s="1"/>
      <c r="Z174" s="1"/>
      <c r="AA174" s="1"/>
      <c r="AB174" s="1"/>
      <c r="AC174" s="1"/>
      <c r="AD174" s="1"/>
      <c r="AE174" s="1"/>
      <c r="AF174" s="1"/>
      <c r="AG174" s="1"/>
      <c r="AH174" s="1"/>
      <c r="AI174" s="1"/>
      <c r="AJ174" s="1"/>
      <c r="AK174" s="1"/>
      <c r="AL174" s="1"/>
      <c r="AM174" s="1"/>
      <c r="AN174" s="1"/>
      <c r="AO174" s="1"/>
      <c r="AP174" s="1"/>
      <c r="AQ174" s="1"/>
      <c r="AR174" s="1"/>
      <c r="AS174" s="1"/>
      <c r="AT174" s="1"/>
      <c r="AU174" s="1"/>
      <c r="AV174" s="1"/>
      <c r="AW174" s="1"/>
      <c r="AX174" s="1"/>
      <c r="AY174" s="1"/>
      <c r="AZ174" s="1"/>
      <c r="BA174" s="1"/>
      <c r="BB174" s="1"/>
      <c r="BC174" s="1"/>
      <c r="BD174" s="1"/>
      <c r="BE174" s="1"/>
      <c r="BF174" s="1"/>
      <c r="BG174" s="1"/>
      <c r="BH174" s="1"/>
      <c r="BI174" s="1"/>
      <c r="BJ174" s="1"/>
      <c r="BK174" s="1"/>
      <c r="BL174" s="1"/>
      <c r="BM174" s="1"/>
      <c r="BN174" s="1"/>
      <c r="BO174" s="1"/>
      <c r="BP174" s="1"/>
      <c r="BQ174" s="1"/>
      <c r="BR174" s="1"/>
      <c r="BS174" s="1"/>
      <c r="BT174" s="1"/>
      <c r="BU174" s="1"/>
      <c r="BV174" s="1"/>
      <c r="BW174" s="1"/>
      <c r="BX174" s="1"/>
      <c r="BY174" s="1"/>
      <c r="BZ174" s="1"/>
      <c r="CA174" s="1"/>
      <c r="CB174" s="1"/>
      <c r="CC174" s="1"/>
      <c r="CD174" s="1"/>
      <c r="CE174" s="1"/>
      <c r="CF174" s="1"/>
      <c r="CG174" s="1"/>
      <c r="CH174" s="1"/>
      <c r="CI174" s="1"/>
      <c r="CJ174" s="1"/>
      <c r="CK174" s="1"/>
      <c r="CL174" s="1"/>
      <c r="CM174" s="1"/>
      <c r="CN174" s="1"/>
      <c r="CO174" s="1"/>
      <c r="CP174" s="1"/>
      <c r="CQ174" s="1"/>
      <c r="CR174" s="1"/>
      <c r="CS174" s="1"/>
      <c r="CT174" s="1"/>
      <c r="CU174" s="1"/>
      <c r="CV174" s="1"/>
      <c r="CW174" s="1"/>
      <c r="CX174" s="1"/>
      <c r="CY174" s="1"/>
      <c r="CZ174" s="1"/>
      <c r="DA174" s="1"/>
      <c r="DB174" s="1"/>
      <c r="DC174" s="1"/>
      <c r="DD174" s="1"/>
      <c r="DE174" s="1"/>
      <c r="DF174" s="1"/>
      <c r="DG174" s="1"/>
      <c r="DH174" s="1"/>
      <c r="DI174" s="1"/>
      <c r="DJ174" s="1"/>
      <c r="DK174" s="1"/>
      <c r="DL174" s="1"/>
      <c r="DM174" s="1"/>
      <c r="DN174" s="1"/>
      <c r="DO174" s="1"/>
      <c r="DP174" s="1"/>
      <c r="DQ174" s="1"/>
      <c r="DR174" s="1"/>
      <c r="DS174" s="1"/>
      <c r="DT174" s="1"/>
      <c r="DU174" s="1"/>
      <c r="DV174" s="1"/>
      <c r="DW174" s="1"/>
      <c r="DX174" s="1"/>
      <c r="DY174" s="1"/>
      <c r="DZ174" s="1"/>
      <c r="EA174" s="1"/>
      <c r="EB174" s="1"/>
      <c r="EC174" s="1"/>
      <c r="ED174" s="1"/>
      <c r="EE174" s="1"/>
      <c r="EF174" s="1"/>
      <c r="EG174" s="1"/>
      <c r="EH174" s="1"/>
      <c r="EI174" s="1"/>
      <c r="EJ174" s="1"/>
      <c r="EK174" s="1"/>
      <c r="EL174" s="1"/>
      <c r="EM174" s="1"/>
      <c r="EN174" s="1"/>
      <c r="EO174" s="1"/>
      <c r="EP174" s="1"/>
      <c r="EQ174" s="1"/>
      <c r="ER174" s="1"/>
      <c r="ES174" s="1"/>
      <c r="ET174" s="1"/>
      <c r="WZB174" s="1"/>
      <c r="WZC174" s="1"/>
      <c r="WZD174" s="1"/>
      <c r="WZE174" s="1"/>
      <c r="WZF174" s="1"/>
      <c r="WZG174" s="1"/>
      <c r="WZH174" s="1"/>
      <c r="WZI174" s="1"/>
      <c r="WZJ174" s="1"/>
      <c r="WZK174" s="1"/>
      <c r="WZL174" s="1"/>
      <c r="WZM174" s="1"/>
      <c r="WZN174" s="1"/>
      <c r="WZO174" s="1"/>
      <c r="WZP174" s="1"/>
      <c r="WZQ174" s="1"/>
      <c r="WZR174" s="1"/>
      <c r="WZS174" s="1"/>
      <c r="WZT174" s="1"/>
      <c r="WZU174" s="1"/>
      <c r="WZV174" s="1"/>
      <c r="WZW174" s="1"/>
      <c r="WZX174" s="1"/>
      <c r="WZY174" s="1"/>
      <c r="WZZ174" s="1"/>
      <c r="XAA174" s="1"/>
      <c r="XAB174" s="1"/>
      <c r="XAC174" s="1"/>
      <c r="XAD174" s="1"/>
      <c r="XAE174" s="1"/>
      <c r="XAF174" s="1"/>
      <c r="XAG174" s="1"/>
      <c r="XAH174" s="1"/>
      <c r="XAI174" s="1"/>
      <c r="XAJ174" s="1"/>
      <c r="XAK174" s="1"/>
      <c r="XAL174" s="1"/>
      <c r="XAM174" s="1"/>
      <c r="XAN174" s="1"/>
      <c r="XAO174" s="1"/>
      <c r="XAP174" s="1"/>
      <c r="XAQ174" s="1"/>
      <c r="XAR174" s="1"/>
      <c r="XAS174" s="1"/>
      <c r="XAT174" s="1"/>
      <c r="XAU174" s="1"/>
      <c r="XAV174" s="1"/>
      <c r="XAW174" s="1"/>
      <c r="XAX174" s="1"/>
      <c r="XAY174" s="1"/>
      <c r="XAZ174" s="1"/>
      <c r="XBA174" s="1"/>
      <c r="XBB174" s="1"/>
      <c r="XBC174" s="1"/>
      <c r="XBD174" s="1"/>
      <c r="XBE174" s="1"/>
      <c r="XBF174" s="1"/>
      <c r="XBG174" s="1"/>
      <c r="XBH174" s="1"/>
      <c r="XBI174" s="1"/>
      <c r="XBJ174" s="1"/>
      <c r="XBK174" s="1"/>
      <c r="XBL174" s="1"/>
      <c r="XBM174" s="1"/>
      <c r="XBN174" s="1"/>
      <c r="XBO174" s="1"/>
      <c r="XBP174" s="1"/>
      <c r="XBQ174" s="1"/>
      <c r="XBR174" s="1"/>
      <c r="XBS174" s="1"/>
      <c r="XBT174" s="1"/>
      <c r="XBU174" s="1"/>
      <c r="XBV174" s="1"/>
      <c r="XBW174" s="1"/>
      <c r="XBX174" s="1"/>
      <c r="XBY174" s="1"/>
      <c r="XBZ174" s="1"/>
      <c r="XCA174" s="1"/>
      <c r="XCB174" s="1"/>
      <c r="XCC174" s="1"/>
      <c r="XCD174" s="1"/>
      <c r="XCE174" s="1"/>
      <c r="XCF174" s="1"/>
      <c r="XCG174" s="1"/>
      <c r="XCH174" s="1"/>
      <c r="XCI174" s="1"/>
      <c r="XCJ174" s="1"/>
      <c r="XCK174" s="1"/>
      <c r="XCL174" s="1"/>
      <c r="XCM174" s="1"/>
      <c r="XCN174" s="1"/>
      <c r="XCO174" s="1"/>
      <c r="XCP174" s="1"/>
      <c r="XCQ174" s="1"/>
      <c r="XCR174" s="1"/>
      <c r="XCS174" s="1"/>
      <c r="XCT174" s="1"/>
      <c r="XCU174" s="1"/>
      <c r="XCV174" s="1"/>
      <c r="XCW174" s="1"/>
      <c r="XCX174" s="1"/>
      <c r="XCY174" s="1"/>
      <c r="XCZ174" s="1"/>
      <c r="XDA174" s="1"/>
      <c r="XDB174" s="1"/>
      <c r="XDC174" s="1"/>
      <c r="XDD174" s="1"/>
      <c r="XDE174" s="1"/>
      <c r="XDF174" s="1"/>
      <c r="XDG174" s="1"/>
      <c r="XDH174" s="1"/>
      <c r="XDI174" s="1"/>
      <c r="XDJ174" s="1"/>
      <c r="XDK174" s="1"/>
      <c r="XDL174" s="1"/>
      <c r="XDM174" s="1"/>
      <c r="XDN174" s="1"/>
      <c r="XDO174" s="1"/>
      <c r="XDP174" s="1"/>
      <c r="XDQ174" s="1"/>
      <c r="XDR174" s="1"/>
      <c r="XDS174" s="1"/>
      <c r="XDT174" s="1"/>
      <c r="XDU174" s="1"/>
      <c r="XDV174" s="1"/>
      <c r="XDW174" s="1"/>
      <c r="XDX174" s="1"/>
      <c r="XDY174" s="1"/>
      <c r="XDZ174" s="1"/>
      <c r="XEA174" s="1"/>
      <c r="XEB174" s="1"/>
      <c r="XEC174" s="1"/>
      <c r="XED174" s="1"/>
      <c r="XEE174" s="1"/>
      <c r="XEF174" s="1"/>
      <c r="XEG174" s="1"/>
      <c r="XEH174" s="1"/>
      <c r="XEI174" s="1"/>
      <c r="XEJ174" s="1"/>
      <c r="XEK174" s="1"/>
      <c r="XEL174" s="1"/>
      <c r="XEM174" s="1"/>
      <c r="XEN174" s="1"/>
      <c r="XEO174" s="1"/>
      <c r="XEP174" s="1"/>
      <c r="XEQ174" s="1"/>
      <c r="XER174" s="1"/>
      <c r="XES174" s="1"/>
      <c r="XET174" s="1"/>
      <c r="XEU174" s="1"/>
      <c r="XEV174" s="1"/>
      <c r="XEW174" s="1"/>
      <c r="XEX174" s="1"/>
      <c r="XEY174" s="1"/>
      <c r="XEZ174" s="1"/>
      <c r="XFA174" s="1"/>
      <c r="XFB174" s="1"/>
      <c r="XFC174" s="1"/>
    </row>
    <row r="175" spans="1:150 16226:16383" s="3" customFormat="1" ht="20.25" customHeight="1" x14ac:dyDescent="0.3">
      <c r="A175" s="91">
        <f t="shared" si="5"/>
        <v>4</v>
      </c>
      <c r="B175" s="92"/>
      <c r="C175" s="55" t="s">
        <v>88</v>
      </c>
      <c r="D175" s="55" t="s">
        <v>325</v>
      </c>
      <c r="E175" s="6">
        <f>(3.05*5.97+2*3.05+3.05*3.05+3.05*3.37+2.23*3.23+1.38*2.23+2.15*1.38+1*0.9+2.25*0.9+2.32*0.6)*10.764</f>
        <v>661.4887031999998</v>
      </c>
      <c r="F175" s="6">
        <f>(3.05*1.01)*10.764</f>
        <v>33.158501999999999</v>
      </c>
      <c r="G175" s="6">
        <v>0</v>
      </c>
      <c r="H175" s="6">
        <f t="shared" si="4"/>
        <v>694.6472051999998</v>
      </c>
      <c r="I175" s="1"/>
      <c r="J175" s="79"/>
      <c r="K175" s="1"/>
      <c r="L175" s="1"/>
      <c r="M175" s="1"/>
      <c r="N175" s="1"/>
      <c r="O175" s="1"/>
      <c r="P175" s="1"/>
      <c r="Q175" s="1"/>
      <c r="R175" s="1"/>
      <c r="S175" s="1"/>
      <c r="T175" s="1"/>
      <c r="U175" s="1"/>
      <c r="V175" s="1"/>
      <c r="W175" s="1"/>
      <c r="X175" s="1"/>
      <c r="Y175" s="1"/>
      <c r="Z175" s="1"/>
      <c r="AA175" s="1"/>
      <c r="AB175" s="1"/>
      <c r="AC175" s="1"/>
      <c r="AD175" s="1"/>
      <c r="AE175" s="1"/>
      <c r="AF175" s="1"/>
      <c r="AG175" s="1"/>
      <c r="AH175" s="1"/>
      <c r="AI175" s="1"/>
      <c r="AJ175" s="1"/>
      <c r="AK175" s="1"/>
      <c r="AL175" s="1"/>
      <c r="AM175" s="1"/>
      <c r="AN175" s="1"/>
      <c r="AO175" s="1"/>
      <c r="AP175" s="1"/>
      <c r="AQ175" s="1"/>
      <c r="AR175" s="1"/>
      <c r="AS175" s="1"/>
      <c r="AT175" s="1"/>
      <c r="AU175" s="1"/>
      <c r="AV175" s="1"/>
      <c r="AW175" s="1"/>
      <c r="AX175" s="1"/>
      <c r="AY175" s="1"/>
      <c r="AZ175" s="1"/>
      <c r="BA175" s="1"/>
      <c r="BB175" s="1"/>
      <c r="BC175" s="1"/>
      <c r="BD175" s="1"/>
      <c r="BE175" s="1"/>
      <c r="BF175" s="1"/>
      <c r="BG175" s="1"/>
      <c r="BH175" s="1"/>
      <c r="BI175" s="1"/>
      <c r="BJ175" s="1"/>
      <c r="BK175" s="1"/>
      <c r="BL175" s="1"/>
      <c r="BM175" s="1"/>
      <c r="BN175" s="1"/>
      <c r="BO175" s="1"/>
      <c r="BP175" s="1"/>
      <c r="BQ175" s="1"/>
      <c r="BR175" s="1"/>
      <c r="BS175" s="1"/>
      <c r="BT175" s="1"/>
      <c r="BU175" s="1"/>
      <c r="BV175" s="1"/>
      <c r="BW175" s="1"/>
      <c r="BX175" s="1"/>
      <c r="BY175" s="1"/>
      <c r="BZ175" s="1"/>
      <c r="CA175" s="1"/>
      <c r="CB175" s="1"/>
      <c r="CC175" s="1"/>
      <c r="CD175" s="1"/>
      <c r="CE175" s="1"/>
      <c r="CF175" s="1"/>
      <c r="CG175" s="1"/>
      <c r="CH175" s="1"/>
      <c r="CI175" s="1"/>
      <c r="CJ175" s="1"/>
      <c r="CK175" s="1"/>
      <c r="CL175" s="1"/>
      <c r="CM175" s="1"/>
      <c r="CN175" s="1"/>
      <c r="CO175" s="1"/>
      <c r="CP175" s="1"/>
      <c r="CQ175" s="1"/>
      <c r="CR175" s="1"/>
      <c r="CS175" s="1"/>
      <c r="CT175" s="1"/>
      <c r="CU175" s="1"/>
      <c r="CV175" s="1"/>
      <c r="CW175" s="1"/>
      <c r="CX175" s="1"/>
      <c r="CY175" s="1"/>
      <c r="CZ175" s="1"/>
      <c r="DA175" s="1"/>
      <c r="DB175" s="1"/>
      <c r="DC175" s="1"/>
      <c r="DD175" s="1"/>
      <c r="DE175" s="1"/>
      <c r="DF175" s="1"/>
      <c r="DG175" s="1"/>
      <c r="DH175" s="1"/>
      <c r="DI175" s="1"/>
      <c r="DJ175" s="1"/>
      <c r="DK175" s="1"/>
      <c r="DL175" s="1"/>
      <c r="DM175" s="1"/>
      <c r="DN175" s="1"/>
      <c r="DO175" s="1"/>
      <c r="DP175" s="1"/>
      <c r="DQ175" s="1"/>
      <c r="DR175" s="1"/>
      <c r="DS175" s="1"/>
      <c r="DT175" s="1"/>
      <c r="DU175" s="1"/>
      <c r="DV175" s="1"/>
      <c r="DW175" s="1"/>
      <c r="DX175" s="1"/>
      <c r="DY175" s="1"/>
      <c r="DZ175" s="1"/>
      <c r="EA175" s="1"/>
      <c r="EB175" s="1"/>
      <c r="EC175" s="1"/>
      <c r="ED175" s="1"/>
      <c r="EE175" s="1"/>
      <c r="EF175" s="1"/>
      <c r="EG175" s="1"/>
      <c r="EH175" s="1"/>
      <c r="EI175" s="1"/>
      <c r="EJ175" s="1"/>
      <c r="EK175" s="1"/>
      <c r="EL175" s="1"/>
      <c r="EM175" s="1"/>
      <c r="EN175" s="1"/>
      <c r="EO175" s="1"/>
      <c r="EP175" s="1"/>
      <c r="EQ175" s="1"/>
      <c r="ER175" s="1"/>
      <c r="ES175" s="1"/>
      <c r="ET175" s="1"/>
      <c r="WZB175" s="1"/>
      <c r="WZC175" s="1"/>
      <c r="WZD175" s="1"/>
      <c r="WZE175" s="1"/>
      <c r="WZF175" s="1"/>
      <c r="WZG175" s="1"/>
      <c r="WZH175" s="1"/>
      <c r="WZI175" s="1"/>
      <c r="WZJ175" s="1"/>
      <c r="WZK175" s="1"/>
      <c r="WZL175" s="1"/>
      <c r="WZM175" s="1"/>
      <c r="WZN175" s="1"/>
      <c r="WZO175" s="1"/>
      <c r="WZP175" s="1"/>
      <c r="WZQ175" s="1"/>
      <c r="WZR175" s="1"/>
      <c r="WZS175" s="1"/>
      <c r="WZT175" s="1"/>
      <c r="WZU175" s="1"/>
      <c r="WZV175" s="1"/>
      <c r="WZW175" s="1"/>
      <c r="WZX175" s="1"/>
      <c r="WZY175" s="1"/>
      <c r="WZZ175" s="1"/>
      <c r="XAA175" s="1"/>
      <c r="XAB175" s="1"/>
      <c r="XAC175" s="1"/>
      <c r="XAD175" s="1"/>
      <c r="XAE175" s="1"/>
      <c r="XAF175" s="1"/>
      <c r="XAG175" s="1"/>
      <c r="XAH175" s="1"/>
      <c r="XAI175" s="1"/>
      <c r="XAJ175" s="1"/>
      <c r="XAK175" s="1"/>
      <c r="XAL175" s="1"/>
      <c r="XAM175" s="1"/>
      <c r="XAN175" s="1"/>
      <c r="XAO175" s="1"/>
      <c r="XAP175" s="1"/>
      <c r="XAQ175" s="1"/>
      <c r="XAR175" s="1"/>
      <c r="XAS175" s="1"/>
      <c r="XAT175" s="1"/>
      <c r="XAU175" s="1"/>
      <c r="XAV175" s="1"/>
      <c r="XAW175" s="1"/>
      <c r="XAX175" s="1"/>
      <c r="XAY175" s="1"/>
      <c r="XAZ175" s="1"/>
      <c r="XBA175" s="1"/>
      <c r="XBB175" s="1"/>
      <c r="XBC175" s="1"/>
      <c r="XBD175" s="1"/>
      <c r="XBE175" s="1"/>
      <c r="XBF175" s="1"/>
      <c r="XBG175" s="1"/>
      <c r="XBH175" s="1"/>
      <c r="XBI175" s="1"/>
      <c r="XBJ175" s="1"/>
      <c r="XBK175" s="1"/>
      <c r="XBL175" s="1"/>
      <c r="XBM175" s="1"/>
      <c r="XBN175" s="1"/>
      <c r="XBO175" s="1"/>
      <c r="XBP175" s="1"/>
      <c r="XBQ175" s="1"/>
      <c r="XBR175" s="1"/>
      <c r="XBS175" s="1"/>
      <c r="XBT175" s="1"/>
      <c r="XBU175" s="1"/>
      <c r="XBV175" s="1"/>
      <c r="XBW175" s="1"/>
      <c r="XBX175" s="1"/>
      <c r="XBY175" s="1"/>
      <c r="XBZ175" s="1"/>
      <c r="XCA175" s="1"/>
      <c r="XCB175" s="1"/>
      <c r="XCC175" s="1"/>
      <c r="XCD175" s="1"/>
      <c r="XCE175" s="1"/>
      <c r="XCF175" s="1"/>
      <c r="XCG175" s="1"/>
      <c r="XCH175" s="1"/>
      <c r="XCI175" s="1"/>
      <c r="XCJ175" s="1"/>
      <c r="XCK175" s="1"/>
      <c r="XCL175" s="1"/>
      <c r="XCM175" s="1"/>
      <c r="XCN175" s="1"/>
      <c r="XCO175" s="1"/>
      <c r="XCP175" s="1"/>
      <c r="XCQ175" s="1"/>
      <c r="XCR175" s="1"/>
      <c r="XCS175" s="1"/>
      <c r="XCT175" s="1"/>
      <c r="XCU175" s="1"/>
      <c r="XCV175" s="1"/>
      <c r="XCW175" s="1"/>
      <c r="XCX175" s="1"/>
      <c r="XCY175" s="1"/>
      <c r="XCZ175" s="1"/>
      <c r="XDA175" s="1"/>
      <c r="XDB175" s="1"/>
      <c r="XDC175" s="1"/>
      <c r="XDD175" s="1"/>
      <c r="XDE175" s="1"/>
      <c r="XDF175" s="1"/>
      <c r="XDG175" s="1"/>
      <c r="XDH175" s="1"/>
      <c r="XDI175" s="1"/>
      <c r="XDJ175" s="1"/>
      <c r="XDK175" s="1"/>
      <c r="XDL175" s="1"/>
      <c r="XDM175" s="1"/>
      <c r="XDN175" s="1"/>
      <c r="XDO175" s="1"/>
      <c r="XDP175" s="1"/>
      <c r="XDQ175" s="1"/>
      <c r="XDR175" s="1"/>
      <c r="XDS175" s="1"/>
      <c r="XDT175" s="1"/>
      <c r="XDU175" s="1"/>
      <c r="XDV175" s="1"/>
      <c r="XDW175" s="1"/>
      <c r="XDX175" s="1"/>
      <c r="XDY175" s="1"/>
      <c r="XDZ175" s="1"/>
      <c r="XEA175" s="1"/>
      <c r="XEB175" s="1"/>
      <c r="XEC175" s="1"/>
      <c r="XED175" s="1"/>
      <c r="XEE175" s="1"/>
      <c r="XEF175" s="1"/>
      <c r="XEG175" s="1"/>
      <c r="XEH175" s="1"/>
      <c r="XEI175" s="1"/>
      <c r="XEJ175" s="1"/>
      <c r="XEK175" s="1"/>
      <c r="XEL175" s="1"/>
      <c r="XEM175" s="1"/>
      <c r="XEN175" s="1"/>
      <c r="XEO175" s="1"/>
      <c r="XEP175" s="1"/>
      <c r="XEQ175" s="1"/>
      <c r="XER175" s="1"/>
      <c r="XES175" s="1"/>
      <c r="XET175" s="1"/>
      <c r="XEU175" s="1"/>
      <c r="XEV175" s="1"/>
      <c r="XEW175" s="1"/>
      <c r="XEX175" s="1"/>
      <c r="XEY175" s="1"/>
      <c r="XEZ175" s="1"/>
      <c r="XFA175" s="1"/>
      <c r="XFB175" s="1"/>
      <c r="XFC175" s="1"/>
    </row>
    <row r="176" spans="1:150 16226:16383" s="3" customFormat="1" ht="20.25" customHeight="1" x14ac:dyDescent="0.3">
      <c r="A176" s="91">
        <f t="shared" si="5"/>
        <v>5</v>
      </c>
      <c r="B176" s="92"/>
      <c r="C176" s="55" t="s">
        <v>88</v>
      </c>
      <c r="D176" s="55" t="s">
        <v>325</v>
      </c>
      <c r="E176" s="6">
        <f>(3.05*5.97+2*3.05+3.05*3.05+3.05*3.37+2.23*3.23+1.38*2.23+2.15*1.38+1*0.9+2.25*0.9+2.32*0.6)*10.764</f>
        <v>661.4887031999998</v>
      </c>
      <c r="F176" s="6">
        <f>(3.05*1.01)*10.764</f>
        <v>33.158501999999999</v>
      </c>
      <c r="G176" s="6">
        <v>0</v>
      </c>
      <c r="H176" s="6">
        <f t="shared" si="4"/>
        <v>694.6472051999998</v>
      </c>
      <c r="I176" s="1"/>
      <c r="J176" s="79"/>
      <c r="K176" s="1"/>
      <c r="L176" s="1"/>
      <c r="M176" s="1"/>
      <c r="N176" s="1"/>
      <c r="O176" s="1"/>
      <c r="P176" s="1"/>
      <c r="Q176" s="1"/>
      <c r="R176" s="1"/>
      <c r="S176" s="1"/>
      <c r="T176" s="1"/>
      <c r="U176" s="1"/>
      <c r="V176" s="1"/>
      <c r="W176" s="1"/>
      <c r="X176" s="1"/>
      <c r="Y176" s="1"/>
      <c r="Z176" s="1"/>
      <c r="AA176" s="1"/>
      <c r="AB176" s="1"/>
      <c r="AC176" s="1"/>
      <c r="AD176" s="1"/>
      <c r="AE176" s="1"/>
      <c r="AF176" s="1"/>
      <c r="AG176" s="1"/>
      <c r="AH176" s="1"/>
      <c r="AI176" s="1"/>
      <c r="AJ176" s="1"/>
      <c r="AK176" s="1"/>
      <c r="AL176" s="1"/>
      <c r="AM176" s="1"/>
      <c r="AN176" s="1"/>
      <c r="AO176" s="1"/>
      <c r="AP176" s="1"/>
      <c r="AQ176" s="1"/>
      <c r="AR176" s="1"/>
      <c r="AS176" s="1"/>
      <c r="AT176" s="1"/>
      <c r="AU176" s="1"/>
      <c r="AV176" s="1"/>
      <c r="AW176" s="1"/>
      <c r="AX176" s="1"/>
      <c r="AY176" s="1"/>
      <c r="AZ176" s="1"/>
      <c r="BA176" s="1"/>
      <c r="BB176" s="1"/>
      <c r="BC176" s="1"/>
      <c r="BD176" s="1"/>
      <c r="BE176" s="1"/>
      <c r="BF176" s="1"/>
      <c r="BG176" s="1"/>
      <c r="BH176" s="1"/>
      <c r="BI176" s="1"/>
      <c r="BJ176" s="1"/>
      <c r="BK176" s="1"/>
      <c r="BL176" s="1"/>
      <c r="BM176" s="1"/>
      <c r="BN176" s="1"/>
      <c r="BO176" s="1"/>
      <c r="BP176" s="1"/>
      <c r="BQ176" s="1"/>
      <c r="BR176" s="1"/>
      <c r="BS176" s="1"/>
      <c r="BT176" s="1"/>
      <c r="BU176" s="1"/>
      <c r="BV176" s="1"/>
      <c r="BW176" s="1"/>
      <c r="BX176" s="1"/>
      <c r="BY176" s="1"/>
      <c r="BZ176" s="1"/>
      <c r="CA176" s="1"/>
      <c r="CB176" s="1"/>
      <c r="CC176" s="1"/>
      <c r="CD176" s="1"/>
      <c r="CE176" s="1"/>
      <c r="CF176" s="1"/>
      <c r="CG176" s="1"/>
      <c r="CH176" s="1"/>
      <c r="CI176" s="1"/>
      <c r="CJ176" s="1"/>
      <c r="CK176" s="1"/>
      <c r="CL176" s="1"/>
      <c r="CM176" s="1"/>
      <c r="CN176" s="1"/>
      <c r="CO176" s="1"/>
      <c r="CP176" s="1"/>
      <c r="CQ176" s="1"/>
      <c r="CR176" s="1"/>
      <c r="CS176" s="1"/>
      <c r="CT176" s="1"/>
      <c r="CU176" s="1"/>
      <c r="CV176" s="1"/>
      <c r="CW176" s="1"/>
      <c r="CX176" s="1"/>
      <c r="CY176" s="1"/>
      <c r="CZ176" s="1"/>
      <c r="DA176" s="1"/>
      <c r="DB176" s="1"/>
      <c r="DC176" s="1"/>
      <c r="DD176" s="1"/>
      <c r="DE176" s="1"/>
      <c r="DF176" s="1"/>
      <c r="DG176" s="1"/>
      <c r="DH176" s="1"/>
      <c r="DI176" s="1"/>
      <c r="DJ176" s="1"/>
      <c r="DK176" s="1"/>
      <c r="DL176" s="1"/>
      <c r="DM176" s="1"/>
      <c r="DN176" s="1"/>
      <c r="DO176" s="1"/>
      <c r="DP176" s="1"/>
      <c r="DQ176" s="1"/>
      <c r="DR176" s="1"/>
      <c r="DS176" s="1"/>
      <c r="DT176" s="1"/>
      <c r="DU176" s="1"/>
      <c r="DV176" s="1"/>
      <c r="DW176" s="1"/>
      <c r="DX176" s="1"/>
      <c r="DY176" s="1"/>
      <c r="DZ176" s="1"/>
      <c r="EA176" s="1"/>
      <c r="EB176" s="1"/>
      <c r="EC176" s="1"/>
      <c r="ED176" s="1"/>
      <c r="EE176" s="1"/>
      <c r="EF176" s="1"/>
      <c r="EG176" s="1"/>
      <c r="EH176" s="1"/>
      <c r="EI176" s="1"/>
      <c r="EJ176" s="1"/>
      <c r="EK176" s="1"/>
      <c r="EL176" s="1"/>
      <c r="EM176" s="1"/>
      <c r="EN176" s="1"/>
      <c r="EO176" s="1"/>
      <c r="EP176" s="1"/>
      <c r="EQ176" s="1"/>
      <c r="ER176" s="1"/>
      <c r="ES176" s="1"/>
      <c r="ET176" s="1"/>
      <c r="WZB176" s="1"/>
      <c r="WZC176" s="1"/>
      <c r="WZD176" s="1"/>
      <c r="WZE176" s="1"/>
      <c r="WZF176" s="1"/>
      <c r="WZG176" s="1"/>
      <c r="WZH176" s="1"/>
      <c r="WZI176" s="1"/>
      <c r="WZJ176" s="1"/>
      <c r="WZK176" s="1"/>
      <c r="WZL176" s="1"/>
      <c r="WZM176" s="1"/>
      <c r="WZN176" s="1"/>
      <c r="WZO176" s="1"/>
      <c r="WZP176" s="1"/>
      <c r="WZQ176" s="1"/>
      <c r="WZR176" s="1"/>
      <c r="WZS176" s="1"/>
      <c r="WZT176" s="1"/>
      <c r="WZU176" s="1"/>
      <c r="WZV176" s="1"/>
      <c r="WZW176" s="1"/>
      <c r="WZX176" s="1"/>
      <c r="WZY176" s="1"/>
      <c r="WZZ176" s="1"/>
      <c r="XAA176" s="1"/>
      <c r="XAB176" s="1"/>
      <c r="XAC176" s="1"/>
      <c r="XAD176" s="1"/>
      <c r="XAE176" s="1"/>
      <c r="XAF176" s="1"/>
      <c r="XAG176" s="1"/>
      <c r="XAH176" s="1"/>
      <c r="XAI176" s="1"/>
      <c r="XAJ176" s="1"/>
      <c r="XAK176" s="1"/>
      <c r="XAL176" s="1"/>
      <c r="XAM176" s="1"/>
      <c r="XAN176" s="1"/>
      <c r="XAO176" s="1"/>
      <c r="XAP176" s="1"/>
      <c r="XAQ176" s="1"/>
      <c r="XAR176" s="1"/>
      <c r="XAS176" s="1"/>
      <c r="XAT176" s="1"/>
      <c r="XAU176" s="1"/>
      <c r="XAV176" s="1"/>
      <c r="XAW176" s="1"/>
      <c r="XAX176" s="1"/>
      <c r="XAY176" s="1"/>
      <c r="XAZ176" s="1"/>
      <c r="XBA176" s="1"/>
      <c r="XBB176" s="1"/>
      <c r="XBC176" s="1"/>
      <c r="XBD176" s="1"/>
      <c r="XBE176" s="1"/>
      <c r="XBF176" s="1"/>
      <c r="XBG176" s="1"/>
      <c r="XBH176" s="1"/>
      <c r="XBI176" s="1"/>
      <c r="XBJ176" s="1"/>
      <c r="XBK176" s="1"/>
      <c r="XBL176" s="1"/>
      <c r="XBM176" s="1"/>
      <c r="XBN176" s="1"/>
      <c r="XBO176" s="1"/>
      <c r="XBP176" s="1"/>
      <c r="XBQ176" s="1"/>
      <c r="XBR176" s="1"/>
      <c r="XBS176" s="1"/>
      <c r="XBT176" s="1"/>
      <c r="XBU176" s="1"/>
      <c r="XBV176" s="1"/>
      <c r="XBW176" s="1"/>
      <c r="XBX176" s="1"/>
      <c r="XBY176" s="1"/>
      <c r="XBZ176" s="1"/>
      <c r="XCA176" s="1"/>
      <c r="XCB176" s="1"/>
      <c r="XCC176" s="1"/>
      <c r="XCD176" s="1"/>
      <c r="XCE176" s="1"/>
      <c r="XCF176" s="1"/>
      <c r="XCG176" s="1"/>
      <c r="XCH176" s="1"/>
      <c r="XCI176" s="1"/>
      <c r="XCJ176" s="1"/>
      <c r="XCK176" s="1"/>
      <c r="XCL176" s="1"/>
      <c r="XCM176" s="1"/>
      <c r="XCN176" s="1"/>
      <c r="XCO176" s="1"/>
      <c r="XCP176" s="1"/>
      <c r="XCQ176" s="1"/>
      <c r="XCR176" s="1"/>
      <c r="XCS176" s="1"/>
      <c r="XCT176" s="1"/>
      <c r="XCU176" s="1"/>
      <c r="XCV176" s="1"/>
      <c r="XCW176" s="1"/>
      <c r="XCX176" s="1"/>
      <c r="XCY176" s="1"/>
      <c r="XCZ176" s="1"/>
      <c r="XDA176" s="1"/>
      <c r="XDB176" s="1"/>
      <c r="XDC176" s="1"/>
      <c r="XDD176" s="1"/>
      <c r="XDE176" s="1"/>
      <c r="XDF176" s="1"/>
      <c r="XDG176" s="1"/>
      <c r="XDH176" s="1"/>
      <c r="XDI176" s="1"/>
      <c r="XDJ176" s="1"/>
      <c r="XDK176" s="1"/>
      <c r="XDL176" s="1"/>
      <c r="XDM176" s="1"/>
      <c r="XDN176" s="1"/>
      <c r="XDO176" s="1"/>
      <c r="XDP176" s="1"/>
      <c r="XDQ176" s="1"/>
      <c r="XDR176" s="1"/>
      <c r="XDS176" s="1"/>
      <c r="XDT176" s="1"/>
      <c r="XDU176" s="1"/>
      <c r="XDV176" s="1"/>
      <c r="XDW176" s="1"/>
      <c r="XDX176" s="1"/>
      <c r="XDY176" s="1"/>
      <c r="XDZ176" s="1"/>
      <c r="XEA176" s="1"/>
      <c r="XEB176" s="1"/>
      <c r="XEC176" s="1"/>
      <c r="XED176" s="1"/>
      <c r="XEE176" s="1"/>
      <c r="XEF176" s="1"/>
      <c r="XEG176" s="1"/>
      <c r="XEH176" s="1"/>
      <c r="XEI176" s="1"/>
      <c r="XEJ176" s="1"/>
      <c r="XEK176" s="1"/>
      <c r="XEL176" s="1"/>
      <c r="XEM176" s="1"/>
      <c r="XEN176" s="1"/>
      <c r="XEO176" s="1"/>
      <c r="XEP176" s="1"/>
      <c r="XEQ176" s="1"/>
      <c r="XER176" s="1"/>
      <c r="XES176" s="1"/>
      <c r="XET176" s="1"/>
      <c r="XEU176" s="1"/>
      <c r="XEV176" s="1"/>
      <c r="XEW176" s="1"/>
      <c r="XEX176" s="1"/>
      <c r="XEY176" s="1"/>
      <c r="XEZ176" s="1"/>
      <c r="XFA176" s="1"/>
      <c r="XFB176" s="1"/>
      <c r="XFC176" s="1"/>
    </row>
    <row r="177" spans="1:150 16226:16383" s="3" customFormat="1" ht="20.25" customHeight="1" x14ac:dyDescent="0.3">
      <c r="A177" s="91">
        <f t="shared" si="5"/>
        <v>6</v>
      </c>
      <c r="B177" s="92"/>
      <c r="C177" s="55" t="s">
        <v>88</v>
      </c>
      <c r="D177" s="55" t="s">
        <v>325</v>
      </c>
      <c r="E177" s="6">
        <f>(3.05*5.87+2*3.05+3.05*3.05+2.9*3.37+2.23*3.13+1.38*2.13+2.15*1.38+1*0.9+2.25*0.9+2.02*0.6)*10.764</f>
        <v>646.94115719999991</v>
      </c>
      <c r="F177" s="6">
        <f>(3.05*1.01)*10.764</f>
        <v>33.158501999999999</v>
      </c>
      <c r="G177" s="6">
        <v>0</v>
      </c>
      <c r="H177" s="6">
        <f t="shared" si="4"/>
        <v>680.09965919999991</v>
      </c>
      <c r="I177" s="1"/>
      <c r="J177" s="79">
        <f>15400000/H177</f>
        <v>22643.740210243592</v>
      </c>
      <c r="K177" s="1"/>
      <c r="L177" s="1"/>
      <c r="M177" s="1"/>
      <c r="N177" s="1"/>
      <c r="O177" s="1"/>
      <c r="P177" s="1"/>
      <c r="Q177" s="1"/>
      <c r="R177" s="1"/>
      <c r="S177" s="1"/>
      <c r="T177" s="1"/>
      <c r="U177" s="1"/>
      <c r="V177" s="1"/>
      <c r="W177" s="1"/>
      <c r="X177" s="1"/>
      <c r="Y177" s="1"/>
      <c r="Z177" s="1"/>
      <c r="AA177" s="1"/>
      <c r="AB177" s="1"/>
      <c r="AC177" s="1"/>
      <c r="AD177" s="1"/>
      <c r="AE177" s="1"/>
      <c r="AF177" s="1"/>
      <c r="AG177" s="1"/>
      <c r="AH177" s="1"/>
      <c r="AI177" s="1"/>
      <c r="AJ177" s="1"/>
      <c r="AK177" s="1"/>
      <c r="AL177" s="1"/>
      <c r="AM177" s="1"/>
      <c r="AN177" s="1"/>
      <c r="AO177" s="1"/>
      <c r="AP177" s="1"/>
      <c r="AQ177" s="1"/>
      <c r="AR177" s="1"/>
      <c r="AS177" s="1"/>
      <c r="AT177" s="1"/>
      <c r="AU177" s="1"/>
      <c r="AV177" s="1"/>
      <c r="AW177" s="1"/>
      <c r="AX177" s="1"/>
      <c r="AY177" s="1"/>
      <c r="AZ177" s="1"/>
      <c r="BA177" s="1"/>
      <c r="BB177" s="1"/>
      <c r="BC177" s="1"/>
      <c r="BD177" s="1"/>
      <c r="BE177" s="1"/>
      <c r="BF177" s="1"/>
      <c r="BG177" s="1"/>
      <c r="BH177" s="1"/>
      <c r="BI177" s="1"/>
      <c r="BJ177" s="1"/>
      <c r="BK177" s="1"/>
      <c r="BL177" s="1"/>
      <c r="BM177" s="1"/>
      <c r="BN177" s="1"/>
      <c r="BO177" s="1"/>
      <c r="BP177" s="1"/>
      <c r="BQ177" s="1"/>
      <c r="BR177" s="1"/>
      <c r="BS177" s="1"/>
      <c r="BT177" s="1"/>
      <c r="BU177" s="1"/>
      <c r="BV177" s="1"/>
      <c r="BW177" s="1"/>
      <c r="BX177" s="1"/>
      <c r="BY177" s="1"/>
      <c r="BZ177" s="1"/>
      <c r="CA177" s="1"/>
      <c r="CB177" s="1"/>
      <c r="CC177" s="1"/>
      <c r="CD177" s="1"/>
      <c r="CE177" s="1"/>
      <c r="CF177" s="1"/>
      <c r="CG177" s="1"/>
      <c r="CH177" s="1"/>
      <c r="CI177" s="1"/>
      <c r="CJ177" s="1"/>
      <c r="CK177" s="1"/>
      <c r="CL177" s="1"/>
      <c r="CM177" s="1"/>
      <c r="CN177" s="1"/>
      <c r="CO177" s="1"/>
      <c r="CP177" s="1"/>
      <c r="CQ177" s="1"/>
      <c r="CR177" s="1"/>
      <c r="CS177" s="1"/>
      <c r="CT177" s="1"/>
      <c r="CU177" s="1"/>
      <c r="CV177" s="1"/>
      <c r="CW177" s="1"/>
      <c r="CX177" s="1"/>
      <c r="CY177" s="1"/>
      <c r="CZ177" s="1"/>
      <c r="DA177" s="1"/>
      <c r="DB177" s="1"/>
      <c r="DC177" s="1"/>
      <c r="DD177" s="1"/>
      <c r="DE177" s="1"/>
      <c r="DF177" s="1"/>
      <c r="DG177" s="1"/>
      <c r="DH177" s="1"/>
      <c r="DI177" s="1"/>
      <c r="DJ177" s="1"/>
      <c r="DK177" s="1"/>
      <c r="DL177" s="1"/>
      <c r="DM177" s="1"/>
      <c r="DN177" s="1"/>
      <c r="DO177" s="1"/>
      <c r="DP177" s="1"/>
      <c r="DQ177" s="1"/>
      <c r="DR177" s="1"/>
      <c r="DS177" s="1"/>
      <c r="DT177" s="1"/>
      <c r="DU177" s="1"/>
      <c r="DV177" s="1"/>
      <c r="DW177" s="1"/>
      <c r="DX177" s="1"/>
      <c r="DY177" s="1"/>
      <c r="DZ177" s="1"/>
      <c r="EA177" s="1"/>
      <c r="EB177" s="1"/>
      <c r="EC177" s="1"/>
      <c r="ED177" s="1"/>
      <c r="EE177" s="1"/>
      <c r="EF177" s="1"/>
      <c r="EG177" s="1"/>
      <c r="EH177" s="1"/>
      <c r="EI177" s="1"/>
      <c r="EJ177" s="1"/>
      <c r="EK177" s="1"/>
      <c r="EL177" s="1"/>
      <c r="EM177" s="1"/>
      <c r="EN177" s="1"/>
      <c r="EO177" s="1"/>
      <c r="EP177" s="1"/>
      <c r="EQ177" s="1"/>
      <c r="ER177" s="1"/>
      <c r="ES177" s="1"/>
      <c r="ET177" s="1"/>
      <c r="WZB177" s="1"/>
      <c r="WZC177" s="1"/>
      <c r="WZD177" s="1"/>
      <c r="WZE177" s="1"/>
      <c r="WZF177" s="1"/>
      <c r="WZG177" s="1"/>
      <c r="WZH177" s="1"/>
      <c r="WZI177" s="1"/>
      <c r="WZJ177" s="1"/>
      <c r="WZK177" s="1"/>
      <c r="WZL177" s="1"/>
      <c r="WZM177" s="1"/>
      <c r="WZN177" s="1"/>
      <c r="WZO177" s="1"/>
      <c r="WZP177" s="1"/>
      <c r="WZQ177" s="1"/>
      <c r="WZR177" s="1"/>
      <c r="WZS177" s="1"/>
      <c r="WZT177" s="1"/>
      <c r="WZU177" s="1"/>
      <c r="WZV177" s="1"/>
      <c r="WZW177" s="1"/>
      <c r="WZX177" s="1"/>
      <c r="WZY177" s="1"/>
      <c r="WZZ177" s="1"/>
      <c r="XAA177" s="1"/>
      <c r="XAB177" s="1"/>
      <c r="XAC177" s="1"/>
      <c r="XAD177" s="1"/>
      <c r="XAE177" s="1"/>
      <c r="XAF177" s="1"/>
      <c r="XAG177" s="1"/>
      <c r="XAH177" s="1"/>
      <c r="XAI177" s="1"/>
      <c r="XAJ177" s="1"/>
      <c r="XAK177" s="1"/>
      <c r="XAL177" s="1"/>
      <c r="XAM177" s="1"/>
      <c r="XAN177" s="1"/>
      <c r="XAO177" s="1"/>
      <c r="XAP177" s="1"/>
      <c r="XAQ177" s="1"/>
      <c r="XAR177" s="1"/>
      <c r="XAS177" s="1"/>
      <c r="XAT177" s="1"/>
      <c r="XAU177" s="1"/>
      <c r="XAV177" s="1"/>
      <c r="XAW177" s="1"/>
      <c r="XAX177" s="1"/>
      <c r="XAY177" s="1"/>
      <c r="XAZ177" s="1"/>
      <c r="XBA177" s="1"/>
      <c r="XBB177" s="1"/>
      <c r="XBC177" s="1"/>
      <c r="XBD177" s="1"/>
      <c r="XBE177" s="1"/>
      <c r="XBF177" s="1"/>
      <c r="XBG177" s="1"/>
      <c r="XBH177" s="1"/>
      <c r="XBI177" s="1"/>
      <c r="XBJ177" s="1"/>
      <c r="XBK177" s="1"/>
      <c r="XBL177" s="1"/>
      <c r="XBM177" s="1"/>
      <c r="XBN177" s="1"/>
      <c r="XBO177" s="1"/>
      <c r="XBP177" s="1"/>
      <c r="XBQ177" s="1"/>
      <c r="XBR177" s="1"/>
      <c r="XBS177" s="1"/>
      <c r="XBT177" s="1"/>
      <c r="XBU177" s="1"/>
      <c r="XBV177" s="1"/>
      <c r="XBW177" s="1"/>
      <c r="XBX177" s="1"/>
      <c r="XBY177" s="1"/>
      <c r="XBZ177" s="1"/>
      <c r="XCA177" s="1"/>
      <c r="XCB177" s="1"/>
      <c r="XCC177" s="1"/>
      <c r="XCD177" s="1"/>
      <c r="XCE177" s="1"/>
      <c r="XCF177" s="1"/>
      <c r="XCG177" s="1"/>
      <c r="XCH177" s="1"/>
      <c r="XCI177" s="1"/>
      <c r="XCJ177" s="1"/>
      <c r="XCK177" s="1"/>
      <c r="XCL177" s="1"/>
      <c r="XCM177" s="1"/>
      <c r="XCN177" s="1"/>
      <c r="XCO177" s="1"/>
      <c r="XCP177" s="1"/>
      <c r="XCQ177" s="1"/>
      <c r="XCR177" s="1"/>
      <c r="XCS177" s="1"/>
      <c r="XCT177" s="1"/>
      <c r="XCU177" s="1"/>
      <c r="XCV177" s="1"/>
      <c r="XCW177" s="1"/>
      <c r="XCX177" s="1"/>
      <c r="XCY177" s="1"/>
      <c r="XCZ177" s="1"/>
      <c r="XDA177" s="1"/>
      <c r="XDB177" s="1"/>
      <c r="XDC177" s="1"/>
      <c r="XDD177" s="1"/>
      <c r="XDE177" s="1"/>
      <c r="XDF177" s="1"/>
      <c r="XDG177" s="1"/>
      <c r="XDH177" s="1"/>
      <c r="XDI177" s="1"/>
      <c r="XDJ177" s="1"/>
      <c r="XDK177" s="1"/>
      <c r="XDL177" s="1"/>
      <c r="XDM177" s="1"/>
      <c r="XDN177" s="1"/>
      <c r="XDO177" s="1"/>
      <c r="XDP177" s="1"/>
      <c r="XDQ177" s="1"/>
      <c r="XDR177" s="1"/>
      <c r="XDS177" s="1"/>
      <c r="XDT177" s="1"/>
      <c r="XDU177" s="1"/>
      <c r="XDV177" s="1"/>
      <c r="XDW177" s="1"/>
      <c r="XDX177" s="1"/>
      <c r="XDY177" s="1"/>
      <c r="XDZ177" s="1"/>
      <c r="XEA177" s="1"/>
      <c r="XEB177" s="1"/>
      <c r="XEC177" s="1"/>
      <c r="XED177" s="1"/>
      <c r="XEE177" s="1"/>
      <c r="XEF177" s="1"/>
      <c r="XEG177" s="1"/>
      <c r="XEH177" s="1"/>
      <c r="XEI177" s="1"/>
      <c r="XEJ177" s="1"/>
      <c r="XEK177" s="1"/>
      <c r="XEL177" s="1"/>
      <c r="XEM177" s="1"/>
      <c r="XEN177" s="1"/>
      <c r="XEO177" s="1"/>
      <c r="XEP177" s="1"/>
      <c r="XEQ177" s="1"/>
      <c r="XER177" s="1"/>
      <c r="XES177" s="1"/>
      <c r="XET177" s="1"/>
      <c r="XEU177" s="1"/>
      <c r="XEV177" s="1"/>
      <c r="XEW177" s="1"/>
      <c r="XEX177" s="1"/>
      <c r="XEY177" s="1"/>
      <c r="XEZ177" s="1"/>
      <c r="XFA177" s="1"/>
      <c r="XFB177" s="1"/>
      <c r="XFC177" s="1"/>
    </row>
    <row r="178" spans="1:150 16226:16383" s="3" customFormat="1" ht="20.25" customHeight="1" x14ac:dyDescent="0.3">
      <c r="A178" s="91">
        <f t="shared" si="5"/>
        <v>7</v>
      </c>
      <c r="B178" s="92"/>
      <c r="C178" s="55" t="s">
        <v>88</v>
      </c>
      <c r="D178" s="55" t="s">
        <v>327</v>
      </c>
      <c r="E178" s="6">
        <f>(3.05*6.28+2.25*3.58+2.92*3.45+3.05*3.45+2.9*4.05+1.42*1.3+3.15*2.88+1.38*2.12+2.13*1.88+1.38*2.13+4.63*0.95)*10.764</f>
        <v>912.10260959999994</v>
      </c>
      <c r="F178" s="6">
        <f>(3.05*2)*10.764</f>
        <v>65.660399999999996</v>
      </c>
      <c r="G178" s="6">
        <v>0</v>
      </c>
      <c r="H178" s="6">
        <f t="shared" si="4"/>
        <v>977.76300959999992</v>
      </c>
      <c r="I178" s="1"/>
      <c r="J178" s="79"/>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c r="AK178" s="1"/>
      <c r="AL178" s="1"/>
      <c r="AM178" s="1"/>
      <c r="AN178" s="1"/>
      <c r="AO178" s="1"/>
      <c r="AP178" s="1"/>
      <c r="AQ178" s="1"/>
      <c r="AR178" s="1"/>
      <c r="AS178" s="1"/>
      <c r="AT178" s="1"/>
      <c r="AU178" s="1"/>
      <c r="AV178" s="1"/>
      <c r="AW178" s="1"/>
      <c r="AX178" s="1"/>
      <c r="AY178" s="1"/>
      <c r="AZ178" s="1"/>
      <c r="BA178" s="1"/>
      <c r="BB178" s="1"/>
      <c r="BC178" s="1"/>
      <c r="BD178" s="1"/>
      <c r="BE178" s="1"/>
      <c r="BF178" s="1"/>
      <c r="BG178" s="1"/>
      <c r="BH178" s="1"/>
      <c r="BI178" s="1"/>
      <c r="BJ178" s="1"/>
      <c r="BK178" s="1"/>
      <c r="BL178" s="1"/>
      <c r="BM178" s="1"/>
      <c r="BN178" s="1"/>
      <c r="BO178" s="1"/>
      <c r="BP178" s="1"/>
      <c r="BQ178" s="1"/>
      <c r="BR178" s="1"/>
      <c r="BS178" s="1"/>
      <c r="BT178" s="1"/>
      <c r="BU178" s="1"/>
      <c r="BV178" s="1"/>
      <c r="BW178" s="1"/>
      <c r="BX178" s="1"/>
      <c r="BY178" s="1"/>
      <c r="BZ178" s="1"/>
      <c r="CA178" s="1"/>
      <c r="CB178" s="1"/>
      <c r="CC178" s="1"/>
      <c r="CD178" s="1"/>
      <c r="CE178" s="1"/>
      <c r="CF178" s="1"/>
      <c r="CG178" s="1"/>
      <c r="CH178" s="1"/>
      <c r="CI178" s="1"/>
      <c r="CJ178" s="1"/>
      <c r="CK178" s="1"/>
      <c r="CL178" s="1"/>
      <c r="CM178" s="1"/>
      <c r="CN178" s="1"/>
      <c r="CO178" s="1"/>
      <c r="CP178" s="1"/>
      <c r="CQ178" s="1"/>
      <c r="CR178" s="1"/>
      <c r="CS178" s="1"/>
      <c r="CT178" s="1"/>
      <c r="CU178" s="1"/>
      <c r="CV178" s="1"/>
      <c r="CW178" s="1"/>
      <c r="CX178" s="1"/>
      <c r="CY178" s="1"/>
      <c r="CZ178" s="1"/>
      <c r="DA178" s="1"/>
      <c r="DB178" s="1"/>
      <c r="DC178" s="1"/>
      <c r="DD178" s="1"/>
      <c r="DE178" s="1"/>
      <c r="DF178" s="1"/>
      <c r="DG178" s="1"/>
      <c r="DH178" s="1"/>
      <c r="DI178" s="1"/>
      <c r="DJ178" s="1"/>
      <c r="DK178" s="1"/>
      <c r="DL178" s="1"/>
      <c r="DM178" s="1"/>
      <c r="DN178" s="1"/>
      <c r="DO178" s="1"/>
      <c r="DP178" s="1"/>
      <c r="DQ178" s="1"/>
      <c r="DR178" s="1"/>
      <c r="DS178" s="1"/>
      <c r="DT178" s="1"/>
      <c r="DU178" s="1"/>
      <c r="DV178" s="1"/>
      <c r="DW178" s="1"/>
      <c r="DX178" s="1"/>
      <c r="DY178" s="1"/>
      <c r="DZ178" s="1"/>
      <c r="EA178" s="1"/>
      <c r="EB178" s="1"/>
      <c r="EC178" s="1"/>
      <c r="ED178" s="1"/>
      <c r="EE178" s="1"/>
      <c r="EF178" s="1"/>
      <c r="EG178" s="1"/>
      <c r="EH178" s="1"/>
      <c r="EI178" s="1"/>
      <c r="EJ178" s="1"/>
      <c r="EK178" s="1"/>
      <c r="EL178" s="1"/>
      <c r="EM178" s="1"/>
      <c r="EN178" s="1"/>
      <c r="EO178" s="1"/>
      <c r="EP178" s="1"/>
      <c r="EQ178" s="1"/>
      <c r="ER178" s="1"/>
      <c r="ES178" s="1"/>
      <c r="ET178" s="1"/>
      <c r="WZB178" s="1"/>
      <c r="WZC178" s="1"/>
      <c r="WZD178" s="1"/>
      <c r="WZE178" s="1"/>
      <c r="WZF178" s="1"/>
      <c r="WZG178" s="1"/>
      <c r="WZH178" s="1"/>
      <c r="WZI178" s="1"/>
      <c r="WZJ178" s="1"/>
      <c r="WZK178" s="1"/>
      <c r="WZL178" s="1"/>
      <c r="WZM178" s="1"/>
      <c r="WZN178" s="1"/>
      <c r="WZO178" s="1"/>
      <c r="WZP178" s="1"/>
      <c r="WZQ178" s="1"/>
      <c r="WZR178" s="1"/>
      <c r="WZS178" s="1"/>
      <c r="WZT178" s="1"/>
      <c r="WZU178" s="1"/>
      <c r="WZV178" s="1"/>
      <c r="WZW178" s="1"/>
      <c r="WZX178" s="1"/>
      <c r="WZY178" s="1"/>
      <c r="WZZ178" s="1"/>
      <c r="XAA178" s="1"/>
      <c r="XAB178" s="1"/>
      <c r="XAC178" s="1"/>
      <c r="XAD178" s="1"/>
      <c r="XAE178" s="1"/>
      <c r="XAF178" s="1"/>
      <c r="XAG178" s="1"/>
      <c r="XAH178" s="1"/>
      <c r="XAI178" s="1"/>
      <c r="XAJ178" s="1"/>
      <c r="XAK178" s="1"/>
      <c r="XAL178" s="1"/>
      <c r="XAM178" s="1"/>
      <c r="XAN178" s="1"/>
      <c r="XAO178" s="1"/>
      <c r="XAP178" s="1"/>
      <c r="XAQ178" s="1"/>
      <c r="XAR178" s="1"/>
      <c r="XAS178" s="1"/>
      <c r="XAT178" s="1"/>
      <c r="XAU178" s="1"/>
      <c r="XAV178" s="1"/>
      <c r="XAW178" s="1"/>
      <c r="XAX178" s="1"/>
      <c r="XAY178" s="1"/>
      <c r="XAZ178" s="1"/>
      <c r="XBA178" s="1"/>
      <c r="XBB178" s="1"/>
      <c r="XBC178" s="1"/>
      <c r="XBD178" s="1"/>
      <c r="XBE178" s="1"/>
      <c r="XBF178" s="1"/>
      <c r="XBG178" s="1"/>
      <c r="XBH178" s="1"/>
      <c r="XBI178" s="1"/>
      <c r="XBJ178" s="1"/>
      <c r="XBK178" s="1"/>
      <c r="XBL178" s="1"/>
      <c r="XBM178" s="1"/>
      <c r="XBN178" s="1"/>
      <c r="XBO178" s="1"/>
      <c r="XBP178" s="1"/>
      <c r="XBQ178" s="1"/>
      <c r="XBR178" s="1"/>
      <c r="XBS178" s="1"/>
      <c r="XBT178" s="1"/>
      <c r="XBU178" s="1"/>
      <c r="XBV178" s="1"/>
      <c r="XBW178" s="1"/>
      <c r="XBX178" s="1"/>
      <c r="XBY178" s="1"/>
      <c r="XBZ178" s="1"/>
      <c r="XCA178" s="1"/>
      <c r="XCB178" s="1"/>
      <c r="XCC178" s="1"/>
      <c r="XCD178" s="1"/>
      <c r="XCE178" s="1"/>
      <c r="XCF178" s="1"/>
      <c r="XCG178" s="1"/>
      <c r="XCH178" s="1"/>
      <c r="XCI178" s="1"/>
      <c r="XCJ178" s="1"/>
      <c r="XCK178" s="1"/>
      <c r="XCL178" s="1"/>
      <c r="XCM178" s="1"/>
      <c r="XCN178" s="1"/>
      <c r="XCO178" s="1"/>
      <c r="XCP178" s="1"/>
      <c r="XCQ178" s="1"/>
      <c r="XCR178" s="1"/>
      <c r="XCS178" s="1"/>
      <c r="XCT178" s="1"/>
      <c r="XCU178" s="1"/>
      <c r="XCV178" s="1"/>
      <c r="XCW178" s="1"/>
      <c r="XCX178" s="1"/>
      <c r="XCY178" s="1"/>
      <c r="XCZ178" s="1"/>
      <c r="XDA178" s="1"/>
      <c r="XDB178" s="1"/>
      <c r="XDC178" s="1"/>
      <c r="XDD178" s="1"/>
      <c r="XDE178" s="1"/>
      <c r="XDF178" s="1"/>
      <c r="XDG178" s="1"/>
      <c r="XDH178" s="1"/>
      <c r="XDI178" s="1"/>
      <c r="XDJ178" s="1"/>
      <c r="XDK178" s="1"/>
      <c r="XDL178" s="1"/>
      <c r="XDM178" s="1"/>
      <c r="XDN178" s="1"/>
      <c r="XDO178" s="1"/>
      <c r="XDP178" s="1"/>
      <c r="XDQ178" s="1"/>
      <c r="XDR178" s="1"/>
      <c r="XDS178" s="1"/>
      <c r="XDT178" s="1"/>
      <c r="XDU178" s="1"/>
      <c r="XDV178" s="1"/>
      <c r="XDW178" s="1"/>
      <c r="XDX178" s="1"/>
      <c r="XDY178" s="1"/>
      <c r="XDZ178" s="1"/>
      <c r="XEA178" s="1"/>
      <c r="XEB178" s="1"/>
      <c r="XEC178" s="1"/>
      <c r="XED178" s="1"/>
      <c r="XEE178" s="1"/>
      <c r="XEF178" s="1"/>
      <c r="XEG178" s="1"/>
      <c r="XEH178" s="1"/>
      <c r="XEI178" s="1"/>
      <c r="XEJ178" s="1"/>
      <c r="XEK178" s="1"/>
      <c r="XEL178" s="1"/>
      <c r="XEM178" s="1"/>
      <c r="XEN178" s="1"/>
      <c r="XEO178" s="1"/>
      <c r="XEP178" s="1"/>
      <c r="XEQ178" s="1"/>
      <c r="XER178" s="1"/>
      <c r="XES178" s="1"/>
      <c r="XET178" s="1"/>
      <c r="XEU178" s="1"/>
      <c r="XEV178" s="1"/>
      <c r="XEW178" s="1"/>
      <c r="XEX178" s="1"/>
      <c r="XEY178" s="1"/>
      <c r="XEZ178" s="1"/>
      <c r="XFA178" s="1"/>
      <c r="XFB178" s="1"/>
      <c r="XFC178" s="1"/>
    </row>
    <row r="179" spans="1:150 16226:16383" s="3" customFormat="1" ht="20.25" customHeight="1" x14ac:dyDescent="0.3">
      <c r="A179" s="91">
        <f t="shared" si="5"/>
        <v>8</v>
      </c>
      <c r="B179" s="92"/>
      <c r="C179" s="55" t="s">
        <v>88</v>
      </c>
      <c r="D179" s="55" t="s">
        <v>325</v>
      </c>
      <c r="E179" s="6">
        <f>(3.05*6.28+2*3.05+3.05*3.05+3.05*3.37+2.23*3.13+1.38*2.13+2.15*1.38+1.48*0.9+1.77*0.9+2.32*0.6+2.08*0.9)*10.764</f>
        <v>687.93046919999995</v>
      </c>
      <c r="F179" s="6">
        <f>(3.05*2)*10.764</f>
        <v>65.660399999999996</v>
      </c>
      <c r="G179" s="6">
        <v>0</v>
      </c>
      <c r="H179" s="6">
        <f t="shared" si="4"/>
        <v>753.59086919999993</v>
      </c>
      <c r="I179" s="1"/>
      <c r="J179" s="79">
        <f>17100000/H179</f>
        <v>22691.357736530284</v>
      </c>
      <c r="K179" s="1"/>
      <c r="L179" s="1"/>
      <c r="M179" s="1"/>
      <c r="N179" s="1"/>
      <c r="O179" s="1"/>
      <c r="P179" s="1"/>
      <c r="Q179" s="1"/>
      <c r="R179" s="1"/>
      <c r="S179" s="1"/>
      <c r="T179" s="1"/>
      <c r="U179" s="1"/>
      <c r="V179" s="1"/>
      <c r="W179" s="1"/>
      <c r="X179" s="1"/>
      <c r="Y179" s="1"/>
      <c r="Z179" s="1"/>
      <c r="AA179" s="1"/>
      <c r="AB179" s="1"/>
      <c r="AC179" s="1"/>
      <c r="AD179" s="1"/>
      <c r="AE179" s="1"/>
      <c r="AF179" s="1"/>
      <c r="AG179" s="1"/>
      <c r="AH179" s="1"/>
      <c r="AI179" s="1"/>
      <c r="AJ179" s="1"/>
      <c r="AK179" s="1"/>
      <c r="AL179" s="1"/>
      <c r="AM179" s="1"/>
      <c r="AN179" s="1"/>
      <c r="AO179" s="1"/>
      <c r="AP179" s="1"/>
      <c r="AQ179" s="1"/>
      <c r="AR179" s="1"/>
      <c r="AS179" s="1"/>
      <c r="AT179" s="1"/>
      <c r="AU179" s="1"/>
      <c r="AV179" s="1"/>
      <c r="AW179" s="1"/>
      <c r="AX179" s="1"/>
      <c r="AY179" s="1"/>
      <c r="AZ179" s="1"/>
      <c r="BA179" s="1"/>
      <c r="BB179" s="1"/>
      <c r="BC179" s="1"/>
      <c r="BD179" s="1"/>
      <c r="BE179" s="1"/>
      <c r="BF179" s="1"/>
      <c r="BG179" s="1"/>
      <c r="BH179" s="1"/>
      <c r="BI179" s="1"/>
      <c r="BJ179" s="1"/>
      <c r="BK179" s="1"/>
      <c r="BL179" s="1"/>
      <c r="BM179" s="1"/>
      <c r="BN179" s="1"/>
      <c r="BO179" s="1"/>
      <c r="BP179" s="1"/>
      <c r="BQ179" s="1"/>
      <c r="BR179" s="1"/>
      <c r="BS179" s="1"/>
      <c r="BT179" s="1"/>
      <c r="BU179" s="1"/>
      <c r="BV179" s="1"/>
      <c r="BW179" s="1"/>
      <c r="BX179" s="1"/>
      <c r="BY179" s="1"/>
      <c r="BZ179" s="1"/>
      <c r="CA179" s="1"/>
      <c r="CB179" s="1"/>
      <c r="CC179" s="1"/>
      <c r="CD179" s="1"/>
      <c r="CE179" s="1"/>
      <c r="CF179" s="1"/>
      <c r="CG179" s="1"/>
      <c r="CH179" s="1"/>
      <c r="CI179" s="1"/>
      <c r="CJ179" s="1"/>
      <c r="CK179" s="1"/>
      <c r="CL179" s="1"/>
      <c r="CM179" s="1"/>
      <c r="CN179" s="1"/>
      <c r="CO179" s="1"/>
      <c r="CP179" s="1"/>
      <c r="CQ179" s="1"/>
      <c r="CR179" s="1"/>
      <c r="CS179" s="1"/>
      <c r="CT179" s="1"/>
      <c r="CU179" s="1"/>
      <c r="CV179" s="1"/>
      <c r="CW179" s="1"/>
      <c r="CX179" s="1"/>
      <c r="CY179" s="1"/>
      <c r="CZ179" s="1"/>
      <c r="DA179" s="1"/>
      <c r="DB179" s="1"/>
      <c r="DC179" s="1"/>
      <c r="DD179" s="1"/>
      <c r="DE179" s="1"/>
      <c r="DF179" s="1"/>
      <c r="DG179" s="1"/>
      <c r="DH179" s="1"/>
      <c r="DI179" s="1"/>
      <c r="DJ179" s="1"/>
      <c r="DK179" s="1"/>
      <c r="DL179" s="1"/>
      <c r="DM179" s="1"/>
      <c r="DN179" s="1"/>
      <c r="DO179" s="1"/>
      <c r="DP179" s="1"/>
      <c r="DQ179" s="1"/>
      <c r="DR179" s="1"/>
      <c r="DS179" s="1"/>
      <c r="DT179" s="1"/>
      <c r="DU179" s="1"/>
      <c r="DV179" s="1"/>
      <c r="DW179" s="1"/>
      <c r="DX179" s="1"/>
      <c r="DY179" s="1"/>
      <c r="DZ179" s="1"/>
      <c r="EA179" s="1"/>
      <c r="EB179" s="1"/>
      <c r="EC179" s="1"/>
      <c r="ED179" s="1"/>
      <c r="EE179" s="1"/>
      <c r="EF179" s="1"/>
      <c r="EG179" s="1"/>
      <c r="EH179" s="1"/>
      <c r="EI179" s="1"/>
      <c r="EJ179" s="1"/>
      <c r="EK179" s="1"/>
      <c r="EL179" s="1"/>
      <c r="EM179" s="1"/>
      <c r="EN179" s="1"/>
      <c r="EO179" s="1"/>
      <c r="EP179" s="1"/>
      <c r="EQ179" s="1"/>
      <c r="ER179" s="1"/>
      <c r="ES179" s="1"/>
      <c r="ET179" s="1"/>
      <c r="WZB179" s="1"/>
      <c r="WZC179" s="1"/>
      <c r="WZD179" s="1"/>
      <c r="WZE179" s="1"/>
      <c r="WZF179" s="1"/>
      <c r="WZG179" s="1"/>
      <c r="WZH179" s="1"/>
      <c r="WZI179" s="1"/>
      <c r="WZJ179" s="1"/>
      <c r="WZK179" s="1"/>
      <c r="WZL179" s="1"/>
      <c r="WZM179" s="1"/>
      <c r="WZN179" s="1"/>
      <c r="WZO179" s="1"/>
      <c r="WZP179" s="1"/>
      <c r="WZQ179" s="1"/>
      <c r="WZR179" s="1"/>
      <c r="WZS179" s="1"/>
      <c r="WZT179" s="1"/>
      <c r="WZU179" s="1"/>
      <c r="WZV179" s="1"/>
      <c r="WZW179" s="1"/>
      <c r="WZX179" s="1"/>
      <c r="WZY179" s="1"/>
      <c r="WZZ179" s="1"/>
      <c r="XAA179" s="1"/>
      <c r="XAB179" s="1"/>
      <c r="XAC179" s="1"/>
      <c r="XAD179" s="1"/>
      <c r="XAE179" s="1"/>
      <c r="XAF179" s="1"/>
      <c r="XAG179" s="1"/>
      <c r="XAH179" s="1"/>
      <c r="XAI179" s="1"/>
      <c r="XAJ179" s="1"/>
      <c r="XAK179" s="1"/>
      <c r="XAL179" s="1"/>
      <c r="XAM179" s="1"/>
      <c r="XAN179" s="1"/>
      <c r="XAO179" s="1"/>
      <c r="XAP179" s="1"/>
      <c r="XAQ179" s="1"/>
      <c r="XAR179" s="1"/>
      <c r="XAS179" s="1"/>
      <c r="XAT179" s="1"/>
      <c r="XAU179" s="1"/>
      <c r="XAV179" s="1"/>
      <c r="XAW179" s="1"/>
      <c r="XAX179" s="1"/>
      <c r="XAY179" s="1"/>
      <c r="XAZ179" s="1"/>
      <c r="XBA179" s="1"/>
      <c r="XBB179" s="1"/>
      <c r="XBC179" s="1"/>
      <c r="XBD179" s="1"/>
      <c r="XBE179" s="1"/>
      <c r="XBF179" s="1"/>
      <c r="XBG179" s="1"/>
      <c r="XBH179" s="1"/>
      <c r="XBI179" s="1"/>
      <c r="XBJ179" s="1"/>
      <c r="XBK179" s="1"/>
      <c r="XBL179" s="1"/>
      <c r="XBM179" s="1"/>
      <c r="XBN179" s="1"/>
      <c r="XBO179" s="1"/>
      <c r="XBP179" s="1"/>
      <c r="XBQ179" s="1"/>
      <c r="XBR179" s="1"/>
      <c r="XBS179" s="1"/>
      <c r="XBT179" s="1"/>
      <c r="XBU179" s="1"/>
      <c r="XBV179" s="1"/>
      <c r="XBW179" s="1"/>
      <c r="XBX179" s="1"/>
      <c r="XBY179" s="1"/>
      <c r="XBZ179" s="1"/>
      <c r="XCA179" s="1"/>
      <c r="XCB179" s="1"/>
      <c r="XCC179" s="1"/>
      <c r="XCD179" s="1"/>
      <c r="XCE179" s="1"/>
      <c r="XCF179" s="1"/>
      <c r="XCG179" s="1"/>
      <c r="XCH179" s="1"/>
      <c r="XCI179" s="1"/>
      <c r="XCJ179" s="1"/>
      <c r="XCK179" s="1"/>
      <c r="XCL179" s="1"/>
      <c r="XCM179" s="1"/>
      <c r="XCN179" s="1"/>
      <c r="XCO179" s="1"/>
      <c r="XCP179" s="1"/>
      <c r="XCQ179" s="1"/>
      <c r="XCR179" s="1"/>
      <c r="XCS179" s="1"/>
      <c r="XCT179" s="1"/>
      <c r="XCU179" s="1"/>
      <c r="XCV179" s="1"/>
      <c r="XCW179" s="1"/>
      <c r="XCX179" s="1"/>
      <c r="XCY179" s="1"/>
      <c r="XCZ179" s="1"/>
      <c r="XDA179" s="1"/>
      <c r="XDB179" s="1"/>
      <c r="XDC179" s="1"/>
      <c r="XDD179" s="1"/>
      <c r="XDE179" s="1"/>
      <c r="XDF179" s="1"/>
      <c r="XDG179" s="1"/>
      <c r="XDH179" s="1"/>
      <c r="XDI179" s="1"/>
      <c r="XDJ179" s="1"/>
      <c r="XDK179" s="1"/>
      <c r="XDL179" s="1"/>
      <c r="XDM179" s="1"/>
      <c r="XDN179" s="1"/>
      <c r="XDO179" s="1"/>
      <c r="XDP179" s="1"/>
      <c r="XDQ179" s="1"/>
      <c r="XDR179" s="1"/>
      <c r="XDS179" s="1"/>
      <c r="XDT179" s="1"/>
      <c r="XDU179" s="1"/>
      <c r="XDV179" s="1"/>
      <c r="XDW179" s="1"/>
      <c r="XDX179" s="1"/>
      <c r="XDY179" s="1"/>
      <c r="XDZ179" s="1"/>
      <c r="XEA179" s="1"/>
      <c r="XEB179" s="1"/>
      <c r="XEC179" s="1"/>
      <c r="XED179" s="1"/>
      <c r="XEE179" s="1"/>
      <c r="XEF179" s="1"/>
      <c r="XEG179" s="1"/>
      <c r="XEH179" s="1"/>
      <c r="XEI179" s="1"/>
      <c r="XEJ179" s="1"/>
      <c r="XEK179" s="1"/>
      <c r="XEL179" s="1"/>
      <c r="XEM179" s="1"/>
      <c r="XEN179" s="1"/>
      <c r="XEO179" s="1"/>
      <c r="XEP179" s="1"/>
      <c r="XEQ179" s="1"/>
      <c r="XER179" s="1"/>
      <c r="XES179" s="1"/>
      <c r="XET179" s="1"/>
      <c r="XEU179" s="1"/>
      <c r="XEV179" s="1"/>
      <c r="XEW179" s="1"/>
      <c r="XEX179" s="1"/>
      <c r="XEY179" s="1"/>
      <c r="XEZ179" s="1"/>
      <c r="XFA179" s="1"/>
      <c r="XFB179" s="1"/>
      <c r="XFC179" s="1"/>
    </row>
    <row r="180" spans="1:150 16226:16383" s="3" customFormat="1" ht="21" x14ac:dyDescent="0.3">
      <c r="A180" s="99" t="s">
        <v>331</v>
      </c>
      <c r="B180" s="100"/>
      <c r="C180" s="100"/>
      <c r="D180" s="100"/>
      <c r="E180" s="100"/>
      <c r="F180" s="100"/>
      <c r="G180" s="100"/>
      <c r="H180" s="101"/>
      <c r="I180" s="1"/>
      <c r="J180" s="1"/>
      <c r="K180" s="1"/>
      <c r="L180" s="1"/>
      <c r="M180" s="1"/>
      <c r="N180" s="1"/>
      <c r="O180" s="1"/>
      <c r="P180" s="1"/>
      <c r="Q180" s="1"/>
      <c r="R180" s="1"/>
      <c r="S180" s="1"/>
      <c r="T180" s="1"/>
      <c r="U180" s="1"/>
      <c r="V180" s="1"/>
      <c r="W180" s="1"/>
      <c r="X180" s="1"/>
      <c r="Y180" s="1"/>
      <c r="Z180" s="1"/>
      <c r="AA180" s="1"/>
      <c r="AB180" s="1"/>
      <c r="AC180" s="1"/>
      <c r="AD180" s="1"/>
      <c r="AE180" s="1"/>
      <c r="AF180" s="1"/>
      <c r="AG180" s="1"/>
      <c r="AH180" s="1"/>
      <c r="AI180" s="1"/>
      <c r="AJ180" s="1"/>
      <c r="AK180" s="1"/>
      <c r="AL180" s="1"/>
      <c r="AM180" s="1"/>
      <c r="AN180" s="1"/>
      <c r="AO180" s="1"/>
      <c r="AP180" s="1"/>
      <c r="AQ180" s="1"/>
      <c r="AR180" s="1"/>
      <c r="AS180" s="1"/>
      <c r="AT180" s="1"/>
      <c r="AU180" s="1"/>
      <c r="AV180" s="1"/>
      <c r="AW180" s="1"/>
      <c r="AX180" s="1"/>
      <c r="AY180" s="1"/>
      <c r="AZ180" s="1"/>
      <c r="BA180" s="1"/>
      <c r="BB180" s="1"/>
      <c r="BC180" s="1"/>
      <c r="BD180" s="1"/>
      <c r="BE180" s="1"/>
      <c r="BF180" s="1"/>
      <c r="BG180" s="1"/>
      <c r="BH180" s="1"/>
      <c r="BI180" s="1"/>
      <c r="BJ180" s="1"/>
      <c r="BK180" s="1"/>
      <c r="BL180" s="1"/>
      <c r="BM180" s="1"/>
      <c r="BN180" s="1"/>
      <c r="BO180" s="1"/>
      <c r="BP180" s="1"/>
      <c r="BQ180" s="1"/>
      <c r="BR180" s="1"/>
      <c r="BS180" s="1"/>
      <c r="BT180" s="1"/>
      <c r="BU180" s="1"/>
      <c r="BV180" s="1"/>
      <c r="BW180" s="1"/>
      <c r="BX180" s="1"/>
      <c r="BY180" s="1"/>
      <c r="BZ180" s="1"/>
      <c r="CA180" s="1"/>
      <c r="CB180" s="1"/>
      <c r="CC180" s="1"/>
      <c r="CD180" s="1"/>
      <c r="CE180" s="1"/>
      <c r="CF180" s="1"/>
      <c r="CG180" s="1"/>
      <c r="CH180" s="1"/>
      <c r="CI180" s="1"/>
      <c r="CJ180" s="1"/>
      <c r="CK180" s="1"/>
      <c r="CL180" s="1"/>
      <c r="CM180" s="1"/>
      <c r="CN180" s="1"/>
      <c r="CO180" s="1"/>
      <c r="CP180" s="1"/>
      <c r="CQ180" s="1"/>
      <c r="CR180" s="1"/>
      <c r="CS180" s="1"/>
      <c r="CT180" s="1"/>
      <c r="CU180" s="1"/>
      <c r="CV180" s="1"/>
      <c r="CW180" s="1"/>
      <c r="CX180" s="1"/>
      <c r="CY180" s="1"/>
      <c r="CZ180" s="1"/>
      <c r="DA180" s="1"/>
      <c r="DB180" s="1"/>
      <c r="DC180" s="1"/>
      <c r="DD180" s="1"/>
      <c r="DE180" s="1"/>
      <c r="DF180" s="1"/>
      <c r="DG180" s="1"/>
      <c r="DH180" s="1"/>
      <c r="DI180" s="1"/>
      <c r="DJ180" s="1"/>
      <c r="DK180" s="1"/>
      <c r="DL180" s="1"/>
      <c r="DM180" s="1"/>
      <c r="DN180" s="1"/>
      <c r="DO180" s="1"/>
      <c r="DP180" s="1"/>
      <c r="DQ180" s="1"/>
      <c r="DR180" s="1"/>
      <c r="DS180" s="1"/>
      <c r="DT180" s="1"/>
      <c r="DU180" s="1"/>
      <c r="DV180" s="1"/>
      <c r="DW180" s="1"/>
      <c r="DX180" s="1"/>
      <c r="DY180" s="1"/>
      <c r="DZ180" s="1"/>
      <c r="EA180" s="1"/>
      <c r="EB180" s="1"/>
      <c r="EC180" s="1"/>
      <c r="ED180" s="1"/>
      <c r="EE180" s="1"/>
      <c r="EF180" s="1"/>
      <c r="EG180" s="1"/>
      <c r="EH180" s="1"/>
      <c r="EI180" s="1"/>
      <c r="EJ180" s="1"/>
      <c r="EK180" s="1"/>
      <c r="EL180" s="1"/>
      <c r="EM180" s="1"/>
      <c r="EN180" s="1"/>
      <c r="EO180" s="1"/>
      <c r="EP180" s="1"/>
      <c r="EQ180" s="1"/>
      <c r="ER180" s="1"/>
      <c r="ES180" s="1"/>
      <c r="ET180" s="1"/>
      <c r="WZB180" s="1"/>
      <c r="WZC180" s="1"/>
      <c r="WZD180" s="1"/>
      <c r="WZE180" s="1"/>
      <c r="WZF180" s="1"/>
      <c r="WZG180" s="1"/>
      <c r="WZH180" s="1"/>
      <c r="WZI180" s="1"/>
      <c r="WZJ180" s="1"/>
      <c r="WZK180" s="1"/>
      <c r="WZL180" s="1"/>
      <c r="WZM180" s="1"/>
      <c r="WZN180" s="1"/>
      <c r="WZO180" s="1"/>
      <c r="WZP180" s="1"/>
      <c r="WZQ180" s="1"/>
      <c r="WZR180" s="1"/>
      <c r="WZS180" s="1"/>
      <c r="WZT180" s="1"/>
      <c r="WZU180" s="1"/>
      <c r="WZV180" s="1"/>
      <c r="WZW180" s="1"/>
      <c r="WZX180" s="1"/>
      <c r="WZY180" s="1"/>
      <c r="WZZ180" s="1"/>
      <c r="XAA180" s="1"/>
      <c r="XAB180" s="1"/>
      <c r="XAC180" s="1"/>
      <c r="XAD180" s="1"/>
      <c r="XAE180" s="1"/>
      <c r="XAF180" s="1"/>
      <c r="XAG180" s="1"/>
      <c r="XAH180" s="1"/>
      <c r="XAI180" s="1"/>
      <c r="XAJ180" s="1"/>
      <c r="XAK180" s="1"/>
      <c r="XAL180" s="1"/>
      <c r="XAM180" s="1"/>
      <c r="XAN180" s="1"/>
      <c r="XAO180" s="1"/>
      <c r="XAP180" s="1"/>
      <c r="XAQ180" s="1"/>
      <c r="XAR180" s="1"/>
      <c r="XAS180" s="1"/>
      <c r="XAT180" s="1"/>
      <c r="XAU180" s="1"/>
      <c r="XAV180" s="1"/>
      <c r="XAW180" s="1"/>
      <c r="XAX180" s="1"/>
      <c r="XAY180" s="1"/>
      <c r="XAZ180" s="1"/>
      <c r="XBA180" s="1"/>
      <c r="XBB180" s="1"/>
      <c r="XBC180" s="1"/>
      <c r="XBD180" s="1"/>
      <c r="XBE180" s="1"/>
      <c r="XBF180" s="1"/>
      <c r="XBG180" s="1"/>
      <c r="XBH180" s="1"/>
      <c r="XBI180" s="1"/>
      <c r="XBJ180" s="1"/>
      <c r="XBK180" s="1"/>
      <c r="XBL180" s="1"/>
      <c r="XBM180" s="1"/>
      <c r="XBN180" s="1"/>
      <c r="XBO180" s="1"/>
      <c r="XBP180" s="1"/>
      <c r="XBQ180" s="1"/>
      <c r="XBR180" s="1"/>
      <c r="XBS180" s="1"/>
      <c r="XBT180" s="1"/>
      <c r="XBU180" s="1"/>
      <c r="XBV180" s="1"/>
      <c r="XBW180" s="1"/>
      <c r="XBX180" s="1"/>
      <c r="XBY180" s="1"/>
      <c r="XBZ180" s="1"/>
      <c r="XCA180" s="1"/>
      <c r="XCB180" s="1"/>
      <c r="XCC180" s="1"/>
      <c r="XCD180" s="1"/>
      <c r="XCE180" s="1"/>
      <c r="XCF180" s="1"/>
      <c r="XCG180" s="1"/>
      <c r="XCH180" s="1"/>
      <c r="XCI180" s="1"/>
      <c r="XCJ180" s="1"/>
      <c r="XCK180" s="1"/>
      <c r="XCL180" s="1"/>
      <c r="XCM180" s="1"/>
      <c r="XCN180" s="1"/>
      <c r="XCO180" s="1"/>
      <c r="XCP180" s="1"/>
      <c r="XCQ180" s="1"/>
      <c r="XCR180" s="1"/>
      <c r="XCS180" s="1"/>
      <c r="XCT180" s="1"/>
      <c r="XCU180" s="1"/>
      <c r="XCV180" s="1"/>
      <c r="XCW180" s="1"/>
      <c r="XCX180" s="1"/>
      <c r="XCY180" s="1"/>
      <c r="XCZ180" s="1"/>
      <c r="XDA180" s="1"/>
      <c r="XDB180" s="1"/>
      <c r="XDC180" s="1"/>
      <c r="XDD180" s="1"/>
      <c r="XDE180" s="1"/>
      <c r="XDF180" s="1"/>
      <c r="XDG180" s="1"/>
      <c r="XDH180" s="1"/>
      <c r="XDI180" s="1"/>
      <c r="XDJ180" s="1"/>
      <c r="XDK180" s="1"/>
      <c r="XDL180" s="1"/>
      <c r="XDM180" s="1"/>
      <c r="XDN180" s="1"/>
      <c r="XDO180" s="1"/>
      <c r="XDP180" s="1"/>
      <c r="XDQ180" s="1"/>
      <c r="XDR180" s="1"/>
      <c r="XDS180" s="1"/>
      <c r="XDT180" s="1"/>
      <c r="XDU180" s="1"/>
      <c r="XDV180" s="1"/>
      <c r="XDW180" s="1"/>
      <c r="XDX180" s="1"/>
      <c r="XDY180" s="1"/>
      <c r="XDZ180" s="1"/>
      <c r="XEA180" s="1"/>
      <c r="XEB180" s="1"/>
      <c r="XEC180" s="1"/>
      <c r="XED180" s="1"/>
      <c r="XEE180" s="1"/>
      <c r="XEF180" s="1"/>
      <c r="XEG180" s="1"/>
      <c r="XEH180" s="1"/>
      <c r="XEI180" s="1"/>
      <c r="XEJ180" s="1"/>
      <c r="XEK180" s="1"/>
      <c r="XEL180" s="1"/>
      <c r="XEM180" s="1"/>
      <c r="XEN180" s="1"/>
      <c r="XEO180" s="1"/>
      <c r="XEP180" s="1"/>
      <c r="XEQ180" s="1"/>
      <c r="XER180" s="1"/>
      <c r="XES180" s="1"/>
      <c r="XET180" s="1"/>
      <c r="XEU180" s="1"/>
      <c r="XEV180" s="1"/>
      <c r="XEW180" s="1"/>
      <c r="XEX180" s="1"/>
      <c r="XEY180" s="1"/>
      <c r="XEZ180" s="1"/>
      <c r="XFA180" s="1"/>
      <c r="XFB180" s="1"/>
      <c r="XFC180" s="1"/>
    </row>
    <row r="181" spans="1:150 16226:16383" s="3" customFormat="1" ht="21" x14ac:dyDescent="0.3">
      <c r="A181" s="103">
        <v>1</v>
      </c>
      <c r="B181" s="103"/>
      <c r="C181" s="93" t="s">
        <v>329</v>
      </c>
      <c r="D181" s="94"/>
      <c r="E181" s="94"/>
      <c r="F181" s="94"/>
      <c r="G181" s="94"/>
      <c r="H181" s="95"/>
      <c r="I181" s="1"/>
      <c r="J181" s="79">
        <f>AVERAGE(J174:J179)</f>
        <v>22515.370830352349</v>
      </c>
      <c r="K181" s="1"/>
      <c r="L181" s="1"/>
      <c r="M181" s="1"/>
      <c r="N181" s="1"/>
      <c r="O181" s="1"/>
      <c r="P181" s="1"/>
      <c r="Q181" s="1"/>
      <c r="R181" s="1"/>
      <c r="S181" s="1"/>
      <c r="T181" s="1"/>
      <c r="U181" s="1"/>
      <c r="V181" s="1"/>
      <c r="W181" s="1"/>
      <c r="X181" s="1"/>
      <c r="Y181" s="1"/>
      <c r="Z181" s="1"/>
      <c r="AA181" s="1"/>
      <c r="AB181" s="1"/>
      <c r="AC181" s="1"/>
      <c r="AD181" s="1"/>
      <c r="AE181" s="1"/>
      <c r="AF181" s="1"/>
      <c r="AG181" s="1"/>
      <c r="AH181" s="1"/>
      <c r="AI181" s="1"/>
      <c r="AJ181" s="1"/>
      <c r="AK181" s="1"/>
      <c r="AL181" s="1"/>
      <c r="AM181" s="1"/>
      <c r="AN181" s="1"/>
      <c r="AO181" s="1"/>
      <c r="AP181" s="1"/>
      <c r="AQ181" s="1"/>
      <c r="AR181" s="1"/>
      <c r="AS181" s="1"/>
      <c r="AT181" s="1"/>
      <c r="AU181" s="1"/>
      <c r="AV181" s="1"/>
      <c r="AW181" s="1"/>
      <c r="AX181" s="1"/>
      <c r="AY181" s="1"/>
      <c r="AZ181" s="1"/>
      <c r="BA181" s="1"/>
      <c r="BB181" s="1"/>
      <c r="BC181" s="1"/>
      <c r="BD181" s="1"/>
      <c r="BE181" s="1"/>
      <c r="BF181" s="1"/>
      <c r="BG181" s="1"/>
      <c r="BH181" s="1"/>
      <c r="BI181" s="1"/>
      <c r="BJ181" s="1"/>
      <c r="BK181" s="1"/>
      <c r="BL181" s="1"/>
      <c r="BM181" s="1"/>
      <c r="BN181" s="1"/>
      <c r="BO181" s="1"/>
      <c r="BP181" s="1"/>
      <c r="BQ181" s="1"/>
      <c r="BR181" s="1"/>
      <c r="BS181" s="1"/>
      <c r="BT181" s="1"/>
      <c r="BU181" s="1"/>
      <c r="BV181" s="1"/>
      <c r="BW181" s="1"/>
      <c r="BX181" s="1"/>
      <c r="BY181" s="1"/>
      <c r="BZ181" s="1"/>
      <c r="CA181" s="1"/>
      <c r="CB181" s="1"/>
      <c r="CC181" s="1"/>
      <c r="CD181" s="1"/>
      <c r="CE181" s="1"/>
      <c r="CF181" s="1"/>
      <c r="CG181" s="1"/>
      <c r="CH181" s="1"/>
      <c r="CI181" s="1"/>
      <c r="CJ181" s="1"/>
      <c r="CK181" s="1"/>
      <c r="CL181" s="1"/>
      <c r="CM181" s="1"/>
      <c r="CN181" s="1"/>
      <c r="CO181" s="1"/>
      <c r="CP181" s="1"/>
      <c r="CQ181" s="1"/>
      <c r="CR181" s="1"/>
      <c r="CS181" s="1"/>
      <c r="CT181" s="1"/>
      <c r="CU181" s="1"/>
      <c r="CV181" s="1"/>
      <c r="CW181" s="1"/>
      <c r="CX181" s="1"/>
      <c r="CY181" s="1"/>
      <c r="CZ181" s="1"/>
      <c r="DA181" s="1"/>
      <c r="DB181" s="1"/>
      <c r="DC181" s="1"/>
      <c r="DD181" s="1"/>
      <c r="DE181" s="1"/>
      <c r="DF181" s="1"/>
      <c r="DG181" s="1"/>
      <c r="DH181" s="1"/>
      <c r="DI181" s="1"/>
      <c r="DJ181" s="1"/>
      <c r="DK181" s="1"/>
      <c r="DL181" s="1"/>
      <c r="DM181" s="1"/>
      <c r="DN181" s="1"/>
      <c r="DO181" s="1"/>
      <c r="DP181" s="1"/>
      <c r="DQ181" s="1"/>
      <c r="DR181" s="1"/>
      <c r="DS181" s="1"/>
      <c r="DT181" s="1"/>
      <c r="DU181" s="1"/>
      <c r="DV181" s="1"/>
      <c r="DW181" s="1"/>
      <c r="DX181" s="1"/>
      <c r="DY181" s="1"/>
      <c r="DZ181" s="1"/>
      <c r="EA181" s="1"/>
      <c r="EB181" s="1"/>
      <c r="EC181" s="1"/>
      <c r="ED181" s="1"/>
      <c r="EE181" s="1"/>
      <c r="EF181" s="1"/>
      <c r="EG181" s="1"/>
      <c r="EH181" s="1"/>
      <c r="EI181" s="1"/>
      <c r="EJ181" s="1"/>
      <c r="EK181" s="1"/>
      <c r="EL181" s="1"/>
      <c r="EM181" s="1"/>
      <c r="EN181" s="1"/>
      <c r="EO181" s="1"/>
      <c r="EP181" s="1"/>
      <c r="EQ181" s="1"/>
      <c r="ER181" s="1"/>
      <c r="ES181" s="1"/>
      <c r="ET181" s="1"/>
      <c r="WZB181" s="1"/>
      <c r="WZC181" s="1"/>
      <c r="WZD181" s="1"/>
      <c r="WZE181" s="1"/>
      <c r="WZF181" s="1"/>
      <c r="WZG181" s="1"/>
      <c r="WZH181" s="1"/>
      <c r="WZI181" s="1"/>
      <c r="WZJ181" s="1"/>
      <c r="WZK181" s="1"/>
      <c r="WZL181" s="1"/>
      <c r="WZM181" s="1"/>
      <c r="WZN181" s="1"/>
      <c r="WZO181" s="1"/>
      <c r="WZP181" s="1"/>
      <c r="WZQ181" s="1"/>
      <c r="WZR181" s="1"/>
      <c r="WZS181" s="1"/>
      <c r="WZT181" s="1"/>
      <c r="WZU181" s="1"/>
      <c r="WZV181" s="1"/>
      <c r="WZW181" s="1"/>
      <c r="WZX181" s="1"/>
      <c r="WZY181" s="1"/>
      <c r="WZZ181" s="1"/>
      <c r="XAA181" s="1"/>
      <c r="XAB181" s="1"/>
      <c r="XAC181" s="1"/>
      <c r="XAD181" s="1"/>
      <c r="XAE181" s="1"/>
      <c r="XAF181" s="1"/>
      <c r="XAG181" s="1"/>
      <c r="XAH181" s="1"/>
      <c r="XAI181" s="1"/>
      <c r="XAJ181" s="1"/>
      <c r="XAK181" s="1"/>
      <c r="XAL181" s="1"/>
      <c r="XAM181" s="1"/>
      <c r="XAN181" s="1"/>
      <c r="XAO181" s="1"/>
      <c r="XAP181" s="1"/>
      <c r="XAQ181" s="1"/>
      <c r="XAR181" s="1"/>
      <c r="XAS181" s="1"/>
      <c r="XAT181" s="1"/>
      <c r="XAU181" s="1"/>
      <c r="XAV181" s="1"/>
      <c r="XAW181" s="1"/>
      <c r="XAX181" s="1"/>
      <c r="XAY181" s="1"/>
      <c r="XAZ181" s="1"/>
      <c r="XBA181" s="1"/>
      <c r="XBB181" s="1"/>
      <c r="XBC181" s="1"/>
      <c r="XBD181" s="1"/>
      <c r="XBE181" s="1"/>
      <c r="XBF181" s="1"/>
      <c r="XBG181" s="1"/>
      <c r="XBH181" s="1"/>
      <c r="XBI181" s="1"/>
      <c r="XBJ181" s="1"/>
      <c r="XBK181" s="1"/>
      <c r="XBL181" s="1"/>
      <c r="XBM181" s="1"/>
      <c r="XBN181" s="1"/>
      <c r="XBO181" s="1"/>
      <c r="XBP181" s="1"/>
      <c r="XBQ181" s="1"/>
      <c r="XBR181" s="1"/>
      <c r="XBS181" s="1"/>
      <c r="XBT181" s="1"/>
      <c r="XBU181" s="1"/>
      <c r="XBV181" s="1"/>
      <c r="XBW181" s="1"/>
      <c r="XBX181" s="1"/>
      <c r="XBY181" s="1"/>
      <c r="XBZ181" s="1"/>
      <c r="XCA181" s="1"/>
      <c r="XCB181" s="1"/>
      <c r="XCC181" s="1"/>
      <c r="XCD181" s="1"/>
      <c r="XCE181" s="1"/>
      <c r="XCF181" s="1"/>
      <c r="XCG181" s="1"/>
      <c r="XCH181" s="1"/>
      <c r="XCI181" s="1"/>
      <c r="XCJ181" s="1"/>
      <c r="XCK181" s="1"/>
      <c r="XCL181" s="1"/>
      <c r="XCM181" s="1"/>
      <c r="XCN181" s="1"/>
      <c r="XCO181" s="1"/>
      <c r="XCP181" s="1"/>
      <c r="XCQ181" s="1"/>
      <c r="XCR181" s="1"/>
      <c r="XCS181" s="1"/>
      <c r="XCT181" s="1"/>
      <c r="XCU181" s="1"/>
      <c r="XCV181" s="1"/>
      <c r="XCW181" s="1"/>
      <c r="XCX181" s="1"/>
      <c r="XCY181" s="1"/>
      <c r="XCZ181" s="1"/>
      <c r="XDA181" s="1"/>
      <c r="XDB181" s="1"/>
      <c r="XDC181" s="1"/>
      <c r="XDD181" s="1"/>
      <c r="XDE181" s="1"/>
      <c r="XDF181" s="1"/>
      <c r="XDG181" s="1"/>
      <c r="XDH181" s="1"/>
      <c r="XDI181" s="1"/>
      <c r="XDJ181" s="1"/>
      <c r="XDK181" s="1"/>
      <c r="XDL181" s="1"/>
      <c r="XDM181" s="1"/>
      <c r="XDN181" s="1"/>
      <c r="XDO181" s="1"/>
      <c r="XDP181" s="1"/>
      <c r="XDQ181" s="1"/>
      <c r="XDR181" s="1"/>
      <c r="XDS181" s="1"/>
      <c r="XDT181" s="1"/>
      <c r="XDU181" s="1"/>
      <c r="XDV181" s="1"/>
      <c r="XDW181" s="1"/>
      <c r="XDX181" s="1"/>
      <c r="XDY181" s="1"/>
      <c r="XDZ181" s="1"/>
      <c r="XEA181" s="1"/>
      <c r="XEB181" s="1"/>
      <c r="XEC181" s="1"/>
      <c r="XED181" s="1"/>
      <c r="XEE181" s="1"/>
      <c r="XEF181" s="1"/>
      <c r="XEG181" s="1"/>
      <c r="XEH181" s="1"/>
      <c r="XEI181" s="1"/>
      <c r="XEJ181" s="1"/>
      <c r="XEK181" s="1"/>
      <c r="XEL181" s="1"/>
      <c r="XEM181" s="1"/>
      <c r="XEN181" s="1"/>
      <c r="XEO181" s="1"/>
      <c r="XEP181" s="1"/>
      <c r="XEQ181" s="1"/>
      <c r="XER181" s="1"/>
      <c r="XES181" s="1"/>
      <c r="XET181" s="1"/>
      <c r="XEU181" s="1"/>
      <c r="XEV181" s="1"/>
      <c r="XEW181" s="1"/>
      <c r="XEX181" s="1"/>
      <c r="XEY181" s="1"/>
      <c r="XEZ181" s="1"/>
      <c r="XFA181" s="1"/>
      <c r="XFB181" s="1"/>
      <c r="XFC181" s="1"/>
    </row>
    <row r="182" spans="1:150 16226:16383" s="3" customFormat="1" ht="21" x14ac:dyDescent="0.3">
      <c r="A182" s="91">
        <f>A181+1</f>
        <v>2</v>
      </c>
      <c r="B182" s="92"/>
      <c r="C182" s="96"/>
      <c r="D182" s="97"/>
      <c r="E182" s="97"/>
      <c r="F182" s="97"/>
      <c r="G182" s="97"/>
      <c r="H182" s="98"/>
      <c r="I182" s="1"/>
      <c r="J182" s="1"/>
      <c r="K182" s="1"/>
      <c r="L182" s="1"/>
      <c r="M182" s="1"/>
      <c r="N182" s="1"/>
      <c r="O182" s="1"/>
      <c r="P182" s="1"/>
      <c r="Q182" s="1"/>
      <c r="R182" s="1"/>
      <c r="S182" s="1"/>
      <c r="T182" s="1"/>
      <c r="U182" s="1"/>
      <c r="V182" s="1"/>
      <c r="W182" s="1"/>
      <c r="X182" s="1"/>
      <c r="Y182" s="1"/>
      <c r="Z182" s="1"/>
      <c r="AA182" s="1"/>
      <c r="AB182" s="1"/>
      <c r="AC182" s="1"/>
      <c r="AD182" s="1"/>
      <c r="AE182" s="1"/>
      <c r="AF182" s="1"/>
      <c r="AG182" s="1"/>
      <c r="AH182" s="1"/>
      <c r="AI182" s="1"/>
      <c r="AJ182" s="1"/>
      <c r="AK182" s="1"/>
      <c r="AL182" s="1"/>
      <c r="AM182" s="1"/>
      <c r="AN182" s="1"/>
      <c r="AO182" s="1"/>
      <c r="AP182" s="1"/>
      <c r="AQ182" s="1"/>
      <c r="AR182" s="1"/>
      <c r="AS182" s="1"/>
      <c r="AT182" s="1"/>
      <c r="AU182" s="1"/>
      <c r="AV182" s="1"/>
      <c r="AW182" s="1"/>
      <c r="AX182" s="1"/>
      <c r="AY182" s="1"/>
      <c r="AZ182" s="1"/>
      <c r="BA182" s="1"/>
      <c r="BB182" s="1"/>
      <c r="BC182" s="1"/>
      <c r="BD182" s="1"/>
      <c r="BE182" s="1"/>
      <c r="BF182" s="1"/>
      <c r="BG182" s="1"/>
      <c r="BH182" s="1"/>
      <c r="BI182" s="1"/>
      <c r="BJ182" s="1"/>
      <c r="BK182" s="1"/>
      <c r="BL182" s="1"/>
      <c r="BM182" s="1"/>
      <c r="BN182" s="1"/>
      <c r="BO182" s="1"/>
      <c r="BP182" s="1"/>
      <c r="BQ182" s="1"/>
      <c r="BR182" s="1"/>
      <c r="BS182" s="1"/>
      <c r="BT182" s="1"/>
      <c r="BU182" s="1"/>
      <c r="BV182" s="1"/>
      <c r="BW182" s="1"/>
      <c r="BX182" s="1"/>
      <c r="BY182" s="1"/>
      <c r="BZ182" s="1"/>
      <c r="CA182" s="1"/>
      <c r="CB182" s="1"/>
      <c r="CC182" s="1"/>
      <c r="CD182" s="1"/>
      <c r="CE182" s="1"/>
      <c r="CF182" s="1"/>
      <c r="CG182" s="1"/>
      <c r="CH182" s="1"/>
      <c r="CI182" s="1"/>
      <c r="CJ182" s="1"/>
      <c r="CK182" s="1"/>
      <c r="CL182" s="1"/>
      <c r="CM182" s="1"/>
      <c r="CN182" s="1"/>
      <c r="CO182" s="1"/>
      <c r="CP182" s="1"/>
      <c r="CQ182" s="1"/>
      <c r="CR182" s="1"/>
      <c r="CS182" s="1"/>
      <c r="CT182" s="1"/>
      <c r="CU182" s="1"/>
      <c r="CV182" s="1"/>
      <c r="CW182" s="1"/>
      <c r="CX182" s="1"/>
      <c r="CY182" s="1"/>
      <c r="CZ182" s="1"/>
      <c r="DA182" s="1"/>
      <c r="DB182" s="1"/>
      <c r="DC182" s="1"/>
      <c r="DD182" s="1"/>
      <c r="DE182" s="1"/>
      <c r="DF182" s="1"/>
      <c r="DG182" s="1"/>
      <c r="DH182" s="1"/>
      <c r="DI182" s="1"/>
      <c r="DJ182" s="1"/>
      <c r="DK182" s="1"/>
      <c r="DL182" s="1"/>
      <c r="DM182" s="1"/>
      <c r="DN182" s="1"/>
      <c r="DO182" s="1"/>
      <c r="DP182" s="1"/>
      <c r="DQ182" s="1"/>
      <c r="DR182" s="1"/>
      <c r="DS182" s="1"/>
      <c r="DT182" s="1"/>
      <c r="DU182" s="1"/>
      <c r="DV182" s="1"/>
      <c r="DW182" s="1"/>
      <c r="DX182" s="1"/>
      <c r="DY182" s="1"/>
      <c r="DZ182" s="1"/>
      <c r="EA182" s="1"/>
      <c r="EB182" s="1"/>
      <c r="EC182" s="1"/>
      <c r="ED182" s="1"/>
      <c r="EE182" s="1"/>
      <c r="EF182" s="1"/>
      <c r="EG182" s="1"/>
      <c r="EH182" s="1"/>
      <c r="EI182" s="1"/>
      <c r="EJ182" s="1"/>
      <c r="EK182" s="1"/>
      <c r="EL182" s="1"/>
      <c r="EM182" s="1"/>
      <c r="EN182" s="1"/>
      <c r="EO182" s="1"/>
      <c r="EP182" s="1"/>
      <c r="EQ182" s="1"/>
      <c r="ER182" s="1"/>
      <c r="ES182" s="1"/>
      <c r="ET182" s="1"/>
      <c r="WZB182" s="1"/>
      <c r="WZC182" s="1"/>
      <c r="WZD182" s="1"/>
      <c r="WZE182" s="1"/>
      <c r="WZF182" s="1"/>
      <c r="WZG182" s="1"/>
      <c r="WZH182" s="1"/>
      <c r="WZI182" s="1"/>
      <c r="WZJ182" s="1"/>
      <c r="WZK182" s="1"/>
      <c r="WZL182" s="1"/>
      <c r="WZM182" s="1"/>
      <c r="WZN182" s="1"/>
      <c r="WZO182" s="1"/>
      <c r="WZP182" s="1"/>
      <c r="WZQ182" s="1"/>
      <c r="WZR182" s="1"/>
      <c r="WZS182" s="1"/>
      <c r="WZT182" s="1"/>
      <c r="WZU182" s="1"/>
      <c r="WZV182" s="1"/>
      <c r="WZW182" s="1"/>
      <c r="WZX182" s="1"/>
      <c r="WZY182" s="1"/>
      <c r="WZZ182" s="1"/>
      <c r="XAA182" s="1"/>
      <c r="XAB182" s="1"/>
      <c r="XAC182" s="1"/>
      <c r="XAD182" s="1"/>
      <c r="XAE182" s="1"/>
      <c r="XAF182" s="1"/>
      <c r="XAG182" s="1"/>
      <c r="XAH182" s="1"/>
      <c r="XAI182" s="1"/>
      <c r="XAJ182" s="1"/>
      <c r="XAK182" s="1"/>
      <c r="XAL182" s="1"/>
      <c r="XAM182" s="1"/>
      <c r="XAN182" s="1"/>
      <c r="XAO182" s="1"/>
      <c r="XAP182" s="1"/>
      <c r="XAQ182" s="1"/>
      <c r="XAR182" s="1"/>
      <c r="XAS182" s="1"/>
      <c r="XAT182" s="1"/>
      <c r="XAU182" s="1"/>
      <c r="XAV182" s="1"/>
      <c r="XAW182" s="1"/>
      <c r="XAX182" s="1"/>
      <c r="XAY182" s="1"/>
      <c r="XAZ182" s="1"/>
      <c r="XBA182" s="1"/>
      <c r="XBB182" s="1"/>
      <c r="XBC182" s="1"/>
      <c r="XBD182" s="1"/>
      <c r="XBE182" s="1"/>
      <c r="XBF182" s="1"/>
      <c r="XBG182" s="1"/>
      <c r="XBH182" s="1"/>
      <c r="XBI182" s="1"/>
      <c r="XBJ182" s="1"/>
      <c r="XBK182" s="1"/>
      <c r="XBL182" s="1"/>
      <c r="XBM182" s="1"/>
      <c r="XBN182" s="1"/>
      <c r="XBO182" s="1"/>
      <c r="XBP182" s="1"/>
      <c r="XBQ182" s="1"/>
      <c r="XBR182" s="1"/>
      <c r="XBS182" s="1"/>
      <c r="XBT182" s="1"/>
      <c r="XBU182" s="1"/>
      <c r="XBV182" s="1"/>
      <c r="XBW182" s="1"/>
      <c r="XBX182" s="1"/>
      <c r="XBY182" s="1"/>
      <c r="XBZ182" s="1"/>
      <c r="XCA182" s="1"/>
      <c r="XCB182" s="1"/>
      <c r="XCC182" s="1"/>
      <c r="XCD182" s="1"/>
      <c r="XCE182" s="1"/>
      <c r="XCF182" s="1"/>
      <c r="XCG182" s="1"/>
      <c r="XCH182" s="1"/>
      <c r="XCI182" s="1"/>
      <c r="XCJ182" s="1"/>
      <c r="XCK182" s="1"/>
      <c r="XCL182" s="1"/>
      <c r="XCM182" s="1"/>
      <c r="XCN182" s="1"/>
      <c r="XCO182" s="1"/>
      <c r="XCP182" s="1"/>
      <c r="XCQ182" s="1"/>
      <c r="XCR182" s="1"/>
      <c r="XCS182" s="1"/>
      <c r="XCT182" s="1"/>
      <c r="XCU182" s="1"/>
      <c r="XCV182" s="1"/>
      <c r="XCW182" s="1"/>
      <c r="XCX182" s="1"/>
      <c r="XCY182" s="1"/>
      <c r="XCZ182" s="1"/>
      <c r="XDA182" s="1"/>
      <c r="XDB182" s="1"/>
      <c r="XDC182" s="1"/>
      <c r="XDD182" s="1"/>
      <c r="XDE182" s="1"/>
      <c r="XDF182" s="1"/>
      <c r="XDG182" s="1"/>
      <c r="XDH182" s="1"/>
      <c r="XDI182" s="1"/>
      <c r="XDJ182" s="1"/>
      <c r="XDK182" s="1"/>
      <c r="XDL182" s="1"/>
      <c r="XDM182" s="1"/>
      <c r="XDN182" s="1"/>
      <c r="XDO182" s="1"/>
      <c r="XDP182" s="1"/>
      <c r="XDQ182" s="1"/>
      <c r="XDR182" s="1"/>
      <c r="XDS182" s="1"/>
      <c r="XDT182" s="1"/>
      <c r="XDU182" s="1"/>
      <c r="XDV182" s="1"/>
      <c r="XDW182" s="1"/>
      <c r="XDX182" s="1"/>
      <c r="XDY182" s="1"/>
      <c r="XDZ182" s="1"/>
      <c r="XEA182" s="1"/>
      <c r="XEB182" s="1"/>
      <c r="XEC182" s="1"/>
      <c r="XED182" s="1"/>
      <c r="XEE182" s="1"/>
      <c r="XEF182" s="1"/>
      <c r="XEG182" s="1"/>
      <c r="XEH182" s="1"/>
      <c r="XEI182" s="1"/>
      <c r="XEJ182" s="1"/>
      <c r="XEK182" s="1"/>
      <c r="XEL182" s="1"/>
      <c r="XEM182" s="1"/>
      <c r="XEN182" s="1"/>
      <c r="XEO182" s="1"/>
      <c r="XEP182" s="1"/>
      <c r="XEQ182" s="1"/>
      <c r="XER182" s="1"/>
      <c r="XES182" s="1"/>
      <c r="XET182" s="1"/>
      <c r="XEU182" s="1"/>
      <c r="XEV182" s="1"/>
      <c r="XEW182" s="1"/>
      <c r="XEX182" s="1"/>
      <c r="XEY182" s="1"/>
      <c r="XEZ182" s="1"/>
      <c r="XFA182" s="1"/>
      <c r="XFB182" s="1"/>
      <c r="XFC182" s="1"/>
    </row>
    <row r="183" spans="1:150 16226:16383" s="3" customFormat="1" ht="21" x14ac:dyDescent="0.3">
      <c r="A183" s="91">
        <f t="shared" ref="A183:A188" si="6">A182+1</f>
        <v>3</v>
      </c>
      <c r="B183" s="92"/>
      <c r="C183" s="55" t="s">
        <v>88</v>
      </c>
      <c r="D183" s="55" t="s">
        <v>326</v>
      </c>
      <c r="E183" s="6">
        <f>(2.92*5.87+2.13*2.64+2.9*3.05+1.38*2.13+2.15*1.38+1.37*0.9+0.97*0.9+1.55*0.6)*10.764</f>
        <v>436.49096399999991</v>
      </c>
      <c r="F183" s="6">
        <f>(2.92*1.01)*10.764</f>
        <v>31.745188799999998</v>
      </c>
      <c r="G183" s="6">
        <v>0</v>
      </c>
      <c r="H183" s="6">
        <f t="shared" ref="H183:H188" si="7">E183+F183+(IF(G183&lt;101,G183,IF(G183&lt;201,G183/2,IF(G183&lt;=301,G183/3,G183/4))))</f>
        <v>468.2361527999999</v>
      </c>
      <c r="I183" s="1"/>
      <c r="J183" s="1"/>
      <c r="K183" s="1"/>
      <c r="L183" s="1"/>
      <c r="M183" s="1"/>
      <c r="N183" s="1"/>
      <c r="O183" s="1"/>
      <c r="P183" s="1"/>
      <c r="Q183" s="1"/>
      <c r="R183" s="1"/>
      <c r="S183" s="1"/>
      <c r="T183" s="1"/>
      <c r="U183" s="1"/>
      <c r="V183" s="1"/>
      <c r="W183" s="1"/>
      <c r="X183" s="1"/>
      <c r="Y183" s="1"/>
      <c r="Z183" s="1"/>
      <c r="AA183" s="1"/>
      <c r="AB183" s="1"/>
      <c r="AC183" s="1"/>
      <c r="AD183" s="1"/>
      <c r="AE183" s="1"/>
      <c r="AF183" s="1"/>
      <c r="AG183" s="1"/>
      <c r="AH183" s="1"/>
      <c r="AI183" s="1"/>
      <c r="AJ183" s="1"/>
      <c r="AK183" s="1"/>
      <c r="AL183" s="1"/>
      <c r="AM183" s="1"/>
      <c r="AN183" s="1"/>
      <c r="AO183" s="1"/>
      <c r="AP183" s="1"/>
      <c r="AQ183" s="1"/>
      <c r="AR183" s="1"/>
      <c r="AS183" s="1"/>
      <c r="AT183" s="1"/>
      <c r="AU183" s="1"/>
      <c r="AV183" s="1"/>
      <c r="AW183" s="1"/>
      <c r="AX183" s="1"/>
      <c r="AY183" s="1"/>
      <c r="AZ183" s="1"/>
      <c r="BA183" s="1"/>
      <c r="BB183" s="1"/>
      <c r="BC183" s="1"/>
      <c r="BD183" s="1"/>
      <c r="BE183" s="1"/>
      <c r="BF183" s="1"/>
      <c r="BG183" s="1"/>
      <c r="BH183" s="1"/>
      <c r="BI183" s="1"/>
      <c r="BJ183" s="1"/>
      <c r="BK183" s="1"/>
      <c r="BL183" s="1"/>
      <c r="BM183" s="1"/>
      <c r="BN183" s="1"/>
      <c r="BO183" s="1"/>
      <c r="BP183" s="1"/>
      <c r="BQ183" s="1"/>
      <c r="BR183" s="1"/>
      <c r="BS183" s="1"/>
      <c r="BT183" s="1"/>
      <c r="BU183" s="1"/>
      <c r="BV183" s="1"/>
      <c r="BW183" s="1"/>
      <c r="BX183" s="1"/>
      <c r="BY183" s="1"/>
      <c r="BZ183" s="1"/>
      <c r="CA183" s="1"/>
      <c r="CB183" s="1"/>
      <c r="CC183" s="1"/>
      <c r="CD183" s="1"/>
      <c r="CE183" s="1"/>
      <c r="CF183" s="1"/>
      <c r="CG183" s="1"/>
      <c r="CH183" s="1"/>
      <c r="CI183" s="1"/>
      <c r="CJ183" s="1"/>
      <c r="CK183" s="1"/>
      <c r="CL183" s="1"/>
      <c r="CM183" s="1"/>
      <c r="CN183" s="1"/>
      <c r="CO183" s="1"/>
      <c r="CP183" s="1"/>
      <c r="CQ183" s="1"/>
      <c r="CR183" s="1"/>
      <c r="CS183" s="1"/>
      <c r="CT183" s="1"/>
      <c r="CU183" s="1"/>
      <c r="CV183" s="1"/>
      <c r="CW183" s="1"/>
      <c r="CX183" s="1"/>
      <c r="CY183" s="1"/>
      <c r="CZ183" s="1"/>
      <c r="DA183" s="1"/>
      <c r="DB183" s="1"/>
      <c r="DC183" s="1"/>
      <c r="DD183" s="1"/>
      <c r="DE183" s="1"/>
      <c r="DF183" s="1"/>
      <c r="DG183" s="1"/>
      <c r="DH183" s="1"/>
      <c r="DI183" s="1"/>
      <c r="DJ183" s="1"/>
      <c r="DK183" s="1"/>
      <c r="DL183" s="1"/>
      <c r="DM183" s="1"/>
      <c r="DN183" s="1"/>
      <c r="DO183" s="1"/>
      <c r="DP183" s="1"/>
      <c r="DQ183" s="1"/>
      <c r="DR183" s="1"/>
      <c r="DS183" s="1"/>
      <c r="DT183" s="1"/>
      <c r="DU183" s="1"/>
      <c r="DV183" s="1"/>
      <c r="DW183" s="1"/>
      <c r="DX183" s="1"/>
      <c r="DY183" s="1"/>
      <c r="DZ183" s="1"/>
      <c r="EA183" s="1"/>
      <c r="EB183" s="1"/>
      <c r="EC183" s="1"/>
      <c r="ED183" s="1"/>
      <c r="EE183" s="1"/>
      <c r="EF183" s="1"/>
      <c r="EG183" s="1"/>
      <c r="EH183" s="1"/>
      <c r="EI183" s="1"/>
      <c r="EJ183" s="1"/>
      <c r="EK183" s="1"/>
      <c r="EL183" s="1"/>
      <c r="EM183" s="1"/>
      <c r="EN183" s="1"/>
      <c r="EO183" s="1"/>
      <c r="EP183" s="1"/>
      <c r="EQ183" s="1"/>
      <c r="ER183" s="1"/>
      <c r="ES183" s="1"/>
      <c r="ET183" s="1"/>
      <c r="WZB183" s="1"/>
      <c r="WZC183" s="1"/>
      <c r="WZD183" s="1"/>
      <c r="WZE183" s="1"/>
      <c r="WZF183" s="1"/>
      <c r="WZG183" s="1"/>
      <c r="WZH183" s="1"/>
      <c r="WZI183" s="1"/>
      <c r="WZJ183" s="1"/>
      <c r="WZK183" s="1"/>
      <c r="WZL183" s="1"/>
      <c r="WZM183" s="1"/>
      <c r="WZN183" s="1"/>
      <c r="WZO183" s="1"/>
      <c r="WZP183" s="1"/>
      <c r="WZQ183" s="1"/>
      <c r="WZR183" s="1"/>
      <c r="WZS183" s="1"/>
      <c r="WZT183" s="1"/>
      <c r="WZU183" s="1"/>
      <c r="WZV183" s="1"/>
      <c r="WZW183" s="1"/>
      <c r="WZX183" s="1"/>
      <c r="WZY183" s="1"/>
      <c r="WZZ183" s="1"/>
      <c r="XAA183" s="1"/>
      <c r="XAB183" s="1"/>
      <c r="XAC183" s="1"/>
      <c r="XAD183" s="1"/>
      <c r="XAE183" s="1"/>
      <c r="XAF183" s="1"/>
      <c r="XAG183" s="1"/>
      <c r="XAH183" s="1"/>
      <c r="XAI183" s="1"/>
      <c r="XAJ183" s="1"/>
      <c r="XAK183" s="1"/>
      <c r="XAL183" s="1"/>
      <c r="XAM183" s="1"/>
      <c r="XAN183" s="1"/>
      <c r="XAO183" s="1"/>
      <c r="XAP183" s="1"/>
      <c r="XAQ183" s="1"/>
      <c r="XAR183" s="1"/>
      <c r="XAS183" s="1"/>
      <c r="XAT183" s="1"/>
      <c r="XAU183" s="1"/>
      <c r="XAV183" s="1"/>
      <c r="XAW183" s="1"/>
      <c r="XAX183" s="1"/>
      <c r="XAY183" s="1"/>
      <c r="XAZ183" s="1"/>
      <c r="XBA183" s="1"/>
      <c r="XBB183" s="1"/>
      <c r="XBC183" s="1"/>
      <c r="XBD183" s="1"/>
      <c r="XBE183" s="1"/>
      <c r="XBF183" s="1"/>
      <c r="XBG183" s="1"/>
      <c r="XBH183" s="1"/>
      <c r="XBI183" s="1"/>
      <c r="XBJ183" s="1"/>
      <c r="XBK183" s="1"/>
      <c r="XBL183" s="1"/>
      <c r="XBM183" s="1"/>
      <c r="XBN183" s="1"/>
      <c r="XBO183" s="1"/>
      <c r="XBP183" s="1"/>
      <c r="XBQ183" s="1"/>
      <c r="XBR183" s="1"/>
      <c r="XBS183" s="1"/>
      <c r="XBT183" s="1"/>
      <c r="XBU183" s="1"/>
      <c r="XBV183" s="1"/>
      <c r="XBW183" s="1"/>
      <c r="XBX183" s="1"/>
      <c r="XBY183" s="1"/>
      <c r="XBZ183" s="1"/>
      <c r="XCA183" s="1"/>
      <c r="XCB183" s="1"/>
      <c r="XCC183" s="1"/>
      <c r="XCD183" s="1"/>
      <c r="XCE183" s="1"/>
      <c r="XCF183" s="1"/>
      <c r="XCG183" s="1"/>
      <c r="XCH183" s="1"/>
      <c r="XCI183" s="1"/>
      <c r="XCJ183" s="1"/>
      <c r="XCK183" s="1"/>
      <c r="XCL183" s="1"/>
      <c r="XCM183" s="1"/>
      <c r="XCN183" s="1"/>
      <c r="XCO183" s="1"/>
      <c r="XCP183" s="1"/>
      <c r="XCQ183" s="1"/>
      <c r="XCR183" s="1"/>
      <c r="XCS183" s="1"/>
      <c r="XCT183" s="1"/>
      <c r="XCU183" s="1"/>
      <c r="XCV183" s="1"/>
      <c r="XCW183" s="1"/>
      <c r="XCX183" s="1"/>
      <c r="XCY183" s="1"/>
      <c r="XCZ183" s="1"/>
      <c r="XDA183" s="1"/>
      <c r="XDB183" s="1"/>
      <c r="XDC183" s="1"/>
      <c r="XDD183" s="1"/>
      <c r="XDE183" s="1"/>
      <c r="XDF183" s="1"/>
      <c r="XDG183" s="1"/>
      <c r="XDH183" s="1"/>
      <c r="XDI183" s="1"/>
      <c r="XDJ183" s="1"/>
      <c r="XDK183" s="1"/>
      <c r="XDL183" s="1"/>
      <c r="XDM183" s="1"/>
      <c r="XDN183" s="1"/>
      <c r="XDO183" s="1"/>
      <c r="XDP183" s="1"/>
      <c r="XDQ183" s="1"/>
      <c r="XDR183" s="1"/>
      <c r="XDS183" s="1"/>
      <c r="XDT183" s="1"/>
      <c r="XDU183" s="1"/>
      <c r="XDV183" s="1"/>
      <c r="XDW183" s="1"/>
      <c r="XDX183" s="1"/>
      <c r="XDY183" s="1"/>
      <c r="XDZ183" s="1"/>
      <c r="XEA183" s="1"/>
      <c r="XEB183" s="1"/>
      <c r="XEC183" s="1"/>
      <c r="XED183" s="1"/>
      <c r="XEE183" s="1"/>
      <c r="XEF183" s="1"/>
      <c r="XEG183" s="1"/>
      <c r="XEH183" s="1"/>
      <c r="XEI183" s="1"/>
      <c r="XEJ183" s="1"/>
      <c r="XEK183" s="1"/>
      <c r="XEL183" s="1"/>
      <c r="XEM183" s="1"/>
      <c r="XEN183" s="1"/>
      <c r="XEO183" s="1"/>
      <c r="XEP183" s="1"/>
      <c r="XEQ183" s="1"/>
      <c r="XER183" s="1"/>
      <c r="XES183" s="1"/>
      <c r="XET183" s="1"/>
      <c r="XEU183" s="1"/>
      <c r="XEV183" s="1"/>
      <c r="XEW183" s="1"/>
      <c r="XEX183" s="1"/>
      <c r="XEY183" s="1"/>
      <c r="XEZ183" s="1"/>
      <c r="XFA183" s="1"/>
      <c r="XFB183" s="1"/>
      <c r="XFC183" s="1"/>
    </row>
    <row r="184" spans="1:150 16226:16383" s="3" customFormat="1" ht="20.25" customHeight="1" x14ac:dyDescent="0.3">
      <c r="A184" s="91">
        <f t="shared" si="6"/>
        <v>4</v>
      </c>
      <c r="B184" s="92"/>
      <c r="C184" s="55" t="s">
        <v>88</v>
      </c>
      <c r="D184" s="55" t="s">
        <v>325</v>
      </c>
      <c r="E184" s="6">
        <f>(3.05*5.97+2*3.05+3.05*3.05+3.05*3.37+2.23*3.23+1.38*2.23+2.15*1.38+1*0.9+2.25*0.9+2.32*0.6)*10.764</f>
        <v>661.4887031999998</v>
      </c>
      <c r="F184" s="6">
        <f>(3.05*1.01)*10.764</f>
        <v>33.158501999999999</v>
      </c>
      <c r="G184" s="6">
        <v>0</v>
      </c>
      <c r="H184" s="6">
        <f t="shared" si="7"/>
        <v>694.6472051999998</v>
      </c>
      <c r="I184" s="1"/>
      <c r="J184" s="1"/>
      <c r="K184" s="1"/>
      <c r="L184" s="1"/>
      <c r="M184" s="1"/>
      <c r="N184" s="1"/>
      <c r="O184" s="1"/>
      <c r="P184" s="1"/>
      <c r="Q184" s="1"/>
      <c r="R184" s="1"/>
      <c r="S184" s="1"/>
      <c r="T184" s="1"/>
      <c r="U184" s="1"/>
      <c r="V184" s="1"/>
      <c r="W184" s="1"/>
      <c r="X184" s="1"/>
      <c r="Y184" s="1"/>
      <c r="Z184" s="1"/>
      <c r="AA184" s="1"/>
      <c r="AB184" s="1"/>
      <c r="AC184" s="1"/>
      <c r="AD184" s="1"/>
      <c r="AE184" s="1"/>
      <c r="AF184" s="1"/>
      <c r="AG184" s="1"/>
      <c r="AH184" s="1"/>
      <c r="AI184" s="1"/>
      <c r="AJ184" s="1"/>
      <c r="AK184" s="1"/>
      <c r="AL184" s="1"/>
      <c r="AM184" s="1"/>
      <c r="AN184" s="1"/>
      <c r="AO184" s="1"/>
      <c r="AP184" s="1"/>
      <c r="AQ184" s="1"/>
      <c r="AR184" s="1"/>
      <c r="AS184" s="1"/>
      <c r="AT184" s="1"/>
      <c r="AU184" s="1"/>
      <c r="AV184" s="1"/>
      <c r="AW184" s="1"/>
      <c r="AX184" s="1"/>
      <c r="AY184" s="1"/>
      <c r="AZ184" s="1"/>
      <c r="BA184" s="1"/>
      <c r="BB184" s="1"/>
      <c r="BC184" s="1"/>
      <c r="BD184" s="1"/>
      <c r="BE184" s="1"/>
      <c r="BF184" s="1"/>
      <c r="BG184" s="1"/>
      <c r="BH184" s="1"/>
      <c r="BI184" s="1"/>
      <c r="BJ184" s="1"/>
      <c r="BK184" s="1"/>
      <c r="BL184" s="1"/>
      <c r="BM184" s="1"/>
      <c r="BN184" s="1"/>
      <c r="BO184" s="1"/>
      <c r="BP184" s="1"/>
      <c r="BQ184" s="1"/>
      <c r="BR184" s="1"/>
      <c r="BS184" s="1"/>
      <c r="BT184" s="1"/>
      <c r="BU184" s="1"/>
      <c r="BV184" s="1"/>
      <c r="BW184" s="1"/>
      <c r="BX184" s="1"/>
      <c r="BY184" s="1"/>
      <c r="BZ184" s="1"/>
      <c r="CA184" s="1"/>
      <c r="CB184" s="1"/>
      <c r="CC184" s="1"/>
      <c r="CD184" s="1"/>
      <c r="CE184" s="1"/>
      <c r="CF184" s="1"/>
      <c r="CG184" s="1"/>
      <c r="CH184" s="1"/>
      <c r="CI184" s="1"/>
      <c r="CJ184" s="1"/>
      <c r="CK184" s="1"/>
      <c r="CL184" s="1"/>
      <c r="CM184" s="1"/>
      <c r="CN184" s="1"/>
      <c r="CO184" s="1"/>
      <c r="CP184" s="1"/>
      <c r="CQ184" s="1"/>
      <c r="CR184" s="1"/>
      <c r="CS184" s="1"/>
      <c r="CT184" s="1"/>
      <c r="CU184" s="1"/>
      <c r="CV184" s="1"/>
      <c r="CW184" s="1"/>
      <c r="CX184" s="1"/>
      <c r="CY184" s="1"/>
      <c r="CZ184" s="1"/>
      <c r="DA184" s="1"/>
      <c r="DB184" s="1"/>
      <c r="DC184" s="1"/>
      <c r="DD184" s="1"/>
      <c r="DE184" s="1"/>
      <c r="DF184" s="1"/>
      <c r="DG184" s="1"/>
      <c r="DH184" s="1"/>
      <c r="DI184" s="1"/>
      <c r="DJ184" s="1"/>
      <c r="DK184" s="1"/>
      <c r="DL184" s="1"/>
      <c r="DM184" s="1"/>
      <c r="DN184" s="1"/>
      <c r="DO184" s="1"/>
      <c r="DP184" s="1"/>
      <c r="DQ184" s="1"/>
      <c r="DR184" s="1"/>
      <c r="DS184" s="1"/>
      <c r="DT184" s="1"/>
      <c r="DU184" s="1"/>
      <c r="DV184" s="1"/>
      <c r="DW184" s="1"/>
      <c r="DX184" s="1"/>
      <c r="DY184" s="1"/>
      <c r="DZ184" s="1"/>
      <c r="EA184" s="1"/>
      <c r="EB184" s="1"/>
      <c r="EC184" s="1"/>
      <c r="ED184" s="1"/>
      <c r="EE184" s="1"/>
      <c r="EF184" s="1"/>
      <c r="EG184" s="1"/>
      <c r="EH184" s="1"/>
      <c r="EI184" s="1"/>
      <c r="EJ184" s="1"/>
      <c r="EK184" s="1"/>
      <c r="EL184" s="1"/>
      <c r="EM184" s="1"/>
      <c r="EN184" s="1"/>
      <c r="EO184" s="1"/>
      <c r="EP184" s="1"/>
      <c r="EQ184" s="1"/>
      <c r="ER184" s="1"/>
      <c r="ES184" s="1"/>
      <c r="ET184" s="1"/>
      <c r="WZB184" s="1"/>
      <c r="WZC184" s="1"/>
      <c r="WZD184" s="1"/>
      <c r="WZE184" s="1"/>
      <c r="WZF184" s="1"/>
      <c r="WZG184" s="1"/>
      <c r="WZH184" s="1"/>
      <c r="WZI184" s="1"/>
      <c r="WZJ184" s="1"/>
      <c r="WZK184" s="1"/>
      <c r="WZL184" s="1"/>
      <c r="WZM184" s="1"/>
      <c r="WZN184" s="1"/>
      <c r="WZO184" s="1"/>
      <c r="WZP184" s="1"/>
      <c r="WZQ184" s="1"/>
      <c r="WZR184" s="1"/>
      <c r="WZS184" s="1"/>
      <c r="WZT184" s="1"/>
      <c r="WZU184" s="1"/>
      <c r="WZV184" s="1"/>
      <c r="WZW184" s="1"/>
      <c r="WZX184" s="1"/>
      <c r="WZY184" s="1"/>
      <c r="WZZ184" s="1"/>
      <c r="XAA184" s="1"/>
      <c r="XAB184" s="1"/>
      <c r="XAC184" s="1"/>
      <c r="XAD184" s="1"/>
      <c r="XAE184" s="1"/>
      <c r="XAF184" s="1"/>
      <c r="XAG184" s="1"/>
      <c r="XAH184" s="1"/>
      <c r="XAI184" s="1"/>
      <c r="XAJ184" s="1"/>
      <c r="XAK184" s="1"/>
      <c r="XAL184" s="1"/>
      <c r="XAM184" s="1"/>
      <c r="XAN184" s="1"/>
      <c r="XAO184" s="1"/>
      <c r="XAP184" s="1"/>
      <c r="XAQ184" s="1"/>
      <c r="XAR184" s="1"/>
      <c r="XAS184" s="1"/>
      <c r="XAT184" s="1"/>
      <c r="XAU184" s="1"/>
      <c r="XAV184" s="1"/>
      <c r="XAW184" s="1"/>
      <c r="XAX184" s="1"/>
      <c r="XAY184" s="1"/>
      <c r="XAZ184" s="1"/>
      <c r="XBA184" s="1"/>
      <c r="XBB184" s="1"/>
      <c r="XBC184" s="1"/>
      <c r="XBD184" s="1"/>
      <c r="XBE184" s="1"/>
      <c r="XBF184" s="1"/>
      <c r="XBG184" s="1"/>
      <c r="XBH184" s="1"/>
      <c r="XBI184" s="1"/>
      <c r="XBJ184" s="1"/>
      <c r="XBK184" s="1"/>
      <c r="XBL184" s="1"/>
      <c r="XBM184" s="1"/>
      <c r="XBN184" s="1"/>
      <c r="XBO184" s="1"/>
      <c r="XBP184" s="1"/>
      <c r="XBQ184" s="1"/>
      <c r="XBR184" s="1"/>
      <c r="XBS184" s="1"/>
      <c r="XBT184" s="1"/>
      <c r="XBU184" s="1"/>
      <c r="XBV184" s="1"/>
      <c r="XBW184" s="1"/>
      <c r="XBX184" s="1"/>
      <c r="XBY184" s="1"/>
      <c r="XBZ184" s="1"/>
      <c r="XCA184" s="1"/>
      <c r="XCB184" s="1"/>
      <c r="XCC184" s="1"/>
      <c r="XCD184" s="1"/>
      <c r="XCE184" s="1"/>
      <c r="XCF184" s="1"/>
      <c r="XCG184" s="1"/>
      <c r="XCH184" s="1"/>
      <c r="XCI184" s="1"/>
      <c r="XCJ184" s="1"/>
      <c r="XCK184" s="1"/>
      <c r="XCL184" s="1"/>
      <c r="XCM184" s="1"/>
      <c r="XCN184" s="1"/>
      <c r="XCO184" s="1"/>
      <c r="XCP184" s="1"/>
      <c r="XCQ184" s="1"/>
      <c r="XCR184" s="1"/>
      <c r="XCS184" s="1"/>
      <c r="XCT184" s="1"/>
      <c r="XCU184" s="1"/>
      <c r="XCV184" s="1"/>
      <c r="XCW184" s="1"/>
      <c r="XCX184" s="1"/>
      <c r="XCY184" s="1"/>
      <c r="XCZ184" s="1"/>
      <c r="XDA184" s="1"/>
      <c r="XDB184" s="1"/>
      <c r="XDC184" s="1"/>
      <c r="XDD184" s="1"/>
      <c r="XDE184" s="1"/>
      <c r="XDF184" s="1"/>
      <c r="XDG184" s="1"/>
      <c r="XDH184" s="1"/>
      <c r="XDI184" s="1"/>
      <c r="XDJ184" s="1"/>
      <c r="XDK184" s="1"/>
      <c r="XDL184" s="1"/>
      <c r="XDM184" s="1"/>
      <c r="XDN184" s="1"/>
      <c r="XDO184" s="1"/>
      <c r="XDP184" s="1"/>
      <c r="XDQ184" s="1"/>
      <c r="XDR184" s="1"/>
      <c r="XDS184" s="1"/>
      <c r="XDT184" s="1"/>
      <c r="XDU184" s="1"/>
      <c r="XDV184" s="1"/>
      <c r="XDW184" s="1"/>
      <c r="XDX184" s="1"/>
      <c r="XDY184" s="1"/>
      <c r="XDZ184" s="1"/>
      <c r="XEA184" s="1"/>
      <c r="XEB184" s="1"/>
      <c r="XEC184" s="1"/>
      <c r="XED184" s="1"/>
      <c r="XEE184" s="1"/>
      <c r="XEF184" s="1"/>
      <c r="XEG184" s="1"/>
      <c r="XEH184" s="1"/>
      <c r="XEI184" s="1"/>
      <c r="XEJ184" s="1"/>
      <c r="XEK184" s="1"/>
      <c r="XEL184" s="1"/>
      <c r="XEM184" s="1"/>
      <c r="XEN184" s="1"/>
      <c r="XEO184" s="1"/>
      <c r="XEP184" s="1"/>
      <c r="XEQ184" s="1"/>
      <c r="XER184" s="1"/>
      <c r="XES184" s="1"/>
      <c r="XET184" s="1"/>
      <c r="XEU184" s="1"/>
      <c r="XEV184" s="1"/>
      <c r="XEW184" s="1"/>
      <c r="XEX184" s="1"/>
      <c r="XEY184" s="1"/>
      <c r="XEZ184" s="1"/>
      <c r="XFA184" s="1"/>
      <c r="XFB184" s="1"/>
      <c r="XFC184" s="1"/>
    </row>
    <row r="185" spans="1:150 16226:16383" s="3" customFormat="1" ht="20.25" customHeight="1" x14ac:dyDescent="0.3">
      <c r="A185" s="91">
        <f t="shared" si="6"/>
        <v>5</v>
      </c>
      <c r="B185" s="92"/>
      <c r="C185" s="55" t="s">
        <v>88</v>
      </c>
      <c r="D185" s="55" t="s">
        <v>325</v>
      </c>
      <c r="E185" s="6">
        <f>(3.05*5.97+2*3.05+3.05*3.05+3.05*3.37+2.23*3.23+1.38*2.23+2.15*1.38+1*0.9+2.25*0.9+2.32*0.6)*10.764</f>
        <v>661.4887031999998</v>
      </c>
      <c r="F185" s="6">
        <f>(3.05*1.01)*10.764</f>
        <v>33.158501999999999</v>
      </c>
      <c r="G185" s="6">
        <v>0</v>
      </c>
      <c r="H185" s="6">
        <f t="shared" si="7"/>
        <v>694.6472051999998</v>
      </c>
      <c r="I185" s="1"/>
      <c r="J185" s="1"/>
      <c r="K185" s="1"/>
      <c r="L185" s="1"/>
      <c r="M185" s="1"/>
      <c r="N185" s="1"/>
      <c r="O185" s="1"/>
      <c r="P185" s="1"/>
      <c r="Q185" s="1"/>
      <c r="R185" s="1"/>
      <c r="S185" s="1"/>
      <c r="T185" s="1"/>
      <c r="U185" s="1"/>
      <c r="V185" s="1"/>
      <c r="W185" s="1"/>
      <c r="X185" s="1"/>
      <c r="Y185" s="1"/>
      <c r="Z185" s="1"/>
      <c r="AA185" s="1"/>
      <c r="AB185" s="1"/>
      <c r="AC185" s="1"/>
      <c r="AD185" s="1"/>
      <c r="AE185" s="1"/>
      <c r="AF185" s="1"/>
      <c r="AG185" s="1"/>
      <c r="AH185" s="1"/>
      <c r="AI185" s="1"/>
      <c r="AJ185" s="1"/>
      <c r="AK185" s="1"/>
      <c r="AL185" s="1"/>
      <c r="AM185" s="1"/>
      <c r="AN185" s="1"/>
      <c r="AO185" s="1"/>
      <c r="AP185" s="1"/>
      <c r="AQ185" s="1"/>
      <c r="AR185" s="1"/>
      <c r="AS185" s="1"/>
      <c r="AT185" s="1"/>
      <c r="AU185" s="1"/>
      <c r="AV185" s="1"/>
      <c r="AW185" s="1"/>
      <c r="AX185" s="1"/>
      <c r="AY185" s="1"/>
      <c r="AZ185" s="1"/>
      <c r="BA185" s="1"/>
      <c r="BB185" s="1"/>
      <c r="BC185" s="1"/>
      <c r="BD185" s="1"/>
      <c r="BE185" s="1"/>
      <c r="BF185" s="1"/>
      <c r="BG185" s="1"/>
      <c r="BH185" s="1"/>
      <c r="BI185" s="1"/>
      <c r="BJ185" s="1"/>
      <c r="BK185" s="1"/>
      <c r="BL185" s="1"/>
      <c r="BM185" s="1"/>
      <c r="BN185" s="1"/>
      <c r="BO185" s="1"/>
      <c r="BP185" s="1"/>
      <c r="BQ185" s="1"/>
      <c r="BR185" s="1"/>
      <c r="BS185" s="1"/>
      <c r="BT185" s="1"/>
      <c r="BU185" s="1"/>
      <c r="BV185" s="1"/>
      <c r="BW185" s="1"/>
      <c r="BX185" s="1"/>
      <c r="BY185" s="1"/>
      <c r="BZ185" s="1"/>
      <c r="CA185" s="1"/>
      <c r="CB185" s="1"/>
      <c r="CC185" s="1"/>
      <c r="CD185" s="1"/>
      <c r="CE185" s="1"/>
      <c r="CF185" s="1"/>
      <c r="CG185" s="1"/>
      <c r="CH185" s="1"/>
      <c r="CI185" s="1"/>
      <c r="CJ185" s="1"/>
      <c r="CK185" s="1"/>
      <c r="CL185" s="1"/>
      <c r="CM185" s="1"/>
      <c r="CN185" s="1"/>
      <c r="CO185" s="1"/>
      <c r="CP185" s="1"/>
      <c r="CQ185" s="1"/>
      <c r="CR185" s="1"/>
      <c r="CS185" s="1"/>
      <c r="CT185" s="1"/>
      <c r="CU185" s="1"/>
      <c r="CV185" s="1"/>
      <c r="CW185" s="1"/>
      <c r="CX185" s="1"/>
      <c r="CY185" s="1"/>
      <c r="CZ185" s="1"/>
      <c r="DA185" s="1"/>
      <c r="DB185" s="1"/>
      <c r="DC185" s="1"/>
      <c r="DD185" s="1"/>
      <c r="DE185" s="1"/>
      <c r="DF185" s="1"/>
      <c r="DG185" s="1"/>
      <c r="DH185" s="1"/>
      <c r="DI185" s="1"/>
      <c r="DJ185" s="1"/>
      <c r="DK185" s="1"/>
      <c r="DL185" s="1"/>
      <c r="DM185" s="1"/>
      <c r="DN185" s="1"/>
      <c r="DO185" s="1"/>
      <c r="DP185" s="1"/>
      <c r="DQ185" s="1"/>
      <c r="DR185" s="1"/>
      <c r="DS185" s="1"/>
      <c r="DT185" s="1"/>
      <c r="DU185" s="1"/>
      <c r="DV185" s="1"/>
      <c r="DW185" s="1"/>
      <c r="DX185" s="1"/>
      <c r="DY185" s="1"/>
      <c r="DZ185" s="1"/>
      <c r="EA185" s="1"/>
      <c r="EB185" s="1"/>
      <c r="EC185" s="1"/>
      <c r="ED185" s="1"/>
      <c r="EE185" s="1"/>
      <c r="EF185" s="1"/>
      <c r="EG185" s="1"/>
      <c r="EH185" s="1"/>
      <c r="EI185" s="1"/>
      <c r="EJ185" s="1"/>
      <c r="EK185" s="1"/>
      <c r="EL185" s="1"/>
      <c r="EM185" s="1"/>
      <c r="EN185" s="1"/>
      <c r="EO185" s="1"/>
      <c r="EP185" s="1"/>
      <c r="EQ185" s="1"/>
      <c r="ER185" s="1"/>
      <c r="ES185" s="1"/>
      <c r="ET185" s="1"/>
      <c r="WZB185" s="1"/>
      <c r="WZC185" s="1"/>
      <c r="WZD185" s="1"/>
      <c r="WZE185" s="1"/>
      <c r="WZF185" s="1"/>
      <c r="WZG185" s="1"/>
      <c r="WZH185" s="1"/>
      <c r="WZI185" s="1"/>
      <c r="WZJ185" s="1"/>
      <c r="WZK185" s="1"/>
      <c r="WZL185" s="1"/>
      <c r="WZM185" s="1"/>
      <c r="WZN185" s="1"/>
      <c r="WZO185" s="1"/>
      <c r="WZP185" s="1"/>
      <c r="WZQ185" s="1"/>
      <c r="WZR185" s="1"/>
      <c r="WZS185" s="1"/>
      <c r="WZT185" s="1"/>
      <c r="WZU185" s="1"/>
      <c r="WZV185" s="1"/>
      <c r="WZW185" s="1"/>
      <c r="WZX185" s="1"/>
      <c r="WZY185" s="1"/>
      <c r="WZZ185" s="1"/>
      <c r="XAA185" s="1"/>
      <c r="XAB185" s="1"/>
      <c r="XAC185" s="1"/>
      <c r="XAD185" s="1"/>
      <c r="XAE185" s="1"/>
      <c r="XAF185" s="1"/>
      <c r="XAG185" s="1"/>
      <c r="XAH185" s="1"/>
      <c r="XAI185" s="1"/>
      <c r="XAJ185" s="1"/>
      <c r="XAK185" s="1"/>
      <c r="XAL185" s="1"/>
      <c r="XAM185" s="1"/>
      <c r="XAN185" s="1"/>
      <c r="XAO185" s="1"/>
      <c r="XAP185" s="1"/>
      <c r="XAQ185" s="1"/>
      <c r="XAR185" s="1"/>
      <c r="XAS185" s="1"/>
      <c r="XAT185" s="1"/>
      <c r="XAU185" s="1"/>
      <c r="XAV185" s="1"/>
      <c r="XAW185" s="1"/>
      <c r="XAX185" s="1"/>
      <c r="XAY185" s="1"/>
      <c r="XAZ185" s="1"/>
      <c r="XBA185" s="1"/>
      <c r="XBB185" s="1"/>
      <c r="XBC185" s="1"/>
      <c r="XBD185" s="1"/>
      <c r="XBE185" s="1"/>
      <c r="XBF185" s="1"/>
      <c r="XBG185" s="1"/>
      <c r="XBH185" s="1"/>
      <c r="XBI185" s="1"/>
      <c r="XBJ185" s="1"/>
      <c r="XBK185" s="1"/>
      <c r="XBL185" s="1"/>
      <c r="XBM185" s="1"/>
      <c r="XBN185" s="1"/>
      <c r="XBO185" s="1"/>
      <c r="XBP185" s="1"/>
      <c r="XBQ185" s="1"/>
      <c r="XBR185" s="1"/>
      <c r="XBS185" s="1"/>
      <c r="XBT185" s="1"/>
      <c r="XBU185" s="1"/>
      <c r="XBV185" s="1"/>
      <c r="XBW185" s="1"/>
      <c r="XBX185" s="1"/>
      <c r="XBY185" s="1"/>
      <c r="XBZ185" s="1"/>
      <c r="XCA185" s="1"/>
      <c r="XCB185" s="1"/>
      <c r="XCC185" s="1"/>
      <c r="XCD185" s="1"/>
      <c r="XCE185" s="1"/>
      <c r="XCF185" s="1"/>
      <c r="XCG185" s="1"/>
      <c r="XCH185" s="1"/>
      <c r="XCI185" s="1"/>
      <c r="XCJ185" s="1"/>
      <c r="XCK185" s="1"/>
      <c r="XCL185" s="1"/>
      <c r="XCM185" s="1"/>
      <c r="XCN185" s="1"/>
      <c r="XCO185" s="1"/>
      <c r="XCP185" s="1"/>
      <c r="XCQ185" s="1"/>
      <c r="XCR185" s="1"/>
      <c r="XCS185" s="1"/>
      <c r="XCT185" s="1"/>
      <c r="XCU185" s="1"/>
      <c r="XCV185" s="1"/>
      <c r="XCW185" s="1"/>
      <c r="XCX185" s="1"/>
      <c r="XCY185" s="1"/>
      <c r="XCZ185" s="1"/>
      <c r="XDA185" s="1"/>
      <c r="XDB185" s="1"/>
      <c r="XDC185" s="1"/>
      <c r="XDD185" s="1"/>
      <c r="XDE185" s="1"/>
      <c r="XDF185" s="1"/>
      <c r="XDG185" s="1"/>
      <c r="XDH185" s="1"/>
      <c r="XDI185" s="1"/>
      <c r="XDJ185" s="1"/>
      <c r="XDK185" s="1"/>
      <c r="XDL185" s="1"/>
      <c r="XDM185" s="1"/>
      <c r="XDN185" s="1"/>
      <c r="XDO185" s="1"/>
      <c r="XDP185" s="1"/>
      <c r="XDQ185" s="1"/>
      <c r="XDR185" s="1"/>
      <c r="XDS185" s="1"/>
      <c r="XDT185" s="1"/>
      <c r="XDU185" s="1"/>
      <c r="XDV185" s="1"/>
      <c r="XDW185" s="1"/>
      <c r="XDX185" s="1"/>
      <c r="XDY185" s="1"/>
      <c r="XDZ185" s="1"/>
      <c r="XEA185" s="1"/>
      <c r="XEB185" s="1"/>
      <c r="XEC185" s="1"/>
      <c r="XED185" s="1"/>
      <c r="XEE185" s="1"/>
      <c r="XEF185" s="1"/>
      <c r="XEG185" s="1"/>
      <c r="XEH185" s="1"/>
      <c r="XEI185" s="1"/>
      <c r="XEJ185" s="1"/>
      <c r="XEK185" s="1"/>
      <c r="XEL185" s="1"/>
      <c r="XEM185" s="1"/>
      <c r="XEN185" s="1"/>
      <c r="XEO185" s="1"/>
      <c r="XEP185" s="1"/>
      <c r="XEQ185" s="1"/>
      <c r="XER185" s="1"/>
      <c r="XES185" s="1"/>
      <c r="XET185" s="1"/>
      <c r="XEU185" s="1"/>
      <c r="XEV185" s="1"/>
      <c r="XEW185" s="1"/>
      <c r="XEX185" s="1"/>
      <c r="XEY185" s="1"/>
      <c r="XEZ185" s="1"/>
      <c r="XFA185" s="1"/>
      <c r="XFB185" s="1"/>
      <c r="XFC185" s="1"/>
    </row>
    <row r="186" spans="1:150 16226:16383" s="3" customFormat="1" ht="20.25" customHeight="1" x14ac:dyDescent="0.3">
      <c r="A186" s="91">
        <f t="shared" si="6"/>
        <v>6</v>
      </c>
      <c r="B186" s="92"/>
      <c r="C186" s="55" t="s">
        <v>88</v>
      </c>
      <c r="D186" s="55" t="s">
        <v>325</v>
      </c>
      <c r="E186" s="6">
        <f>(3.05*5.87+2*3.05+3.05*3.05+2.9*3.37+2.23*3.13+1.38*2.13+2.15*1.38+1*0.9+2.25*0.9+2.02*0.6)*10.764</f>
        <v>646.94115719999991</v>
      </c>
      <c r="F186" s="6">
        <f>(3.05*1.01)*10.764</f>
        <v>33.158501999999999</v>
      </c>
      <c r="G186" s="6">
        <v>0</v>
      </c>
      <c r="H186" s="6">
        <f t="shared" si="7"/>
        <v>680.09965919999991</v>
      </c>
      <c r="I186" s="1"/>
      <c r="J186" s="1"/>
      <c r="K186" s="1"/>
      <c r="L186" s="1"/>
      <c r="M186" s="1"/>
      <c r="N186" s="1"/>
      <c r="O186" s="1"/>
      <c r="P186" s="1"/>
      <c r="Q186" s="1"/>
      <c r="R186" s="1"/>
      <c r="S186" s="1"/>
      <c r="T186" s="1"/>
      <c r="U186" s="1"/>
      <c r="V186" s="1"/>
      <c r="W186" s="1"/>
      <c r="X186" s="1"/>
      <c r="Y186" s="1"/>
      <c r="Z186" s="1"/>
      <c r="AA186" s="1"/>
      <c r="AB186" s="1"/>
      <c r="AC186" s="1"/>
      <c r="AD186" s="1"/>
      <c r="AE186" s="1"/>
      <c r="AF186" s="1"/>
      <c r="AG186" s="1"/>
      <c r="AH186" s="1"/>
      <c r="AI186" s="1"/>
      <c r="AJ186" s="1"/>
      <c r="AK186" s="1"/>
      <c r="AL186" s="1"/>
      <c r="AM186" s="1"/>
      <c r="AN186" s="1"/>
      <c r="AO186" s="1"/>
      <c r="AP186" s="1"/>
      <c r="AQ186" s="1"/>
      <c r="AR186" s="1"/>
      <c r="AS186" s="1"/>
      <c r="AT186" s="1"/>
      <c r="AU186" s="1"/>
      <c r="AV186" s="1"/>
      <c r="AW186" s="1"/>
      <c r="AX186" s="1"/>
      <c r="AY186" s="1"/>
      <c r="AZ186" s="1"/>
      <c r="BA186" s="1"/>
      <c r="BB186" s="1"/>
      <c r="BC186" s="1"/>
      <c r="BD186" s="1"/>
      <c r="BE186" s="1"/>
      <c r="BF186" s="1"/>
      <c r="BG186" s="1"/>
      <c r="BH186" s="1"/>
      <c r="BI186" s="1"/>
      <c r="BJ186" s="1"/>
      <c r="BK186" s="1"/>
      <c r="BL186" s="1"/>
      <c r="BM186" s="1"/>
      <c r="BN186" s="1"/>
      <c r="BO186" s="1"/>
      <c r="BP186" s="1"/>
      <c r="BQ186" s="1"/>
      <c r="BR186" s="1"/>
      <c r="BS186" s="1"/>
      <c r="BT186" s="1"/>
      <c r="BU186" s="1"/>
      <c r="BV186" s="1"/>
      <c r="BW186" s="1"/>
      <c r="BX186" s="1"/>
      <c r="BY186" s="1"/>
      <c r="BZ186" s="1"/>
      <c r="CA186" s="1"/>
      <c r="CB186" s="1"/>
      <c r="CC186" s="1"/>
      <c r="CD186" s="1"/>
      <c r="CE186" s="1"/>
      <c r="CF186" s="1"/>
      <c r="CG186" s="1"/>
      <c r="CH186" s="1"/>
      <c r="CI186" s="1"/>
      <c r="CJ186" s="1"/>
      <c r="CK186" s="1"/>
      <c r="CL186" s="1"/>
      <c r="CM186" s="1"/>
      <c r="CN186" s="1"/>
      <c r="CO186" s="1"/>
      <c r="CP186" s="1"/>
      <c r="CQ186" s="1"/>
      <c r="CR186" s="1"/>
      <c r="CS186" s="1"/>
      <c r="CT186" s="1"/>
      <c r="CU186" s="1"/>
      <c r="CV186" s="1"/>
      <c r="CW186" s="1"/>
      <c r="CX186" s="1"/>
      <c r="CY186" s="1"/>
      <c r="CZ186" s="1"/>
      <c r="DA186" s="1"/>
      <c r="DB186" s="1"/>
      <c r="DC186" s="1"/>
      <c r="DD186" s="1"/>
      <c r="DE186" s="1"/>
      <c r="DF186" s="1"/>
      <c r="DG186" s="1"/>
      <c r="DH186" s="1"/>
      <c r="DI186" s="1"/>
      <c r="DJ186" s="1"/>
      <c r="DK186" s="1"/>
      <c r="DL186" s="1"/>
      <c r="DM186" s="1"/>
      <c r="DN186" s="1"/>
      <c r="DO186" s="1"/>
      <c r="DP186" s="1"/>
      <c r="DQ186" s="1"/>
      <c r="DR186" s="1"/>
      <c r="DS186" s="1"/>
      <c r="DT186" s="1"/>
      <c r="DU186" s="1"/>
      <c r="DV186" s="1"/>
      <c r="DW186" s="1"/>
      <c r="DX186" s="1"/>
      <c r="DY186" s="1"/>
      <c r="DZ186" s="1"/>
      <c r="EA186" s="1"/>
      <c r="EB186" s="1"/>
      <c r="EC186" s="1"/>
      <c r="ED186" s="1"/>
      <c r="EE186" s="1"/>
      <c r="EF186" s="1"/>
      <c r="EG186" s="1"/>
      <c r="EH186" s="1"/>
      <c r="EI186" s="1"/>
      <c r="EJ186" s="1"/>
      <c r="EK186" s="1"/>
      <c r="EL186" s="1"/>
      <c r="EM186" s="1"/>
      <c r="EN186" s="1"/>
      <c r="EO186" s="1"/>
      <c r="EP186" s="1"/>
      <c r="EQ186" s="1"/>
      <c r="ER186" s="1"/>
      <c r="ES186" s="1"/>
      <c r="ET186" s="1"/>
      <c r="WZB186" s="1"/>
      <c r="WZC186" s="1"/>
      <c r="WZD186" s="1"/>
      <c r="WZE186" s="1"/>
      <c r="WZF186" s="1"/>
      <c r="WZG186" s="1"/>
      <c r="WZH186" s="1"/>
      <c r="WZI186" s="1"/>
      <c r="WZJ186" s="1"/>
      <c r="WZK186" s="1"/>
      <c r="WZL186" s="1"/>
      <c r="WZM186" s="1"/>
      <c r="WZN186" s="1"/>
      <c r="WZO186" s="1"/>
      <c r="WZP186" s="1"/>
      <c r="WZQ186" s="1"/>
      <c r="WZR186" s="1"/>
      <c r="WZS186" s="1"/>
      <c r="WZT186" s="1"/>
      <c r="WZU186" s="1"/>
      <c r="WZV186" s="1"/>
      <c r="WZW186" s="1"/>
      <c r="WZX186" s="1"/>
      <c r="WZY186" s="1"/>
      <c r="WZZ186" s="1"/>
      <c r="XAA186" s="1"/>
      <c r="XAB186" s="1"/>
      <c r="XAC186" s="1"/>
      <c r="XAD186" s="1"/>
      <c r="XAE186" s="1"/>
      <c r="XAF186" s="1"/>
      <c r="XAG186" s="1"/>
      <c r="XAH186" s="1"/>
      <c r="XAI186" s="1"/>
      <c r="XAJ186" s="1"/>
      <c r="XAK186" s="1"/>
      <c r="XAL186" s="1"/>
      <c r="XAM186" s="1"/>
      <c r="XAN186" s="1"/>
      <c r="XAO186" s="1"/>
      <c r="XAP186" s="1"/>
      <c r="XAQ186" s="1"/>
      <c r="XAR186" s="1"/>
      <c r="XAS186" s="1"/>
      <c r="XAT186" s="1"/>
      <c r="XAU186" s="1"/>
      <c r="XAV186" s="1"/>
      <c r="XAW186" s="1"/>
      <c r="XAX186" s="1"/>
      <c r="XAY186" s="1"/>
      <c r="XAZ186" s="1"/>
      <c r="XBA186" s="1"/>
      <c r="XBB186" s="1"/>
      <c r="XBC186" s="1"/>
      <c r="XBD186" s="1"/>
      <c r="XBE186" s="1"/>
      <c r="XBF186" s="1"/>
      <c r="XBG186" s="1"/>
      <c r="XBH186" s="1"/>
      <c r="XBI186" s="1"/>
      <c r="XBJ186" s="1"/>
      <c r="XBK186" s="1"/>
      <c r="XBL186" s="1"/>
      <c r="XBM186" s="1"/>
      <c r="XBN186" s="1"/>
      <c r="XBO186" s="1"/>
      <c r="XBP186" s="1"/>
      <c r="XBQ186" s="1"/>
      <c r="XBR186" s="1"/>
      <c r="XBS186" s="1"/>
      <c r="XBT186" s="1"/>
      <c r="XBU186" s="1"/>
      <c r="XBV186" s="1"/>
      <c r="XBW186" s="1"/>
      <c r="XBX186" s="1"/>
      <c r="XBY186" s="1"/>
      <c r="XBZ186" s="1"/>
      <c r="XCA186" s="1"/>
      <c r="XCB186" s="1"/>
      <c r="XCC186" s="1"/>
      <c r="XCD186" s="1"/>
      <c r="XCE186" s="1"/>
      <c r="XCF186" s="1"/>
      <c r="XCG186" s="1"/>
      <c r="XCH186" s="1"/>
      <c r="XCI186" s="1"/>
      <c r="XCJ186" s="1"/>
      <c r="XCK186" s="1"/>
      <c r="XCL186" s="1"/>
      <c r="XCM186" s="1"/>
      <c r="XCN186" s="1"/>
      <c r="XCO186" s="1"/>
      <c r="XCP186" s="1"/>
      <c r="XCQ186" s="1"/>
      <c r="XCR186" s="1"/>
      <c r="XCS186" s="1"/>
      <c r="XCT186" s="1"/>
      <c r="XCU186" s="1"/>
      <c r="XCV186" s="1"/>
      <c r="XCW186" s="1"/>
      <c r="XCX186" s="1"/>
      <c r="XCY186" s="1"/>
      <c r="XCZ186" s="1"/>
      <c r="XDA186" s="1"/>
      <c r="XDB186" s="1"/>
      <c r="XDC186" s="1"/>
      <c r="XDD186" s="1"/>
      <c r="XDE186" s="1"/>
      <c r="XDF186" s="1"/>
      <c r="XDG186" s="1"/>
      <c r="XDH186" s="1"/>
      <c r="XDI186" s="1"/>
      <c r="XDJ186" s="1"/>
      <c r="XDK186" s="1"/>
      <c r="XDL186" s="1"/>
      <c r="XDM186" s="1"/>
      <c r="XDN186" s="1"/>
      <c r="XDO186" s="1"/>
      <c r="XDP186" s="1"/>
      <c r="XDQ186" s="1"/>
      <c r="XDR186" s="1"/>
      <c r="XDS186" s="1"/>
      <c r="XDT186" s="1"/>
      <c r="XDU186" s="1"/>
      <c r="XDV186" s="1"/>
      <c r="XDW186" s="1"/>
      <c r="XDX186" s="1"/>
      <c r="XDY186" s="1"/>
      <c r="XDZ186" s="1"/>
      <c r="XEA186" s="1"/>
      <c r="XEB186" s="1"/>
      <c r="XEC186" s="1"/>
      <c r="XED186" s="1"/>
      <c r="XEE186" s="1"/>
      <c r="XEF186" s="1"/>
      <c r="XEG186" s="1"/>
      <c r="XEH186" s="1"/>
      <c r="XEI186" s="1"/>
      <c r="XEJ186" s="1"/>
      <c r="XEK186" s="1"/>
      <c r="XEL186" s="1"/>
      <c r="XEM186" s="1"/>
      <c r="XEN186" s="1"/>
      <c r="XEO186" s="1"/>
      <c r="XEP186" s="1"/>
      <c r="XEQ186" s="1"/>
      <c r="XER186" s="1"/>
      <c r="XES186" s="1"/>
      <c r="XET186" s="1"/>
      <c r="XEU186" s="1"/>
      <c r="XEV186" s="1"/>
      <c r="XEW186" s="1"/>
      <c r="XEX186" s="1"/>
      <c r="XEY186" s="1"/>
      <c r="XEZ186" s="1"/>
      <c r="XFA186" s="1"/>
      <c r="XFB186" s="1"/>
      <c r="XFC186" s="1"/>
    </row>
    <row r="187" spans="1:150 16226:16383" s="3" customFormat="1" ht="20.25" customHeight="1" x14ac:dyDescent="0.3">
      <c r="A187" s="91">
        <f t="shared" si="6"/>
        <v>7</v>
      </c>
      <c r="B187" s="92"/>
      <c r="C187" s="55" t="s">
        <v>88</v>
      </c>
      <c r="D187" s="55" t="s">
        <v>327</v>
      </c>
      <c r="E187" s="6">
        <f>(3.05*6.28+2.25*3.58+2.92*3.45+3.05*3.45+2.9*4.05+1.42*1.3+3.15*2.88+1.38*2.12+2.13*1.88+1.38*2.13+4.63*0.95)*10.764</f>
        <v>912.10260959999994</v>
      </c>
      <c r="F187" s="6">
        <f>(3.05*2)*10.764</f>
        <v>65.660399999999996</v>
      </c>
      <c r="G187" s="6">
        <v>0</v>
      </c>
      <c r="H187" s="6">
        <f t="shared" si="7"/>
        <v>977.76300959999992</v>
      </c>
      <c r="I187" s="1"/>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c r="AK187" s="1"/>
      <c r="AL187" s="1"/>
      <c r="AM187" s="1"/>
      <c r="AN187" s="1"/>
      <c r="AO187" s="1"/>
      <c r="AP187" s="1"/>
      <c r="AQ187" s="1"/>
      <c r="AR187" s="1"/>
      <c r="AS187" s="1"/>
      <c r="AT187" s="1"/>
      <c r="AU187" s="1"/>
      <c r="AV187" s="1"/>
      <c r="AW187" s="1"/>
      <c r="AX187" s="1"/>
      <c r="AY187" s="1"/>
      <c r="AZ187" s="1"/>
      <c r="BA187" s="1"/>
      <c r="BB187" s="1"/>
      <c r="BC187" s="1"/>
      <c r="BD187" s="1"/>
      <c r="BE187" s="1"/>
      <c r="BF187" s="1"/>
      <c r="BG187" s="1"/>
      <c r="BH187" s="1"/>
      <c r="BI187" s="1"/>
      <c r="BJ187" s="1"/>
      <c r="BK187" s="1"/>
      <c r="BL187" s="1"/>
      <c r="BM187" s="1"/>
      <c r="BN187" s="1"/>
      <c r="BO187" s="1"/>
      <c r="BP187" s="1"/>
      <c r="BQ187" s="1"/>
      <c r="BR187" s="1"/>
      <c r="BS187" s="1"/>
      <c r="BT187" s="1"/>
      <c r="BU187" s="1"/>
      <c r="BV187" s="1"/>
      <c r="BW187" s="1"/>
      <c r="BX187" s="1"/>
      <c r="BY187" s="1"/>
      <c r="BZ187" s="1"/>
      <c r="CA187" s="1"/>
      <c r="CB187" s="1"/>
      <c r="CC187" s="1"/>
      <c r="CD187" s="1"/>
      <c r="CE187" s="1"/>
      <c r="CF187" s="1"/>
      <c r="CG187" s="1"/>
      <c r="CH187" s="1"/>
      <c r="CI187" s="1"/>
      <c r="CJ187" s="1"/>
      <c r="CK187" s="1"/>
      <c r="CL187" s="1"/>
      <c r="CM187" s="1"/>
      <c r="CN187" s="1"/>
      <c r="CO187" s="1"/>
      <c r="CP187" s="1"/>
      <c r="CQ187" s="1"/>
      <c r="CR187" s="1"/>
      <c r="CS187" s="1"/>
      <c r="CT187" s="1"/>
      <c r="CU187" s="1"/>
      <c r="CV187" s="1"/>
      <c r="CW187" s="1"/>
      <c r="CX187" s="1"/>
      <c r="CY187" s="1"/>
      <c r="CZ187" s="1"/>
      <c r="DA187" s="1"/>
      <c r="DB187" s="1"/>
      <c r="DC187" s="1"/>
      <c r="DD187" s="1"/>
      <c r="DE187" s="1"/>
      <c r="DF187" s="1"/>
      <c r="DG187" s="1"/>
      <c r="DH187" s="1"/>
      <c r="DI187" s="1"/>
      <c r="DJ187" s="1"/>
      <c r="DK187" s="1"/>
      <c r="DL187" s="1"/>
      <c r="DM187" s="1"/>
      <c r="DN187" s="1"/>
      <c r="DO187" s="1"/>
      <c r="DP187" s="1"/>
      <c r="DQ187" s="1"/>
      <c r="DR187" s="1"/>
      <c r="DS187" s="1"/>
      <c r="DT187" s="1"/>
      <c r="DU187" s="1"/>
      <c r="DV187" s="1"/>
      <c r="DW187" s="1"/>
      <c r="DX187" s="1"/>
      <c r="DY187" s="1"/>
      <c r="DZ187" s="1"/>
      <c r="EA187" s="1"/>
      <c r="EB187" s="1"/>
      <c r="EC187" s="1"/>
      <c r="ED187" s="1"/>
      <c r="EE187" s="1"/>
      <c r="EF187" s="1"/>
      <c r="EG187" s="1"/>
      <c r="EH187" s="1"/>
      <c r="EI187" s="1"/>
      <c r="EJ187" s="1"/>
      <c r="EK187" s="1"/>
      <c r="EL187" s="1"/>
      <c r="EM187" s="1"/>
      <c r="EN187" s="1"/>
      <c r="EO187" s="1"/>
      <c r="EP187" s="1"/>
      <c r="EQ187" s="1"/>
      <c r="ER187" s="1"/>
      <c r="ES187" s="1"/>
      <c r="ET187" s="1"/>
      <c r="WZB187" s="1"/>
      <c r="WZC187" s="1"/>
      <c r="WZD187" s="1"/>
      <c r="WZE187" s="1"/>
      <c r="WZF187" s="1"/>
      <c r="WZG187" s="1"/>
      <c r="WZH187" s="1"/>
      <c r="WZI187" s="1"/>
      <c r="WZJ187" s="1"/>
      <c r="WZK187" s="1"/>
      <c r="WZL187" s="1"/>
      <c r="WZM187" s="1"/>
      <c r="WZN187" s="1"/>
      <c r="WZO187" s="1"/>
      <c r="WZP187" s="1"/>
      <c r="WZQ187" s="1"/>
      <c r="WZR187" s="1"/>
      <c r="WZS187" s="1"/>
      <c r="WZT187" s="1"/>
      <c r="WZU187" s="1"/>
      <c r="WZV187" s="1"/>
      <c r="WZW187" s="1"/>
      <c r="WZX187" s="1"/>
      <c r="WZY187" s="1"/>
      <c r="WZZ187" s="1"/>
      <c r="XAA187" s="1"/>
      <c r="XAB187" s="1"/>
      <c r="XAC187" s="1"/>
      <c r="XAD187" s="1"/>
      <c r="XAE187" s="1"/>
      <c r="XAF187" s="1"/>
      <c r="XAG187" s="1"/>
      <c r="XAH187" s="1"/>
      <c r="XAI187" s="1"/>
      <c r="XAJ187" s="1"/>
      <c r="XAK187" s="1"/>
      <c r="XAL187" s="1"/>
      <c r="XAM187" s="1"/>
      <c r="XAN187" s="1"/>
      <c r="XAO187" s="1"/>
      <c r="XAP187" s="1"/>
      <c r="XAQ187" s="1"/>
      <c r="XAR187" s="1"/>
      <c r="XAS187" s="1"/>
      <c r="XAT187" s="1"/>
      <c r="XAU187" s="1"/>
      <c r="XAV187" s="1"/>
      <c r="XAW187" s="1"/>
      <c r="XAX187" s="1"/>
      <c r="XAY187" s="1"/>
      <c r="XAZ187" s="1"/>
      <c r="XBA187" s="1"/>
      <c r="XBB187" s="1"/>
      <c r="XBC187" s="1"/>
      <c r="XBD187" s="1"/>
      <c r="XBE187" s="1"/>
      <c r="XBF187" s="1"/>
      <c r="XBG187" s="1"/>
      <c r="XBH187" s="1"/>
      <c r="XBI187" s="1"/>
      <c r="XBJ187" s="1"/>
      <c r="XBK187" s="1"/>
      <c r="XBL187" s="1"/>
      <c r="XBM187" s="1"/>
      <c r="XBN187" s="1"/>
      <c r="XBO187" s="1"/>
      <c r="XBP187" s="1"/>
      <c r="XBQ187" s="1"/>
      <c r="XBR187" s="1"/>
      <c r="XBS187" s="1"/>
      <c r="XBT187" s="1"/>
      <c r="XBU187" s="1"/>
      <c r="XBV187" s="1"/>
      <c r="XBW187" s="1"/>
      <c r="XBX187" s="1"/>
      <c r="XBY187" s="1"/>
      <c r="XBZ187" s="1"/>
      <c r="XCA187" s="1"/>
      <c r="XCB187" s="1"/>
      <c r="XCC187" s="1"/>
      <c r="XCD187" s="1"/>
      <c r="XCE187" s="1"/>
      <c r="XCF187" s="1"/>
      <c r="XCG187" s="1"/>
      <c r="XCH187" s="1"/>
      <c r="XCI187" s="1"/>
      <c r="XCJ187" s="1"/>
      <c r="XCK187" s="1"/>
      <c r="XCL187" s="1"/>
      <c r="XCM187" s="1"/>
      <c r="XCN187" s="1"/>
      <c r="XCO187" s="1"/>
      <c r="XCP187" s="1"/>
      <c r="XCQ187" s="1"/>
      <c r="XCR187" s="1"/>
      <c r="XCS187" s="1"/>
      <c r="XCT187" s="1"/>
      <c r="XCU187" s="1"/>
      <c r="XCV187" s="1"/>
      <c r="XCW187" s="1"/>
      <c r="XCX187" s="1"/>
      <c r="XCY187" s="1"/>
      <c r="XCZ187" s="1"/>
      <c r="XDA187" s="1"/>
      <c r="XDB187" s="1"/>
      <c r="XDC187" s="1"/>
      <c r="XDD187" s="1"/>
      <c r="XDE187" s="1"/>
      <c r="XDF187" s="1"/>
      <c r="XDG187" s="1"/>
      <c r="XDH187" s="1"/>
      <c r="XDI187" s="1"/>
      <c r="XDJ187" s="1"/>
      <c r="XDK187" s="1"/>
      <c r="XDL187" s="1"/>
      <c r="XDM187" s="1"/>
      <c r="XDN187" s="1"/>
      <c r="XDO187" s="1"/>
      <c r="XDP187" s="1"/>
      <c r="XDQ187" s="1"/>
      <c r="XDR187" s="1"/>
      <c r="XDS187" s="1"/>
      <c r="XDT187" s="1"/>
      <c r="XDU187" s="1"/>
      <c r="XDV187" s="1"/>
      <c r="XDW187" s="1"/>
      <c r="XDX187" s="1"/>
      <c r="XDY187" s="1"/>
      <c r="XDZ187" s="1"/>
      <c r="XEA187" s="1"/>
      <c r="XEB187" s="1"/>
      <c r="XEC187" s="1"/>
      <c r="XED187" s="1"/>
      <c r="XEE187" s="1"/>
      <c r="XEF187" s="1"/>
      <c r="XEG187" s="1"/>
      <c r="XEH187" s="1"/>
      <c r="XEI187" s="1"/>
      <c r="XEJ187" s="1"/>
      <c r="XEK187" s="1"/>
      <c r="XEL187" s="1"/>
      <c r="XEM187" s="1"/>
      <c r="XEN187" s="1"/>
      <c r="XEO187" s="1"/>
      <c r="XEP187" s="1"/>
      <c r="XEQ187" s="1"/>
      <c r="XER187" s="1"/>
      <c r="XES187" s="1"/>
      <c r="XET187" s="1"/>
      <c r="XEU187" s="1"/>
      <c r="XEV187" s="1"/>
      <c r="XEW187" s="1"/>
      <c r="XEX187" s="1"/>
      <c r="XEY187" s="1"/>
      <c r="XEZ187" s="1"/>
      <c r="XFA187" s="1"/>
      <c r="XFB187" s="1"/>
      <c r="XFC187" s="1"/>
    </row>
    <row r="188" spans="1:150 16226:16383" s="3" customFormat="1" ht="20.25" customHeight="1" x14ac:dyDescent="0.3">
      <c r="A188" s="91">
        <f t="shared" si="6"/>
        <v>8</v>
      </c>
      <c r="B188" s="92"/>
      <c r="C188" s="55" t="s">
        <v>88</v>
      </c>
      <c r="D188" s="55" t="s">
        <v>325</v>
      </c>
      <c r="E188" s="6">
        <f>(3.05*6.28+2*3.05+3.05*3.05+3.05*3.37+2.23*3.13+1.38*2.13+2.15*1.38+1.48*0.9+1.77*0.9+2.32*0.6+2.08*0.9)*10.764</f>
        <v>687.93046919999995</v>
      </c>
      <c r="F188" s="6">
        <f>(3.05*2)*10.764</f>
        <v>65.660399999999996</v>
      </c>
      <c r="G188" s="6">
        <v>0</v>
      </c>
      <c r="H188" s="6">
        <f t="shared" si="7"/>
        <v>753.59086919999993</v>
      </c>
      <c r="I188" s="1"/>
      <c r="J188" s="1"/>
      <c r="K188" s="1"/>
      <c r="L188" s="1"/>
      <c r="M188" s="1"/>
      <c r="N188" s="1"/>
      <c r="O188" s="1"/>
      <c r="P188" s="1"/>
      <c r="Q188" s="1"/>
      <c r="R188" s="1"/>
      <c r="S188" s="1"/>
      <c r="T188" s="1"/>
      <c r="U188" s="1"/>
      <c r="V188" s="1"/>
      <c r="W188" s="1"/>
      <c r="X188" s="1"/>
      <c r="Y188" s="1"/>
      <c r="Z188" s="1"/>
      <c r="AA188" s="1"/>
      <c r="AB188" s="1"/>
      <c r="AC188" s="1"/>
      <c r="AD188" s="1"/>
      <c r="AE188" s="1"/>
      <c r="AF188" s="1"/>
      <c r="AG188" s="1"/>
      <c r="AH188" s="1"/>
      <c r="AI188" s="1"/>
      <c r="AJ188" s="1"/>
      <c r="AK188" s="1"/>
      <c r="AL188" s="1"/>
      <c r="AM188" s="1"/>
      <c r="AN188" s="1"/>
      <c r="AO188" s="1"/>
      <c r="AP188" s="1"/>
      <c r="AQ188" s="1"/>
      <c r="AR188" s="1"/>
      <c r="AS188" s="1"/>
      <c r="AT188" s="1"/>
      <c r="AU188" s="1"/>
      <c r="AV188" s="1"/>
      <c r="AW188" s="1"/>
      <c r="AX188" s="1"/>
      <c r="AY188" s="1"/>
      <c r="AZ188" s="1"/>
      <c r="BA188" s="1"/>
      <c r="BB188" s="1"/>
      <c r="BC188" s="1"/>
      <c r="BD188" s="1"/>
      <c r="BE188" s="1"/>
      <c r="BF188" s="1"/>
      <c r="BG188" s="1"/>
      <c r="BH188" s="1"/>
      <c r="BI188" s="1"/>
      <c r="BJ188" s="1"/>
      <c r="BK188" s="1"/>
      <c r="BL188" s="1"/>
      <c r="BM188" s="1"/>
      <c r="BN188" s="1"/>
      <c r="BO188" s="1"/>
      <c r="BP188" s="1"/>
      <c r="BQ188" s="1"/>
      <c r="BR188" s="1"/>
      <c r="BS188" s="1"/>
      <c r="BT188" s="1"/>
      <c r="BU188" s="1"/>
      <c r="BV188" s="1"/>
      <c r="BW188" s="1"/>
      <c r="BX188" s="1"/>
      <c r="BY188" s="1"/>
      <c r="BZ188" s="1"/>
      <c r="CA188" s="1"/>
      <c r="CB188" s="1"/>
      <c r="CC188" s="1"/>
      <c r="CD188" s="1"/>
      <c r="CE188" s="1"/>
      <c r="CF188" s="1"/>
      <c r="CG188" s="1"/>
      <c r="CH188" s="1"/>
      <c r="CI188" s="1"/>
      <c r="CJ188" s="1"/>
      <c r="CK188" s="1"/>
      <c r="CL188" s="1"/>
      <c r="CM188" s="1"/>
      <c r="CN188" s="1"/>
      <c r="CO188" s="1"/>
      <c r="CP188" s="1"/>
      <c r="CQ188" s="1"/>
      <c r="CR188" s="1"/>
      <c r="CS188" s="1"/>
      <c r="CT188" s="1"/>
      <c r="CU188" s="1"/>
      <c r="CV188" s="1"/>
      <c r="CW188" s="1"/>
      <c r="CX188" s="1"/>
      <c r="CY188" s="1"/>
      <c r="CZ188" s="1"/>
      <c r="DA188" s="1"/>
      <c r="DB188" s="1"/>
      <c r="DC188" s="1"/>
      <c r="DD188" s="1"/>
      <c r="DE188" s="1"/>
      <c r="DF188" s="1"/>
      <c r="DG188" s="1"/>
      <c r="DH188" s="1"/>
      <c r="DI188" s="1"/>
      <c r="DJ188" s="1"/>
      <c r="DK188" s="1"/>
      <c r="DL188" s="1"/>
      <c r="DM188" s="1"/>
      <c r="DN188" s="1"/>
      <c r="DO188" s="1"/>
      <c r="DP188" s="1"/>
      <c r="DQ188" s="1"/>
      <c r="DR188" s="1"/>
      <c r="DS188" s="1"/>
      <c r="DT188" s="1"/>
      <c r="DU188" s="1"/>
      <c r="DV188" s="1"/>
      <c r="DW188" s="1"/>
      <c r="DX188" s="1"/>
      <c r="DY188" s="1"/>
      <c r="DZ188" s="1"/>
      <c r="EA188" s="1"/>
      <c r="EB188" s="1"/>
      <c r="EC188" s="1"/>
      <c r="ED188" s="1"/>
      <c r="EE188" s="1"/>
      <c r="EF188" s="1"/>
      <c r="EG188" s="1"/>
      <c r="EH188" s="1"/>
      <c r="EI188" s="1"/>
      <c r="EJ188" s="1"/>
      <c r="EK188" s="1"/>
      <c r="EL188" s="1"/>
      <c r="EM188" s="1"/>
      <c r="EN188" s="1"/>
      <c r="EO188" s="1"/>
      <c r="EP188" s="1"/>
      <c r="EQ188" s="1"/>
      <c r="ER188" s="1"/>
      <c r="ES188" s="1"/>
      <c r="ET188" s="1"/>
      <c r="WZB188" s="1"/>
      <c r="WZC188" s="1"/>
      <c r="WZD188" s="1"/>
      <c r="WZE188" s="1"/>
      <c r="WZF188" s="1"/>
      <c r="WZG188" s="1"/>
      <c r="WZH188" s="1"/>
      <c r="WZI188" s="1"/>
      <c r="WZJ188" s="1"/>
      <c r="WZK188" s="1"/>
      <c r="WZL188" s="1"/>
      <c r="WZM188" s="1"/>
      <c r="WZN188" s="1"/>
      <c r="WZO188" s="1"/>
      <c r="WZP188" s="1"/>
      <c r="WZQ188" s="1"/>
      <c r="WZR188" s="1"/>
      <c r="WZS188" s="1"/>
      <c r="WZT188" s="1"/>
      <c r="WZU188" s="1"/>
      <c r="WZV188" s="1"/>
      <c r="WZW188" s="1"/>
      <c r="WZX188" s="1"/>
      <c r="WZY188" s="1"/>
      <c r="WZZ188" s="1"/>
      <c r="XAA188" s="1"/>
      <c r="XAB188" s="1"/>
      <c r="XAC188" s="1"/>
      <c r="XAD188" s="1"/>
      <c r="XAE188" s="1"/>
      <c r="XAF188" s="1"/>
      <c r="XAG188" s="1"/>
      <c r="XAH188" s="1"/>
      <c r="XAI188" s="1"/>
      <c r="XAJ188" s="1"/>
      <c r="XAK188" s="1"/>
      <c r="XAL188" s="1"/>
      <c r="XAM188" s="1"/>
      <c r="XAN188" s="1"/>
      <c r="XAO188" s="1"/>
      <c r="XAP188" s="1"/>
      <c r="XAQ188" s="1"/>
      <c r="XAR188" s="1"/>
      <c r="XAS188" s="1"/>
      <c r="XAT188" s="1"/>
      <c r="XAU188" s="1"/>
      <c r="XAV188" s="1"/>
      <c r="XAW188" s="1"/>
      <c r="XAX188" s="1"/>
      <c r="XAY188" s="1"/>
      <c r="XAZ188" s="1"/>
      <c r="XBA188" s="1"/>
      <c r="XBB188" s="1"/>
      <c r="XBC188" s="1"/>
      <c r="XBD188" s="1"/>
      <c r="XBE188" s="1"/>
      <c r="XBF188" s="1"/>
      <c r="XBG188" s="1"/>
      <c r="XBH188" s="1"/>
      <c r="XBI188" s="1"/>
      <c r="XBJ188" s="1"/>
      <c r="XBK188" s="1"/>
      <c r="XBL188" s="1"/>
      <c r="XBM188" s="1"/>
      <c r="XBN188" s="1"/>
      <c r="XBO188" s="1"/>
      <c r="XBP188" s="1"/>
      <c r="XBQ188" s="1"/>
      <c r="XBR188" s="1"/>
      <c r="XBS188" s="1"/>
      <c r="XBT188" s="1"/>
      <c r="XBU188" s="1"/>
      <c r="XBV188" s="1"/>
      <c r="XBW188" s="1"/>
      <c r="XBX188" s="1"/>
      <c r="XBY188" s="1"/>
      <c r="XBZ188" s="1"/>
      <c r="XCA188" s="1"/>
      <c r="XCB188" s="1"/>
      <c r="XCC188" s="1"/>
      <c r="XCD188" s="1"/>
      <c r="XCE188" s="1"/>
      <c r="XCF188" s="1"/>
      <c r="XCG188" s="1"/>
      <c r="XCH188" s="1"/>
      <c r="XCI188" s="1"/>
      <c r="XCJ188" s="1"/>
      <c r="XCK188" s="1"/>
      <c r="XCL188" s="1"/>
      <c r="XCM188" s="1"/>
      <c r="XCN188" s="1"/>
      <c r="XCO188" s="1"/>
      <c r="XCP188" s="1"/>
      <c r="XCQ188" s="1"/>
      <c r="XCR188" s="1"/>
      <c r="XCS188" s="1"/>
      <c r="XCT188" s="1"/>
      <c r="XCU188" s="1"/>
      <c r="XCV188" s="1"/>
      <c r="XCW188" s="1"/>
      <c r="XCX188" s="1"/>
      <c r="XCY188" s="1"/>
      <c r="XCZ188" s="1"/>
      <c r="XDA188" s="1"/>
      <c r="XDB188" s="1"/>
      <c r="XDC188" s="1"/>
      <c r="XDD188" s="1"/>
      <c r="XDE188" s="1"/>
      <c r="XDF188" s="1"/>
      <c r="XDG188" s="1"/>
      <c r="XDH188" s="1"/>
      <c r="XDI188" s="1"/>
      <c r="XDJ188" s="1"/>
      <c r="XDK188" s="1"/>
      <c r="XDL188" s="1"/>
      <c r="XDM188" s="1"/>
      <c r="XDN188" s="1"/>
      <c r="XDO188" s="1"/>
      <c r="XDP188" s="1"/>
      <c r="XDQ188" s="1"/>
      <c r="XDR188" s="1"/>
      <c r="XDS188" s="1"/>
      <c r="XDT188" s="1"/>
      <c r="XDU188" s="1"/>
      <c r="XDV188" s="1"/>
      <c r="XDW188" s="1"/>
      <c r="XDX188" s="1"/>
      <c r="XDY188" s="1"/>
      <c r="XDZ188" s="1"/>
      <c r="XEA188" s="1"/>
      <c r="XEB188" s="1"/>
      <c r="XEC188" s="1"/>
      <c r="XED188" s="1"/>
      <c r="XEE188" s="1"/>
      <c r="XEF188" s="1"/>
      <c r="XEG188" s="1"/>
      <c r="XEH188" s="1"/>
      <c r="XEI188" s="1"/>
      <c r="XEJ188" s="1"/>
      <c r="XEK188" s="1"/>
      <c r="XEL188" s="1"/>
      <c r="XEM188" s="1"/>
      <c r="XEN188" s="1"/>
      <c r="XEO188" s="1"/>
      <c r="XEP188" s="1"/>
      <c r="XEQ188" s="1"/>
      <c r="XER188" s="1"/>
      <c r="XES188" s="1"/>
      <c r="XET188" s="1"/>
      <c r="XEU188" s="1"/>
      <c r="XEV188" s="1"/>
      <c r="XEW188" s="1"/>
      <c r="XEX188" s="1"/>
      <c r="XEY188" s="1"/>
      <c r="XEZ188" s="1"/>
      <c r="XFA188" s="1"/>
      <c r="XFB188" s="1"/>
      <c r="XFC188" s="1"/>
    </row>
    <row r="189" spans="1:150 16226:16383" s="3" customFormat="1" ht="21" x14ac:dyDescent="0.3">
      <c r="A189" s="99" t="s">
        <v>332</v>
      </c>
      <c r="B189" s="100"/>
      <c r="C189" s="100"/>
      <c r="D189" s="100"/>
      <c r="E189" s="100"/>
      <c r="F189" s="100"/>
      <c r="G189" s="100"/>
      <c r="H189" s="101"/>
      <c r="I189" s="1"/>
      <c r="J189" s="1"/>
      <c r="K189" s="1"/>
      <c r="L189" s="1"/>
      <c r="M189" s="1"/>
      <c r="N189" s="1"/>
      <c r="O189" s="1"/>
      <c r="P189" s="1"/>
      <c r="Q189" s="1"/>
      <c r="R189" s="1"/>
      <c r="S189" s="1"/>
      <c r="T189" s="1"/>
      <c r="U189" s="1"/>
      <c r="V189" s="1"/>
      <c r="W189" s="1"/>
      <c r="X189" s="1"/>
      <c r="Y189" s="1"/>
      <c r="Z189" s="1"/>
      <c r="AA189" s="1"/>
      <c r="AB189" s="1"/>
      <c r="AC189" s="1"/>
      <c r="AD189" s="1"/>
      <c r="AE189" s="1"/>
      <c r="AF189" s="1"/>
      <c r="AG189" s="1"/>
      <c r="AH189" s="1"/>
      <c r="AI189" s="1"/>
      <c r="AJ189" s="1"/>
      <c r="AK189" s="1"/>
      <c r="AL189" s="1"/>
      <c r="AM189" s="1"/>
      <c r="AN189" s="1"/>
      <c r="AO189" s="1"/>
      <c r="AP189" s="1"/>
      <c r="AQ189" s="1"/>
      <c r="AR189" s="1"/>
      <c r="AS189" s="1"/>
      <c r="AT189" s="1"/>
      <c r="AU189" s="1"/>
      <c r="AV189" s="1"/>
      <c r="AW189" s="1"/>
      <c r="AX189" s="1"/>
      <c r="AY189" s="1"/>
      <c r="AZ189" s="1"/>
      <c r="BA189" s="1"/>
      <c r="BB189" s="1"/>
      <c r="BC189" s="1"/>
      <c r="BD189" s="1"/>
      <c r="BE189" s="1"/>
      <c r="BF189" s="1"/>
      <c r="BG189" s="1"/>
      <c r="BH189" s="1"/>
      <c r="BI189" s="1"/>
      <c r="BJ189" s="1"/>
      <c r="BK189" s="1"/>
      <c r="BL189" s="1"/>
      <c r="BM189" s="1"/>
      <c r="BN189" s="1"/>
      <c r="BO189" s="1"/>
      <c r="BP189" s="1"/>
      <c r="BQ189" s="1"/>
      <c r="BR189" s="1"/>
      <c r="BS189" s="1"/>
      <c r="BT189" s="1"/>
      <c r="BU189" s="1"/>
      <c r="BV189" s="1"/>
      <c r="BW189" s="1"/>
      <c r="BX189" s="1"/>
      <c r="BY189" s="1"/>
      <c r="BZ189" s="1"/>
      <c r="CA189" s="1"/>
      <c r="CB189" s="1"/>
      <c r="CC189" s="1"/>
      <c r="CD189" s="1"/>
      <c r="CE189" s="1"/>
      <c r="CF189" s="1"/>
      <c r="CG189" s="1"/>
      <c r="CH189" s="1"/>
      <c r="CI189" s="1"/>
      <c r="CJ189" s="1"/>
      <c r="CK189" s="1"/>
      <c r="CL189" s="1"/>
      <c r="CM189" s="1"/>
      <c r="CN189" s="1"/>
      <c r="CO189" s="1"/>
      <c r="CP189" s="1"/>
      <c r="CQ189" s="1"/>
      <c r="CR189" s="1"/>
      <c r="CS189" s="1"/>
      <c r="CT189" s="1"/>
      <c r="CU189" s="1"/>
      <c r="CV189" s="1"/>
      <c r="CW189" s="1"/>
      <c r="CX189" s="1"/>
      <c r="CY189" s="1"/>
      <c r="CZ189" s="1"/>
      <c r="DA189" s="1"/>
      <c r="DB189" s="1"/>
      <c r="DC189" s="1"/>
      <c r="DD189" s="1"/>
      <c r="DE189" s="1"/>
      <c r="DF189" s="1"/>
      <c r="DG189" s="1"/>
      <c r="DH189" s="1"/>
      <c r="DI189" s="1"/>
      <c r="DJ189" s="1"/>
      <c r="DK189" s="1"/>
      <c r="DL189" s="1"/>
      <c r="DM189" s="1"/>
      <c r="DN189" s="1"/>
      <c r="DO189" s="1"/>
      <c r="DP189" s="1"/>
      <c r="DQ189" s="1"/>
      <c r="DR189" s="1"/>
      <c r="DS189" s="1"/>
      <c r="DT189" s="1"/>
      <c r="DU189" s="1"/>
      <c r="DV189" s="1"/>
      <c r="DW189" s="1"/>
      <c r="DX189" s="1"/>
      <c r="DY189" s="1"/>
      <c r="DZ189" s="1"/>
      <c r="EA189" s="1"/>
      <c r="EB189" s="1"/>
      <c r="EC189" s="1"/>
      <c r="ED189" s="1"/>
      <c r="EE189" s="1"/>
      <c r="EF189" s="1"/>
      <c r="EG189" s="1"/>
      <c r="EH189" s="1"/>
      <c r="EI189" s="1"/>
      <c r="EJ189" s="1"/>
      <c r="EK189" s="1"/>
      <c r="EL189" s="1"/>
      <c r="EM189" s="1"/>
      <c r="EN189" s="1"/>
      <c r="EO189" s="1"/>
      <c r="EP189" s="1"/>
      <c r="EQ189" s="1"/>
      <c r="ER189" s="1"/>
      <c r="ES189" s="1"/>
      <c r="ET189" s="1"/>
      <c r="WZB189" s="1"/>
      <c r="WZC189" s="1"/>
      <c r="WZD189" s="1"/>
      <c r="WZE189" s="1"/>
      <c r="WZF189" s="1"/>
      <c r="WZG189" s="1"/>
      <c r="WZH189" s="1"/>
      <c r="WZI189" s="1"/>
      <c r="WZJ189" s="1"/>
      <c r="WZK189" s="1"/>
      <c r="WZL189" s="1"/>
      <c r="WZM189" s="1"/>
      <c r="WZN189" s="1"/>
      <c r="WZO189" s="1"/>
      <c r="WZP189" s="1"/>
      <c r="WZQ189" s="1"/>
      <c r="WZR189" s="1"/>
      <c r="WZS189" s="1"/>
      <c r="WZT189" s="1"/>
      <c r="WZU189" s="1"/>
      <c r="WZV189" s="1"/>
      <c r="WZW189" s="1"/>
      <c r="WZX189" s="1"/>
      <c r="WZY189" s="1"/>
      <c r="WZZ189" s="1"/>
      <c r="XAA189" s="1"/>
      <c r="XAB189" s="1"/>
      <c r="XAC189" s="1"/>
      <c r="XAD189" s="1"/>
      <c r="XAE189" s="1"/>
      <c r="XAF189" s="1"/>
      <c r="XAG189" s="1"/>
      <c r="XAH189" s="1"/>
      <c r="XAI189" s="1"/>
      <c r="XAJ189" s="1"/>
      <c r="XAK189" s="1"/>
      <c r="XAL189" s="1"/>
      <c r="XAM189" s="1"/>
      <c r="XAN189" s="1"/>
      <c r="XAO189" s="1"/>
      <c r="XAP189" s="1"/>
      <c r="XAQ189" s="1"/>
      <c r="XAR189" s="1"/>
      <c r="XAS189" s="1"/>
      <c r="XAT189" s="1"/>
      <c r="XAU189" s="1"/>
      <c r="XAV189" s="1"/>
      <c r="XAW189" s="1"/>
      <c r="XAX189" s="1"/>
      <c r="XAY189" s="1"/>
      <c r="XAZ189" s="1"/>
      <c r="XBA189" s="1"/>
      <c r="XBB189" s="1"/>
      <c r="XBC189" s="1"/>
      <c r="XBD189" s="1"/>
      <c r="XBE189" s="1"/>
      <c r="XBF189" s="1"/>
      <c r="XBG189" s="1"/>
      <c r="XBH189" s="1"/>
      <c r="XBI189" s="1"/>
      <c r="XBJ189" s="1"/>
      <c r="XBK189" s="1"/>
      <c r="XBL189" s="1"/>
      <c r="XBM189" s="1"/>
      <c r="XBN189" s="1"/>
      <c r="XBO189" s="1"/>
      <c r="XBP189" s="1"/>
      <c r="XBQ189" s="1"/>
      <c r="XBR189" s="1"/>
      <c r="XBS189" s="1"/>
      <c r="XBT189" s="1"/>
      <c r="XBU189" s="1"/>
      <c r="XBV189" s="1"/>
      <c r="XBW189" s="1"/>
      <c r="XBX189" s="1"/>
      <c r="XBY189" s="1"/>
      <c r="XBZ189" s="1"/>
      <c r="XCA189" s="1"/>
      <c r="XCB189" s="1"/>
      <c r="XCC189" s="1"/>
      <c r="XCD189" s="1"/>
      <c r="XCE189" s="1"/>
      <c r="XCF189" s="1"/>
      <c r="XCG189" s="1"/>
      <c r="XCH189" s="1"/>
      <c r="XCI189" s="1"/>
      <c r="XCJ189" s="1"/>
      <c r="XCK189" s="1"/>
      <c r="XCL189" s="1"/>
      <c r="XCM189" s="1"/>
      <c r="XCN189" s="1"/>
      <c r="XCO189" s="1"/>
      <c r="XCP189" s="1"/>
      <c r="XCQ189" s="1"/>
      <c r="XCR189" s="1"/>
      <c r="XCS189" s="1"/>
      <c r="XCT189" s="1"/>
      <c r="XCU189" s="1"/>
      <c r="XCV189" s="1"/>
      <c r="XCW189" s="1"/>
      <c r="XCX189" s="1"/>
      <c r="XCY189" s="1"/>
      <c r="XCZ189" s="1"/>
      <c r="XDA189" s="1"/>
      <c r="XDB189" s="1"/>
      <c r="XDC189" s="1"/>
      <c r="XDD189" s="1"/>
      <c r="XDE189" s="1"/>
      <c r="XDF189" s="1"/>
      <c r="XDG189" s="1"/>
      <c r="XDH189" s="1"/>
      <c r="XDI189" s="1"/>
      <c r="XDJ189" s="1"/>
      <c r="XDK189" s="1"/>
      <c r="XDL189" s="1"/>
      <c r="XDM189" s="1"/>
      <c r="XDN189" s="1"/>
      <c r="XDO189" s="1"/>
      <c r="XDP189" s="1"/>
      <c r="XDQ189" s="1"/>
      <c r="XDR189" s="1"/>
      <c r="XDS189" s="1"/>
      <c r="XDT189" s="1"/>
      <c r="XDU189" s="1"/>
      <c r="XDV189" s="1"/>
      <c r="XDW189" s="1"/>
      <c r="XDX189" s="1"/>
      <c r="XDY189" s="1"/>
      <c r="XDZ189" s="1"/>
      <c r="XEA189" s="1"/>
      <c r="XEB189" s="1"/>
      <c r="XEC189" s="1"/>
      <c r="XED189" s="1"/>
      <c r="XEE189" s="1"/>
      <c r="XEF189" s="1"/>
      <c r="XEG189" s="1"/>
      <c r="XEH189" s="1"/>
      <c r="XEI189" s="1"/>
      <c r="XEJ189" s="1"/>
      <c r="XEK189" s="1"/>
      <c r="XEL189" s="1"/>
      <c r="XEM189" s="1"/>
      <c r="XEN189" s="1"/>
      <c r="XEO189" s="1"/>
      <c r="XEP189" s="1"/>
      <c r="XEQ189" s="1"/>
      <c r="XER189" s="1"/>
      <c r="XES189" s="1"/>
      <c r="XET189" s="1"/>
      <c r="XEU189" s="1"/>
      <c r="XEV189" s="1"/>
      <c r="XEW189" s="1"/>
      <c r="XEX189" s="1"/>
      <c r="XEY189" s="1"/>
      <c r="XEZ189" s="1"/>
      <c r="XFA189" s="1"/>
      <c r="XFB189" s="1"/>
      <c r="XFC189" s="1"/>
    </row>
    <row r="190" spans="1:150 16226:16383" s="3" customFormat="1" ht="63" x14ac:dyDescent="0.3">
      <c r="A190" s="103">
        <v>2</v>
      </c>
      <c r="B190" s="103"/>
      <c r="C190" s="55" t="s">
        <v>88</v>
      </c>
      <c r="D190" s="55" t="s">
        <v>333</v>
      </c>
      <c r="E190" s="6">
        <f>((7.41*7.33+1.02*5.1+6.2*4.72+1.38*2.23+2.32*0.6+3.05*3.05+2.9*3.37+2.25*0.9+2.32*0.6+2.13*2.8+2.15*1.38+1.38*2.13+2.3*1.38+3.23*0.9+3.25*2.13)+(5.23*6.03+1.02*3.8+2.9*3.37+2.15*1.48+3.05*3.05+2*3.05+1.38*2.13+2.32*0.6+5.48*0.9))*10.764</f>
        <v>2299.7382875999997</v>
      </c>
      <c r="F190" s="6">
        <f>((8.48*2)+(5.55*1.63+2.15*0.88+8.5*7.15+0.67*1.99+6.43*2.31+5.58*2.06+3*2.74))*10.764</f>
        <v>1340.9242236</v>
      </c>
      <c r="G190" s="6">
        <v>0</v>
      </c>
      <c r="H190" s="6">
        <f>E190+F190+(IF(G190&lt;101,G190,IF(G190&lt;201,G190/2,IF(G190&lt;=301,G190/3,G190/4))))</f>
        <v>3640.6625111999997</v>
      </c>
      <c r="I190" s="1"/>
      <c r="J190" s="1"/>
      <c r="K190" s="1"/>
      <c r="L190" s="1"/>
      <c r="M190" s="1"/>
      <c r="N190" s="1"/>
      <c r="O190" s="1"/>
      <c r="P190" s="1"/>
      <c r="Q190" s="1"/>
      <c r="R190" s="1"/>
      <c r="S190" s="1"/>
      <c r="T190" s="1"/>
      <c r="U190" s="1"/>
      <c r="V190" s="1"/>
      <c r="W190" s="1"/>
      <c r="X190" s="1"/>
      <c r="Y190" s="1"/>
      <c r="Z190" s="1"/>
      <c r="AA190" s="1"/>
      <c r="AB190" s="1"/>
      <c r="AC190" s="1"/>
      <c r="AD190" s="1"/>
      <c r="AE190" s="1"/>
      <c r="AF190" s="1"/>
      <c r="AG190" s="1"/>
      <c r="AH190" s="1"/>
      <c r="AI190" s="1"/>
      <c r="AJ190" s="1"/>
      <c r="AK190" s="1"/>
      <c r="AL190" s="1"/>
      <c r="AM190" s="1"/>
      <c r="AN190" s="1"/>
      <c r="AO190" s="1"/>
      <c r="AP190" s="1"/>
      <c r="AQ190" s="1"/>
      <c r="AR190" s="1"/>
      <c r="AS190" s="1"/>
      <c r="AT190" s="1"/>
      <c r="AU190" s="1"/>
      <c r="AV190" s="1"/>
      <c r="AW190" s="1"/>
      <c r="AX190" s="1"/>
      <c r="AY190" s="1"/>
      <c r="AZ190" s="1"/>
      <c r="BA190" s="1"/>
      <c r="BB190" s="1"/>
      <c r="BC190" s="1"/>
      <c r="BD190" s="1"/>
      <c r="BE190" s="1"/>
      <c r="BF190" s="1"/>
      <c r="BG190" s="1"/>
      <c r="BH190" s="1"/>
      <c r="BI190" s="1"/>
      <c r="BJ190" s="1"/>
      <c r="BK190" s="1"/>
      <c r="BL190" s="1"/>
      <c r="BM190" s="1"/>
      <c r="BN190" s="1"/>
      <c r="BO190" s="1"/>
      <c r="BP190" s="1"/>
      <c r="BQ190" s="1"/>
      <c r="BR190" s="1"/>
      <c r="BS190" s="1"/>
      <c r="BT190" s="1"/>
      <c r="BU190" s="1"/>
      <c r="BV190" s="1"/>
      <c r="BW190" s="1"/>
      <c r="BX190" s="1"/>
      <c r="BY190" s="1"/>
      <c r="BZ190" s="1"/>
      <c r="CA190" s="1"/>
      <c r="CB190" s="1"/>
      <c r="CC190" s="1"/>
      <c r="CD190" s="1"/>
      <c r="CE190" s="1"/>
      <c r="CF190" s="1"/>
      <c r="CG190" s="1"/>
      <c r="CH190" s="1"/>
      <c r="CI190" s="1"/>
      <c r="CJ190" s="1"/>
      <c r="CK190" s="1"/>
      <c r="CL190" s="1"/>
      <c r="CM190" s="1"/>
      <c r="CN190" s="1"/>
      <c r="CO190" s="1"/>
      <c r="CP190" s="1"/>
      <c r="CQ190" s="1"/>
      <c r="CR190" s="1"/>
      <c r="CS190" s="1"/>
      <c r="CT190" s="1"/>
      <c r="CU190" s="1"/>
      <c r="CV190" s="1"/>
      <c r="CW190" s="1"/>
      <c r="CX190" s="1"/>
      <c r="CY190" s="1"/>
      <c r="CZ190" s="1"/>
      <c r="DA190" s="1"/>
      <c r="DB190" s="1"/>
      <c r="DC190" s="1"/>
      <c r="DD190" s="1"/>
      <c r="DE190" s="1"/>
      <c r="DF190" s="1"/>
      <c r="DG190" s="1"/>
      <c r="DH190" s="1"/>
      <c r="DI190" s="1"/>
      <c r="DJ190" s="1"/>
      <c r="DK190" s="1"/>
      <c r="DL190" s="1"/>
      <c r="DM190" s="1"/>
      <c r="DN190" s="1"/>
      <c r="DO190" s="1"/>
      <c r="DP190" s="1"/>
      <c r="DQ190" s="1"/>
      <c r="DR190" s="1"/>
      <c r="DS190" s="1"/>
      <c r="DT190" s="1"/>
      <c r="DU190" s="1"/>
      <c r="DV190" s="1"/>
      <c r="DW190" s="1"/>
      <c r="DX190" s="1"/>
      <c r="DY190" s="1"/>
      <c r="DZ190" s="1"/>
      <c r="EA190" s="1"/>
      <c r="EB190" s="1"/>
      <c r="EC190" s="1"/>
      <c r="ED190" s="1"/>
      <c r="EE190" s="1"/>
      <c r="EF190" s="1"/>
      <c r="EG190" s="1"/>
      <c r="EH190" s="1"/>
      <c r="EI190" s="1"/>
      <c r="EJ190" s="1"/>
      <c r="EK190" s="1"/>
      <c r="EL190" s="1"/>
      <c r="EM190" s="1"/>
      <c r="EN190" s="1"/>
      <c r="EO190" s="1"/>
      <c r="EP190" s="1"/>
      <c r="EQ190" s="1"/>
      <c r="ER190" s="1"/>
      <c r="ES190" s="1"/>
      <c r="ET190" s="1"/>
      <c r="WZB190" s="1"/>
      <c r="WZC190" s="1"/>
      <c r="WZD190" s="1"/>
      <c r="WZE190" s="1"/>
      <c r="WZF190" s="1"/>
      <c r="WZG190" s="1"/>
      <c r="WZH190" s="1"/>
      <c r="WZI190" s="1"/>
      <c r="WZJ190" s="1"/>
      <c r="WZK190" s="1"/>
      <c r="WZL190" s="1"/>
      <c r="WZM190" s="1"/>
      <c r="WZN190" s="1"/>
      <c r="WZO190" s="1"/>
      <c r="WZP190" s="1"/>
      <c r="WZQ190" s="1"/>
      <c r="WZR190" s="1"/>
      <c r="WZS190" s="1"/>
      <c r="WZT190" s="1"/>
      <c r="WZU190" s="1"/>
      <c r="WZV190" s="1"/>
      <c r="WZW190" s="1"/>
      <c r="WZX190" s="1"/>
      <c r="WZY190" s="1"/>
      <c r="WZZ190" s="1"/>
      <c r="XAA190" s="1"/>
      <c r="XAB190" s="1"/>
      <c r="XAC190" s="1"/>
      <c r="XAD190" s="1"/>
      <c r="XAE190" s="1"/>
      <c r="XAF190" s="1"/>
      <c r="XAG190" s="1"/>
      <c r="XAH190" s="1"/>
      <c r="XAI190" s="1"/>
      <c r="XAJ190" s="1"/>
      <c r="XAK190" s="1"/>
      <c r="XAL190" s="1"/>
      <c r="XAM190" s="1"/>
      <c r="XAN190" s="1"/>
      <c r="XAO190" s="1"/>
      <c r="XAP190" s="1"/>
      <c r="XAQ190" s="1"/>
      <c r="XAR190" s="1"/>
      <c r="XAS190" s="1"/>
      <c r="XAT190" s="1"/>
      <c r="XAU190" s="1"/>
      <c r="XAV190" s="1"/>
      <c r="XAW190" s="1"/>
      <c r="XAX190" s="1"/>
      <c r="XAY190" s="1"/>
      <c r="XAZ190" s="1"/>
      <c r="XBA190" s="1"/>
      <c r="XBB190" s="1"/>
      <c r="XBC190" s="1"/>
      <c r="XBD190" s="1"/>
      <c r="XBE190" s="1"/>
      <c r="XBF190" s="1"/>
      <c r="XBG190" s="1"/>
      <c r="XBH190" s="1"/>
      <c r="XBI190" s="1"/>
      <c r="XBJ190" s="1"/>
      <c r="XBK190" s="1"/>
      <c r="XBL190" s="1"/>
      <c r="XBM190" s="1"/>
      <c r="XBN190" s="1"/>
      <c r="XBO190" s="1"/>
      <c r="XBP190" s="1"/>
      <c r="XBQ190" s="1"/>
      <c r="XBR190" s="1"/>
      <c r="XBS190" s="1"/>
      <c r="XBT190" s="1"/>
      <c r="XBU190" s="1"/>
      <c r="XBV190" s="1"/>
      <c r="XBW190" s="1"/>
      <c r="XBX190" s="1"/>
      <c r="XBY190" s="1"/>
      <c r="XBZ190" s="1"/>
      <c r="XCA190" s="1"/>
      <c r="XCB190" s="1"/>
      <c r="XCC190" s="1"/>
      <c r="XCD190" s="1"/>
      <c r="XCE190" s="1"/>
      <c r="XCF190" s="1"/>
      <c r="XCG190" s="1"/>
      <c r="XCH190" s="1"/>
      <c r="XCI190" s="1"/>
      <c r="XCJ190" s="1"/>
      <c r="XCK190" s="1"/>
      <c r="XCL190" s="1"/>
      <c r="XCM190" s="1"/>
      <c r="XCN190" s="1"/>
      <c r="XCO190" s="1"/>
      <c r="XCP190" s="1"/>
      <c r="XCQ190" s="1"/>
      <c r="XCR190" s="1"/>
      <c r="XCS190" s="1"/>
      <c r="XCT190" s="1"/>
      <c r="XCU190" s="1"/>
      <c r="XCV190" s="1"/>
      <c r="XCW190" s="1"/>
      <c r="XCX190" s="1"/>
      <c r="XCY190" s="1"/>
      <c r="XCZ190" s="1"/>
      <c r="XDA190" s="1"/>
      <c r="XDB190" s="1"/>
      <c r="XDC190" s="1"/>
      <c r="XDD190" s="1"/>
      <c r="XDE190" s="1"/>
      <c r="XDF190" s="1"/>
      <c r="XDG190" s="1"/>
      <c r="XDH190" s="1"/>
      <c r="XDI190" s="1"/>
      <c r="XDJ190" s="1"/>
      <c r="XDK190" s="1"/>
      <c r="XDL190" s="1"/>
      <c r="XDM190" s="1"/>
      <c r="XDN190" s="1"/>
      <c r="XDO190" s="1"/>
      <c r="XDP190" s="1"/>
      <c r="XDQ190" s="1"/>
      <c r="XDR190" s="1"/>
      <c r="XDS190" s="1"/>
      <c r="XDT190" s="1"/>
      <c r="XDU190" s="1"/>
      <c r="XDV190" s="1"/>
      <c r="XDW190" s="1"/>
      <c r="XDX190" s="1"/>
      <c r="XDY190" s="1"/>
      <c r="XDZ190" s="1"/>
      <c r="XEA190" s="1"/>
      <c r="XEB190" s="1"/>
      <c r="XEC190" s="1"/>
      <c r="XED190" s="1"/>
      <c r="XEE190" s="1"/>
      <c r="XEF190" s="1"/>
      <c r="XEG190" s="1"/>
      <c r="XEH190" s="1"/>
      <c r="XEI190" s="1"/>
      <c r="XEJ190" s="1"/>
      <c r="XEK190" s="1"/>
      <c r="XEL190" s="1"/>
      <c r="XEM190" s="1"/>
      <c r="XEN190" s="1"/>
      <c r="XEO190" s="1"/>
      <c r="XEP190" s="1"/>
      <c r="XEQ190" s="1"/>
      <c r="XER190" s="1"/>
      <c r="XES190" s="1"/>
      <c r="XET190" s="1"/>
      <c r="XEU190" s="1"/>
      <c r="XEV190" s="1"/>
      <c r="XEW190" s="1"/>
      <c r="XEX190" s="1"/>
      <c r="XEY190" s="1"/>
      <c r="XEZ190" s="1"/>
      <c r="XFA190" s="1"/>
      <c r="XFB190" s="1"/>
      <c r="XFC190" s="1"/>
    </row>
    <row r="191" spans="1:150 16226:16383" s="3" customFormat="1" ht="21" x14ac:dyDescent="0.3">
      <c r="A191" s="91">
        <f>A190+1</f>
        <v>3</v>
      </c>
      <c r="B191" s="92"/>
      <c r="C191" s="55" t="s">
        <v>88</v>
      </c>
      <c r="D191" s="55" t="s">
        <v>326</v>
      </c>
      <c r="E191" s="6">
        <f>(2.92*5.87+2.13*2.64+2.9*3.05+1.38*2.13+2.15*1.38+1.37*0.9+0.97*0.9+1.55*0.6)*10.764</f>
        <v>436.49096399999991</v>
      </c>
      <c r="F191" s="6">
        <f>(2.92*1.01)*10.764</f>
        <v>31.745188799999998</v>
      </c>
      <c r="G191" s="6">
        <v>0</v>
      </c>
      <c r="H191" s="6">
        <f t="shared" ref="H191:H195" si="8">E191+F191+(IF(G191&lt;101,G191,IF(G191&lt;201,G191/2,IF(G191&lt;=301,G191/3,G191/4))))</f>
        <v>468.2361527999999</v>
      </c>
      <c r="I191" s="1"/>
      <c r="J191" s="1"/>
      <c r="K191" s="1"/>
      <c r="L191" s="1"/>
      <c r="M191" s="1"/>
      <c r="N191" s="1"/>
      <c r="O191" s="1"/>
      <c r="P191" s="1"/>
      <c r="Q191" s="1"/>
      <c r="R191" s="1"/>
      <c r="S191" s="1"/>
      <c r="T191" s="1"/>
      <c r="U191" s="1"/>
      <c r="V191" s="1"/>
      <c r="W191" s="1"/>
      <c r="X191" s="1"/>
      <c r="Y191" s="1"/>
      <c r="Z191" s="1"/>
      <c r="AA191" s="1"/>
      <c r="AB191" s="1"/>
      <c r="AC191" s="1"/>
      <c r="AD191" s="1"/>
      <c r="AE191" s="1"/>
      <c r="AF191" s="1"/>
      <c r="AG191" s="1"/>
      <c r="AH191" s="1"/>
      <c r="AI191" s="1"/>
      <c r="AJ191" s="1"/>
      <c r="AK191" s="1"/>
      <c r="AL191" s="1"/>
      <c r="AM191" s="1"/>
      <c r="AN191" s="1"/>
      <c r="AO191" s="1"/>
      <c r="AP191" s="1"/>
      <c r="AQ191" s="1"/>
      <c r="AR191" s="1"/>
      <c r="AS191" s="1"/>
      <c r="AT191" s="1"/>
      <c r="AU191" s="1"/>
      <c r="AV191" s="1"/>
      <c r="AW191" s="1"/>
      <c r="AX191" s="1"/>
      <c r="AY191" s="1"/>
      <c r="AZ191" s="1"/>
      <c r="BA191" s="1"/>
      <c r="BB191" s="1"/>
      <c r="BC191" s="1"/>
      <c r="BD191" s="1"/>
      <c r="BE191" s="1"/>
      <c r="BF191" s="1"/>
      <c r="BG191" s="1"/>
      <c r="BH191" s="1"/>
      <c r="BI191" s="1"/>
      <c r="BJ191" s="1"/>
      <c r="BK191" s="1"/>
      <c r="BL191" s="1"/>
      <c r="BM191" s="1"/>
      <c r="BN191" s="1"/>
      <c r="BO191" s="1"/>
      <c r="BP191" s="1"/>
      <c r="BQ191" s="1"/>
      <c r="BR191" s="1"/>
      <c r="BS191" s="1"/>
      <c r="BT191" s="1"/>
      <c r="BU191" s="1"/>
      <c r="BV191" s="1"/>
      <c r="BW191" s="1"/>
      <c r="BX191" s="1"/>
      <c r="BY191" s="1"/>
      <c r="BZ191" s="1"/>
      <c r="CA191" s="1"/>
      <c r="CB191" s="1"/>
      <c r="CC191" s="1"/>
      <c r="CD191" s="1"/>
      <c r="CE191" s="1"/>
      <c r="CF191" s="1"/>
      <c r="CG191" s="1"/>
      <c r="CH191" s="1"/>
      <c r="CI191" s="1"/>
      <c r="CJ191" s="1"/>
      <c r="CK191" s="1"/>
      <c r="CL191" s="1"/>
      <c r="CM191" s="1"/>
      <c r="CN191" s="1"/>
      <c r="CO191" s="1"/>
      <c r="CP191" s="1"/>
      <c r="CQ191" s="1"/>
      <c r="CR191" s="1"/>
      <c r="CS191" s="1"/>
      <c r="CT191" s="1"/>
      <c r="CU191" s="1"/>
      <c r="CV191" s="1"/>
      <c r="CW191" s="1"/>
      <c r="CX191" s="1"/>
      <c r="CY191" s="1"/>
      <c r="CZ191" s="1"/>
      <c r="DA191" s="1"/>
      <c r="DB191" s="1"/>
      <c r="DC191" s="1"/>
      <c r="DD191" s="1"/>
      <c r="DE191" s="1"/>
      <c r="DF191" s="1"/>
      <c r="DG191" s="1"/>
      <c r="DH191" s="1"/>
      <c r="DI191" s="1"/>
      <c r="DJ191" s="1"/>
      <c r="DK191" s="1"/>
      <c r="DL191" s="1"/>
      <c r="DM191" s="1"/>
      <c r="DN191" s="1"/>
      <c r="DO191" s="1"/>
      <c r="DP191" s="1"/>
      <c r="DQ191" s="1"/>
      <c r="DR191" s="1"/>
      <c r="DS191" s="1"/>
      <c r="DT191" s="1"/>
      <c r="DU191" s="1"/>
      <c r="DV191" s="1"/>
      <c r="DW191" s="1"/>
      <c r="DX191" s="1"/>
      <c r="DY191" s="1"/>
      <c r="DZ191" s="1"/>
      <c r="EA191" s="1"/>
      <c r="EB191" s="1"/>
      <c r="EC191" s="1"/>
      <c r="ED191" s="1"/>
      <c r="EE191" s="1"/>
      <c r="EF191" s="1"/>
      <c r="EG191" s="1"/>
      <c r="EH191" s="1"/>
      <c r="EI191" s="1"/>
      <c r="EJ191" s="1"/>
      <c r="EK191" s="1"/>
      <c r="EL191" s="1"/>
      <c r="EM191" s="1"/>
      <c r="EN191" s="1"/>
      <c r="EO191" s="1"/>
      <c r="EP191" s="1"/>
      <c r="EQ191" s="1"/>
      <c r="ER191" s="1"/>
      <c r="ES191" s="1"/>
      <c r="ET191" s="1"/>
      <c r="WZB191" s="1"/>
      <c r="WZC191" s="1"/>
      <c r="WZD191" s="1"/>
      <c r="WZE191" s="1"/>
      <c r="WZF191" s="1"/>
      <c r="WZG191" s="1"/>
      <c r="WZH191" s="1"/>
      <c r="WZI191" s="1"/>
      <c r="WZJ191" s="1"/>
      <c r="WZK191" s="1"/>
      <c r="WZL191" s="1"/>
      <c r="WZM191" s="1"/>
      <c r="WZN191" s="1"/>
      <c r="WZO191" s="1"/>
      <c r="WZP191" s="1"/>
      <c r="WZQ191" s="1"/>
      <c r="WZR191" s="1"/>
      <c r="WZS191" s="1"/>
      <c r="WZT191" s="1"/>
      <c r="WZU191" s="1"/>
      <c r="WZV191" s="1"/>
      <c r="WZW191" s="1"/>
      <c r="WZX191" s="1"/>
      <c r="WZY191" s="1"/>
      <c r="WZZ191" s="1"/>
      <c r="XAA191" s="1"/>
      <c r="XAB191" s="1"/>
      <c r="XAC191" s="1"/>
      <c r="XAD191" s="1"/>
      <c r="XAE191" s="1"/>
      <c r="XAF191" s="1"/>
      <c r="XAG191" s="1"/>
      <c r="XAH191" s="1"/>
      <c r="XAI191" s="1"/>
      <c r="XAJ191" s="1"/>
      <c r="XAK191" s="1"/>
      <c r="XAL191" s="1"/>
      <c r="XAM191" s="1"/>
      <c r="XAN191" s="1"/>
      <c r="XAO191" s="1"/>
      <c r="XAP191" s="1"/>
      <c r="XAQ191" s="1"/>
      <c r="XAR191" s="1"/>
      <c r="XAS191" s="1"/>
      <c r="XAT191" s="1"/>
      <c r="XAU191" s="1"/>
      <c r="XAV191" s="1"/>
      <c r="XAW191" s="1"/>
      <c r="XAX191" s="1"/>
      <c r="XAY191" s="1"/>
      <c r="XAZ191" s="1"/>
      <c r="XBA191" s="1"/>
      <c r="XBB191" s="1"/>
      <c r="XBC191" s="1"/>
      <c r="XBD191" s="1"/>
      <c r="XBE191" s="1"/>
      <c r="XBF191" s="1"/>
      <c r="XBG191" s="1"/>
      <c r="XBH191" s="1"/>
      <c r="XBI191" s="1"/>
      <c r="XBJ191" s="1"/>
      <c r="XBK191" s="1"/>
      <c r="XBL191" s="1"/>
      <c r="XBM191" s="1"/>
      <c r="XBN191" s="1"/>
      <c r="XBO191" s="1"/>
      <c r="XBP191" s="1"/>
      <c r="XBQ191" s="1"/>
      <c r="XBR191" s="1"/>
      <c r="XBS191" s="1"/>
      <c r="XBT191" s="1"/>
      <c r="XBU191" s="1"/>
      <c r="XBV191" s="1"/>
      <c r="XBW191" s="1"/>
      <c r="XBX191" s="1"/>
      <c r="XBY191" s="1"/>
      <c r="XBZ191" s="1"/>
      <c r="XCA191" s="1"/>
      <c r="XCB191" s="1"/>
      <c r="XCC191" s="1"/>
      <c r="XCD191" s="1"/>
      <c r="XCE191" s="1"/>
      <c r="XCF191" s="1"/>
      <c r="XCG191" s="1"/>
      <c r="XCH191" s="1"/>
      <c r="XCI191" s="1"/>
      <c r="XCJ191" s="1"/>
      <c r="XCK191" s="1"/>
      <c r="XCL191" s="1"/>
      <c r="XCM191" s="1"/>
      <c r="XCN191" s="1"/>
      <c r="XCO191" s="1"/>
      <c r="XCP191" s="1"/>
      <c r="XCQ191" s="1"/>
      <c r="XCR191" s="1"/>
      <c r="XCS191" s="1"/>
      <c r="XCT191" s="1"/>
      <c r="XCU191" s="1"/>
      <c r="XCV191" s="1"/>
      <c r="XCW191" s="1"/>
      <c r="XCX191" s="1"/>
      <c r="XCY191" s="1"/>
      <c r="XCZ191" s="1"/>
      <c r="XDA191" s="1"/>
      <c r="XDB191" s="1"/>
      <c r="XDC191" s="1"/>
      <c r="XDD191" s="1"/>
      <c r="XDE191" s="1"/>
      <c r="XDF191" s="1"/>
      <c r="XDG191" s="1"/>
      <c r="XDH191" s="1"/>
      <c r="XDI191" s="1"/>
      <c r="XDJ191" s="1"/>
      <c r="XDK191" s="1"/>
      <c r="XDL191" s="1"/>
      <c r="XDM191" s="1"/>
      <c r="XDN191" s="1"/>
      <c r="XDO191" s="1"/>
      <c r="XDP191" s="1"/>
      <c r="XDQ191" s="1"/>
      <c r="XDR191" s="1"/>
      <c r="XDS191" s="1"/>
      <c r="XDT191" s="1"/>
      <c r="XDU191" s="1"/>
      <c r="XDV191" s="1"/>
      <c r="XDW191" s="1"/>
      <c r="XDX191" s="1"/>
      <c r="XDY191" s="1"/>
      <c r="XDZ191" s="1"/>
      <c r="XEA191" s="1"/>
      <c r="XEB191" s="1"/>
      <c r="XEC191" s="1"/>
      <c r="XED191" s="1"/>
      <c r="XEE191" s="1"/>
      <c r="XEF191" s="1"/>
      <c r="XEG191" s="1"/>
      <c r="XEH191" s="1"/>
      <c r="XEI191" s="1"/>
      <c r="XEJ191" s="1"/>
      <c r="XEK191" s="1"/>
      <c r="XEL191" s="1"/>
      <c r="XEM191" s="1"/>
      <c r="XEN191" s="1"/>
      <c r="XEO191" s="1"/>
      <c r="XEP191" s="1"/>
      <c r="XEQ191" s="1"/>
      <c r="XER191" s="1"/>
      <c r="XES191" s="1"/>
      <c r="XET191" s="1"/>
      <c r="XEU191" s="1"/>
      <c r="XEV191" s="1"/>
      <c r="XEW191" s="1"/>
      <c r="XEX191" s="1"/>
      <c r="XEY191" s="1"/>
      <c r="XEZ191" s="1"/>
      <c r="XFA191" s="1"/>
      <c r="XFB191" s="1"/>
      <c r="XFC191" s="1"/>
    </row>
    <row r="192" spans="1:150 16226:16383" s="3" customFormat="1" ht="20.25" customHeight="1" x14ac:dyDescent="0.3">
      <c r="A192" s="91">
        <f t="shared" ref="A192:A195" si="9">A191+1</f>
        <v>4</v>
      </c>
      <c r="B192" s="92"/>
      <c r="C192" s="55" t="s">
        <v>88</v>
      </c>
      <c r="D192" s="55" t="s">
        <v>325</v>
      </c>
      <c r="E192" s="6">
        <f>(3.05*5.97+2*3.05+3.05*3.05+3.05*3.37+2.23*3.23+1.38*2.23+2.15*1.38+1*0.9+2.25*0.9+2.32*0.6)*10.764</f>
        <v>661.4887031999998</v>
      </c>
      <c r="F192" s="6">
        <f>(3.05*1.01)*10.764</f>
        <v>33.158501999999999</v>
      </c>
      <c r="G192" s="6">
        <v>0</v>
      </c>
      <c r="H192" s="6">
        <f t="shared" si="8"/>
        <v>694.6472051999998</v>
      </c>
      <c r="I192" s="1"/>
      <c r="J192" s="1"/>
      <c r="K192" s="1"/>
      <c r="L192" s="1"/>
      <c r="M192" s="1"/>
      <c r="N192" s="1"/>
      <c r="O192" s="1"/>
      <c r="P192" s="1"/>
      <c r="Q192" s="1"/>
      <c r="R192" s="1"/>
      <c r="S192" s="1"/>
      <c r="T192" s="1"/>
      <c r="U192" s="1"/>
      <c r="V192" s="1"/>
      <c r="W192" s="1"/>
      <c r="X192" s="1"/>
      <c r="Y192" s="1"/>
      <c r="Z192" s="1"/>
      <c r="AA192" s="1"/>
      <c r="AB192" s="1"/>
      <c r="AC192" s="1"/>
      <c r="AD192" s="1"/>
      <c r="AE192" s="1"/>
      <c r="AF192" s="1"/>
      <c r="AG192" s="1"/>
      <c r="AH192" s="1"/>
      <c r="AI192" s="1"/>
      <c r="AJ192" s="1"/>
      <c r="AK192" s="1"/>
      <c r="AL192" s="1"/>
      <c r="AM192" s="1"/>
      <c r="AN192" s="1"/>
      <c r="AO192" s="1"/>
      <c r="AP192" s="1"/>
      <c r="AQ192" s="1"/>
      <c r="AR192" s="1"/>
      <c r="AS192" s="1"/>
      <c r="AT192" s="1"/>
      <c r="AU192" s="1"/>
      <c r="AV192" s="1"/>
      <c r="AW192" s="1"/>
      <c r="AX192" s="1"/>
      <c r="AY192" s="1"/>
      <c r="AZ192" s="1"/>
      <c r="BA192" s="1"/>
      <c r="BB192" s="1"/>
      <c r="BC192" s="1"/>
      <c r="BD192" s="1"/>
      <c r="BE192" s="1"/>
      <c r="BF192" s="1"/>
      <c r="BG192" s="1"/>
      <c r="BH192" s="1"/>
      <c r="BI192" s="1"/>
      <c r="BJ192" s="1"/>
      <c r="BK192" s="1"/>
      <c r="BL192" s="1"/>
      <c r="BM192" s="1"/>
      <c r="BN192" s="1"/>
      <c r="BO192" s="1"/>
      <c r="BP192" s="1"/>
      <c r="BQ192" s="1"/>
      <c r="BR192" s="1"/>
      <c r="BS192" s="1"/>
      <c r="BT192" s="1"/>
      <c r="BU192" s="1"/>
      <c r="BV192" s="1"/>
      <c r="BW192" s="1"/>
      <c r="BX192" s="1"/>
      <c r="BY192" s="1"/>
      <c r="BZ192" s="1"/>
      <c r="CA192" s="1"/>
      <c r="CB192" s="1"/>
      <c r="CC192" s="1"/>
      <c r="CD192" s="1"/>
      <c r="CE192" s="1"/>
      <c r="CF192" s="1"/>
      <c r="CG192" s="1"/>
      <c r="CH192" s="1"/>
      <c r="CI192" s="1"/>
      <c r="CJ192" s="1"/>
      <c r="CK192" s="1"/>
      <c r="CL192" s="1"/>
      <c r="CM192" s="1"/>
      <c r="CN192" s="1"/>
      <c r="CO192" s="1"/>
      <c r="CP192" s="1"/>
      <c r="CQ192" s="1"/>
      <c r="CR192" s="1"/>
      <c r="CS192" s="1"/>
      <c r="CT192" s="1"/>
      <c r="CU192" s="1"/>
      <c r="CV192" s="1"/>
      <c r="CW192" s="1"/>
      <c r="CX192" s="1"/>
      <c r="CY192" s="1"/>
      <c r="CZ192" s="1"/>
      <c r="DA192" s="1"/>
      <c r="DB192" s="1"/>
      <c r="DC192" s="1"/>
      <c r="DD192" s="1"/>
      <c r="DE192" s="1"/>
      <c r="DF192" s="1"/>
      <c r="DG192" s="1"/>
      <c r="DH192" s="1"/>
      <c r="DI192" s="1"/>
      <c r="DJ192" s="1"/>
      <c r="DK192" s="1"/>
      <c r="DL192" s="1"/>
      <c r="DM192" s="1"/>
      <c r="DN192" s="1"/>
      <c r="DO192" s="1"/>
      <c r="DP192" s="1"/>
      <c r="DQ192" s="1"/>
      <c r="DR192" s="1"/>
      <c r="DS192" s="1"/>
      <c r="DT192" s="1"/>
      <c r="DU192" s="1"/>
      <c r="DV192" s="1"/>
      <c r="DW192" s="1"/>
      <c r="DX192" s="1"/>
      <c r="DY192" s="1"/>
      <c r="DZ192" s="1"/>
      <c r="EA192" s="1"/>
      <c r="EB192" s="1"/>
      <c r="EC192" s="1"/>
      <c r="ED192" s="1"/>
      <c r="EE192" s="1"/>
      <c r="EF192" s="1"/>
      <c r="EG192" s="1"/>
      <c r="EH192" s="1"/>
      <c r="EI192" s="1"/>
      <c r="EJ192" s="1"/>
      <c r="EK192" s="1"/>
      <c r="EL192" s="1"/>
      <c r="EM192" s="1"/>
      <c r="EN192" s="1"/>
      <c r="EO192" s="1"/>
      <c r="EP192" s="1"/>
      <c r="EQ192" s="1"/>
      <c r="ER192" s="1"/>
      <c r="ES192" s="1"/>
      <c r="ET192" s="1"/>
      <c r="WZB192" s="1"/>
      <c r="WZC192" s="1"/>
      <c r="WZD192" s="1"/>
      <c r="WZE192" s="1"/>
      <c r="WZF192" s="1"/>
      <c r="WZG192" s="1"/>
      <c r="WZH192" s="1"/>
      <c r="WZI192" s="1"/>
      <c r="WZJ192" s="1"/>
      <c r="WZK192" s="1"/>
      <c r="WZL192" s="1"/>
      <c r="WZM192" s="1"/>
      <c r="WZN192" s="1"/>
      <c r="WZO192" s="1"/>
      <c r="WZP192" s="1"/>
      <c r="WZQ192" s="1"/>
      <c r="WZR192" s="1"/>
      <c r="WZS192" s="1"/>
      <c r="WZT192" s="1"/>
      <c r="WZU192" s="1"/>
      <c r="WZV192" s="1"/>
      <c r="WZW192" s="1"/>
      <c r="WZX192" s="1"/>
      <c r="WZY192" s="1"/>
      <c r="WZZ192" s="1"/>
      <c r="XAA192" s="1"/>
      <c r="XAB192" s="1"/>
      <c r="XAC192" s="1"/>
      <c r="XAD192" s="1"/>
      <c r="XAE192" s="1"/>
      <c r="XAF192" s="1"/>
      <c r="XAG192" s="1"/>
      <c r="XAH192" s="1"/>
      <c r="XAI192" s="1"/>
      <c r="XAJ192" s="1"/>
      <c r="XAK192" s="1"/>
      <c r="XAL192" s="1"/>
      <c r="XAM192" s="1"/>
      <c r="XAN192" s="1"/>
      <c r="XAO192" s="1"/>
      <c r="XAP192" s="1"/>
      <c r="XAQ192" s="1"/>
      <c r="XAR192" s="1"/>
      <c r="XAS192" s="1"/>
      <c r="XAT192" s="1"/>
      <c r="XAU192" s="1"/>
      <c r="XAV192" s="1"/>
      <c r="XAW192" s="1"/>
      <c r="XAX192" s="1"/>
      <c r="XAY192" s="1"/>
      <c r="XAZ192" s="1"/>
      <c r="XBA192" s="1"/>
      <c r="XBB192" s="1"/>
      <c r="XBC192" s="1"/>
      <c r="XBD192" s="1"/>
      <c r="XBE192" s="1"/>
      <c r="XBF192" s="1"/>
      <c r="XBG192" s="1"/>
      <c r="XBH192" s="1"/>
      <c r="XBI192" s="1"/>
      <c r="XBJ192" s="1"/>
      <c r="XBK192" s="1"/>
      <c r="XBL192" s="1"/>
      <c r="XBM192" s="1"/>
      <c r="XBN192" s="1"/>
      <c r="XBO192" s="1"/>
      <c r="XBP192" s="1"/>
      <c r="XBQ192" s="1"/>
      <c r="XBR192" s="1"/>
      <c r="XBS192" s="1"/>
      <c r="XBT192" s="1"/>
      <c r="XBU192" s="1"/>
      <c r="XBV192" s="1"/>
      <c r="XBW192" s="1"/>
      <c r="XBX192" s="1"/>
      <c r="XBY192" s="1"/>
      <c r="XBZ192" s="1"/>
      <c r="XCA192" s="1"/>
      <c r="XCB192" s="1"/>
      <c r="XCC192" s="1"/>
      <c r="XCD192" s="1"/>
      <c r="XCE192" s="1"/>
      <c r="XCF192" s="1"/>
      <c r="XCG192" s="1"/>
      <c r="XCH192" s="1"/>
      <c r="XCI192" s="1"/>
      <c r="XCJ192" s="1"/>
      <c r="XCK192" s="1"/>
      <c r="XCL192" s="1"/>
      <c r="XCM192" s="1"/>
      <c r="XCN192" s="1"/>
      <c r="XCO192" s="1"/>
      <c r="XCP192" s="1"/>
      <c r="XCQ192" s="1"/>
      <c r="XCR192" s="1"/>
      <c r="XCS192" s="1"/>
      <c r="XCT192" s="1"/>
      <c r="XCU192" s="1"/>
      <c r="XCV192" s="1"/>
      <c r="XCW192" s="1"/>
      <c r="XCX192" s="1"/>
      <c r="XCY192" s="1"/>
      <c r="XCZ192" s="1"/>
      <c r="XDA192" s="1"/>
      <c r="XDB192" s="1"/>
      <c r="XDC192" s="1"/>
      <c r="XDD192" s="1"/>
      <c r="XDE192" s="1"/>
      <c r="XDF192" s="1"/>
      <c r="XDG192" s="1"/>
      <c r="XDH192" s="1"/>
      <c r="XDI192" s="1"/>
      <c r="XDJ192" s="1"/>
      <c r="XDK192" s="1"/>
      <c r="XDL192" s="1"/>
      <c r="XDM192" s="1"/>
      <c r="XDN192" s="1"/>
      <c r="XDO192" s="1"/>
      <c r="XDP192" s="1"/>
      <c r="XDQ192" s="1"/>
      <c r="XDR192" s="1"/>
      <c r="XDS192" s="1"/>
      <c r="XDT192" s="1"/>
      <c r="XDU192" s="1"/>
      <c r="XDV192" s="1"/>
      <c r="XDW192" s="1"/>
      <c r="XDX192" s="1"/>
      <c r="XDY192" s="1"/>
      <c r="XDZ192" s="1"/>
      <c r="XEA192" s="1"/>
      <c r="XEB192" s="1"/>
      <c r="XEC192" s="1"/>
      <c r="XED192" s="1"/>
      <c r="XEE192" s="1"/>
      <c r="XEF192" s="1"/>
      <c r="XEG192" s="1"/>
      <c r="XEH192" s="1"/>
      <c r="XEI192" s="1"/>
      <c r="XEJ192" s="1"/>
      <c r="XEK192" s="1"/>
      <c r="XEL192" s="1"/>
      <c r="XEM192" s="1"/>
      <c r="XEN192" s="1"/>
      <c r="XEO192" s="1"/>
      <c r="XEP192" s="1"/>
      <c r="XEQ192" s="1"/>
      <c r="XER192" s="1"/>
      <c r="XES192" s="1"/>
      <c r="XET192" s="1"/>
      <c r="XEU192" s="1"/>
      <c r="XEV192" s="1"/>
      <c r="XEW192" s="1"/>
      <c r="XEX192" s="1"/>
      <c r="XEY192" s="1"/>
      <c r="XEZ192" s="1"/>
      <c r="XFA192" s="1"/>
      <c r="XFB192" s="1"/>
      <c r="XFC192" s="1"/>
    </row>
    <row r="193" spans="1:150 16226:16383" s="3" customFormat="1" ht="20.25" customHeight="1" x14ac:dyDescent="0.3">
      <c r="A193" s="91">
        <f t="shared" si="9"/>
        <v>5</v>
      </c>
      <c r="B193" s="92"/>
      <c r="C193" s="55" t="s">
        <v>88</v>
      </c>
      <c r="D193" s="55" t="s">
        <v>325</v>
      </c>
      <c r="E193" s="6">
        <f>(3.05*5.97+2*3.05+3.05*3.05+3.05*3.37+2.23*3.23+1.38*2.23+2.15*1.38+1*0.9+2.25*0.9+2.32*0.6)*10.764</f>
        <v>661.4887031999998</v>
      </c>
      <c r="F193" s="6">
        <f>(3.05*1.01)*10.764</f>
        <v>33.158501999999999</v>
      </c>
      <c r="G193" s="6">
        <v>0</v>
      </c>
      <c r="H193" s="6">
        <f t="shared" si="8"/>
        <v>694.6472051999998</v>
      </c>
      <c r="I193" s="1"/>
      <c r="J193" s="1"/>
      <c r="K193" s="1"/>
      <c r="L193" s="1"/>
      <c r="M193" s="1"/>
      <c r="N193" s="1"/>
      <c r="O193" s="1"/>
      <c r="P193" s="1"/>
      <c r="Q193" s="1"/>
      <c r="R193" s="1"/>
      <c r="S193" s="1"/>
      <c r="T193" s="1"/>
      <c r="U193" s="1"/>
      <c r="V193" s="1"/>
      <c r="W193" s="1"/>
      <c r="X193" s="1"/>
      <c r="Y193" s="1"/>
      <c r="Z193" s="1"/>
      <c r="AA193" s="1"/>
      <c r="AB193" s="1"/>
      <c r="AC193" s="1"/>
      <c r="AD193" s="1"/>
      <c r="AE193" s="1"/>
      <c r="AF193" s="1"/>
      <c r="AG193" s="1"/>
      <c r="AH193" s="1"/>
      <c r="AI193" s="1"/>
      <c r="AJ193" s="1"/>
      <c r="AK193" s="1"/>
      <c r="AL193" s="1"/>
      <c r="AM193" s="1"/>
      <c r="AN193" s="1"/>
      <c r="AO193" s="1"/>
      <c r="AP193" s="1"/>
      <c r="AQ193" s="1"/>
      <c r="AR193" s="1"/>
      <c r="AS193" s="1"/>
      <c r="AT193" s="1"/>
      <c r="AU193" s="1"/>
      <c r="AV193" s="1"/>
      <c r="AW193" s="1"/>
      <c r="AX193" s="1"/>
      <c r="AY193" s="1"/>
      <c r="AZ193" s="1"/>
      <c r="BA193" s="1"/>
      <c r="BB193" s="1"/>
      <c r="BC193" s="1"/>
      <c r="BD193" s="1"/>
      <c r="BE193" s="1"/>
      <c r="BF193" s="1"/>
      <c r="BG193" s="1"/>
      <c r="BH193" s="1"/>
      <c r="BI193" s="1"/>
      <c r="BJ193" s="1"/>
      <c r="BK193" s="1"/>
      <c r="BL193" s="1"/>
      <c r="BM193" s="1"/>
      <c r="BN193" s="1"/>
      <c r="BO193" s="1"/>
      <c r="BP193" s="1"/>
      <c r="BQ193" s="1"/>
      <c r="BR193" s="1"/>
      <c r="BS193" s="1"/>
      <c r="BT193" s="1"/>
      <c r="BU193" s="1"/>
      <c r="BV193" s="1"/>
      <c r="BW193" s="1"/>
      <c r="BX193" s="1"/>
      <c r="BY193" s="1"/>
      <c r="BZ193" s="1"/>
      <c r="CA193" s="1"/>
      <c r="CB193" s="1"/>
      <c r="CC193" s="1"/>
      <c r="CD193" s="1"/>
      <c r="CE193" s="1"/>
      <c r="CF193" s="1"/>
      <c r="CG193" s="1"/>
      <c r="CH193" s="1"/>
      <c r="CI193" s="1"/>
      <c r="CJ193" s="1"/>
      <c r="CK193" s="1"/>
      <c r="CL193" s="1"/>
      <c r="CM193" s="1"/>
      <c r="CN193" s="1"/>
      <c r="CO193" s="1"/>
      <c r="CP193" s="1"/>
      <c r="CQ193" s="1"/>
      <c r="CR193" s="1"/>
      <c r="CS193" s="1"/>
      <c r="CT193" s="1"/>
      <c r="CU193" s="1"/>
      <c r="CV193" s="1"/>
      <c r="CW193" s="1"/>
      <c r="CX193" s="1"/>
      <c r="CY193" s="1"/>
      <c r="CZ193" s="1"/>
      <c r="DA193" s="1"/>
      <c r="DB193" s="1"/>
      <c r="DC193" s="1"/>
      <c r="DD193" s="1"/>
      <c r="DE193" s="1"/>
      <c r="DF193" s="1"/>
      <c r="DG193" s="1"/>
      <c r="DH193" s="1"/>
      <c r="DI193" s="1"/>
      <c r="DJ193" s="1"/>
      <c r="DK193" s="1"/>
      <c r="DL193" s="1"/>
      <c r="DM193" s="1"/>
      <c r="DN193" s="1"/>
      <c r="DO193" s="1"/>
      <c r="DP193" s="1"/>
      <c r="DQ193" s="1"/>
      <c r="DR193" s="1"/>
      <c r="DS193" s="1"/>
      <c r="DT193" s="1"/>
      <c r="DU193" s="1"/>
      <c r="DV193" s="1"/>
      <c r="DW193" s="1"/>
      <c r="DX193" s="1"/>
      <c r="DY193" s="1"/>
      <c r="DZ193" s="1"/>
      <c r="EA193" s="1"/>
      <c r="EB193" s="1"/>
      <c r="EC193" s="1"/>
      <c r="ED193" s="1"/>
      <c r="EE193" s="1"/>
      <c r="EF193" s="1"/>
      <c r="EG193" s="1"/>
      <c r="EH193" s="1"/>
      <c r="EI193" s="1"/>
      <c r="EJ193" s="1"/>
      <c r="EK193" s="1"/>
      <c r="EL193" s="1"/>
      <c r="EM193" s="1"/>
      <c r="EN193" s="1"/>
      <c r="EO193" s="1"/>
      <c r="EP193" s="1"/>
      <c r="EQ193" s="1"/>
      <c r="ER193" s="1"/>
      <c r="ES193" s="1"/>
      <c r="ET193" s="1"/>
      <c r="WZB193" s="1"/>
      <c r="WZC193" s="1"/>
      <c r="WZD193" s="1"/>
      <c r="WZE193" s="1"/>
      <c r="WZF193" s="1"/>
      <c r="WZG193" s="1"/>
      <c r="WZH193" s="1"/>
      <c r="WZI193" s="1"/>
      <c r="WZJ193" s="1"/>
      <c r="WZK193" s="1"/>
      <c r="WZL193" s="1"/>
      <c r="WZM193" s="1"/>
      <c r="WZN193" s="1"/>
      <c r="WZO193" s="1"/>
      <c r="WZP193" s="1"/>
      <c r="WZQ193" s="1"/>
      <c r="WZR193" s="1"/>
      <c r="WZS193" s="1"/>
      <c r="WZT193" s="1"/>
      <c r="WZU193" s="1"/>
      <c r="WZV193" s="1"/>
      <c r="WZW193" s="1"/>
      <c r="WZX193" s="1"/>
      <c r="WZY193" s="1"/>
      <c r="WZZ193" s="1"/>
      <c r="XAA193" s="1"/>
      <c r="XAB193" s="1"/>
      <c r="XAC193" s="1"/>
      <c r="XAD193" s="1"/>
      <c r="XAE193" s="1"/>
      <c r="XAF193" s="1"/>
      <c r="XAG193" s="1"/>
      <c r="XAH193" s="1"/>
      <c r="XAI193" s="1"/>
      <c r="XAJ193" s="1"/>
      <c r="XAK193" s="1"/>
      <c r="XAL193" s="1"/>
      <c r="XAM193" s="1"/>
      <c r="XAN193" s="1"/>
      <c r="XAO193" s="1"/>
      <c r="XAP193" s="1"/>
      <c r="XAQ193" s="1"/>
      <c r="XAR193" s="1"/>
      <c r="XAS193" s="1"/>
      <c r="XAT193" s="1"/>
      <c r="XAU193" s="1"/>
      <c r="XAV193" s="1"/>
      <c r="XAW193" s="1"/>
      <c r="XAX193" s="1"/>
      <c r="XAY193" s="1"/>
      <c r="XAZ193" s="1"/>
      <c r="XBA193" s="1"/>
      <c r="XBB193" s="1"/>
      <c r="XBC193" s="1"/>
      <c r="XBD193" s="1"/>
      <c r="XBE193" s="1"/>
      <c r="XBF193" s="1"/>
      <c r="XBG193" s="1"/>
      <c r="XBH193" s="1"/>
      <c r="XBI193" s="1"/>
      <c r="XBJ193" s="1"/>
      <c r="XBK193" s="1"/>
      <c r="XBL193" s="1"/>
      <c r="XBM193" s="1"/>
      <c r="XBN193" s="1"/>
      <c r="XBO193" s="1"/>
      <c r="XBP193" s="1"/>
      <c r="XBQ193" s="1"/>
      <c r="XBR193" s="1"/>
      <c r="XBS193" s="1"/>
      <c r="XBT193" s="1"/>
      <c r="XBU193" s="1"/>
      <c r="XBV193" s="1"/>
      <c r="XBW193" s="1"/>
      <c r="XBX193" s="1"/>
      <c r="XBY193" s="1"/>
      <c r="XBZ193" s="1"/>
      <c r="XCA193" s="1"/>
      <c r="XCB193" s="1"/>
      <c r="XCC193" s="1"/>
      <c r="XCD193" s="1"/>
      <c r="XCE193" s="1"/>
      <c r="XCF193" s="1"/>
      <c r="XCG193" s="1"/>
      <c r="XCH193" s="1"/>
      <c r="XCI193" s="1"/>
      <c r="XCJ193" s="1"/>
      <c r="XCK193" s="1"/>
      <c r="XCL193" s="1"/>
      <c r="XCM193" s="1"/>
      <c r="XCN193" s="1"/>
      <c r="XCO193" s="1"/>
      <c r="XCP193" s="1"/>
      <c r="XCQ193" s="1"/>
      <c r="XCR193" s="1"/>
      <c r="XCS193" s="1"/>
      <c r="XCT193" s="1"/>
      <c r="XCU193" s="1"/>
      <c r="XCV193" s="1"/>
      <c r="XCW193" s="1"/>
      <c r="XCX193" s="1"/>
      <c r="XCY193" s="1"/>
      <c r="XCZ193" s="1"/>
      <c r="XDA193" s="1"/>
      <c r="XDB193" s="1"/>
      <c r="XDC193" s="1"/>
      <c r="XDD193" s="1"/>
      <c r="XDE193" s="1"/>
      <c r="XDF193" s="1"/>
      <c r="XDG193" s="1"/>
      <c r="XDH193" s="1"/>
      <c r="XDI193" s="1"/>
      <c r="XDJ193" s="1"/>
      <c r="XDK193" s="1"/>
      <c r="XDL193" s="1"/>
      <c r="XDM193" s="1"/>
      <c r="XDN193" s="1"/>
      <c r="XDO193" s="1"/>
      <c r="XDP193" s="1"/>
      <c r="XDQ193" s="1"/>
      <c r="XDR193" s="1"/>
      <c r="XDS193" s="1"/>
      <c r="XDT193" s="1"/>
      <c r="XDU193" s="1"/>
      <c r="XDV193" s="1"/>
      <c r="XDW193" s="1"/>
      <c r="XDX193" s="1"/>
      <c r="XDY193" s="1"/>
      <c r="XDZ193" s="1"/>
      <c r="XEA193" s="1"/>
      <c r="XEB193" s="1"/>
      <c r="XEC193" s="1"/>
      <c r="XED193" s="1"/>
      <c r="XEE193" s="1"/>
      <c r="XEF193" s="1"/>
      <c r="XEG193" s="1"/>
      <c r="XEH193" s="1"/>
      <c r="XEI193" s="1"/>
      <c r="XEJ193" s="1"/>
      <c r="XEK193" s="1"/>
      <c r="XEL193" s="1"/>
      <c r="XEM193" s="1"/>
      <c r="XEN193" s="1"/>
      <c r="XEO193" s="1"/>
      <c r="XEP193" s="1"/>
      <c r="XEQ193" s="1"/>
      <c r="XER193" s="1"/>
      <c r="XES193" s="1"/>
      <c r="XET193" s="1"/>
      <c r="XEU193" s="1"/>
      <c r="XEV193" s="1"/>
      <c r="XEW193" s="1"/>
      <c r="XEX193" s="1"/>
      <c r="XEY193" s="1"/>
      <c r="XEZ193" s="1"/>
      <c r="XFA193" s="1"/>
      <c r="XFB193" s="1"/>
      <c r="XFC193" s="1"/>
    </row>
    <row r="194" spans="1:150 16226:16383" s="3" customFormat="1" ht="20.25" customHeight="1" x14ac:dyDescent="0.3">
      <c r="A194" s="91">
        <f t="shared" si="9"/>
        <v>6</v>
      </c>
      <c r="B194" s="92"/>
      <c r="C194" s="55" t="s">
        <v>88</v>
      </c>
      <c r="D194" s="55" t="s">
        <v>325</v>
      </c>
      <c r="E194" s="6">
        <f>(3.05*5.87+2*3.05+3.05*3.05+2.9*3.37+2.23*3.13+1.38*2.13+2.15*1.38+1*0.9+2.25*0.9+2.02*0.6)*10.764</f>
        <v>646.94115719999991</v>
      </c>
      <c r="F194" s="6">
        <f>(3.05*1.01)*10.764</f>
        <v>33.158501999999999</v>
      </c>
      <c r="G194" s="6">
        <v>0</v>
      </c>
      <c r="H194" s="6">
        <f t="shared" si="8"/>
        <v>680.09965919999991</v>
      </c>
      <c r="I194" s="1"/>
      <c r="J194" s="1"/>
      <c r="K194" s="1"/>
      <c r="L194" s="1"/>
      <c r="M194" s="1"/>
      <c r="N194" s="1"/>
      <c r="O194" s="1"/>
      <c r="P194" s="1"/>
      <c r="Q194" s="1"/>
      <c r="R194" s="1"/>
      <c r="S194" s="1"/>
      <c r="T194" s="1"/>
      <c r="U194" s="1"/>
      <c r="V194" s="1"/>
      <c r="W194" s="1"/>
      <c r="X194" s="1"/>
      <c r="Y194" s="1"/>
      <c r="Z194" s="1"/>
      <c r="AA194" s="1"/>
      <c r="AB194" s="1"/>
      <c r="AC194" s="1"/>
      <c r="AD194" s="1"/>
      <c r="AE194" s="1"/>
      <c r="AF194" s="1"/>
      <c r="AG194" s="1"/>
      <c r="AH194" s="1"/>
      <c r="AI194" s="1"/>
      <c r="AJ194" s="1"/>
      <c r="AK194" s="1"/>
      <c r="AL194" s="1"/>
      <c r="AM194" s="1"/>
      <c r="AN194" s="1"/>
      <c r="AO194" s="1"/>
      <c r="AP194" s="1"/>
      <c r="AQ194" s="1"/>
      <c r="AR194" s="1"/>
      <c r="AS194" s="1"/>
      <c r="AT194" s="1"/>
      <c r="AU194" s="1"/>
      <c r="AV194" s="1"/>
      <c r="AW194" s="1"/>
      <c r="AX194" s="1"/>
      <c r="AY194" s="1"/>
      <c r="AZ194" s="1"/>
      <c r="BA194" s="1"/>
      <c r="BB194" s="1"/>
      <c r="BC194" s="1"/>
      <c r="BD194" s="1"/>
      <c r="BE194" s="1"/>
      <c r="BF194" s="1"/>
      <c r="BG194" s="1"/>
      <c r="BH194" s="1"/>
      <c r="BI194" s="1"/>
      <c r="BJ194" s="1"/>
      <c r="BK194" s="1"/>
      <c r="BL194" s="1"/>
      <c r="BM194" s="1"/>
      <c r="BN194" s="1"/>
      <c r="BO194" s="1"/>
      <c r="BP194" s="1"/>
      <c r="BQ194" s="1"/>
      <c r="BR194" s="1"/>
      <c r="BS194" s="1"/>
      <c r="BT194" s="1"/>
      <c r="BU194" s="1"/>
      <c r="BV194" s="1"/>
      <c r="BW194" s="1"/>
      <c r="BX194" s="1"/>
      <c r="BY194" s="1"/>
      <c r="BZ194" s="1"/>
      <c r="CA194" s="1"/>
      <c r="CB194" s="1"/>
      <c r="CC194" s="1"/>
      <c r="CD194" s="1"/>
      <c r="CE194" s="1"/>
      <c r="CF194" s="1"/>
      <c r="CG194" s="1"/>
      <c r="CH194" s="1"/>
      <c r="CI194" s="1"/>
      <c r="CJ194" s="1"/>
      <c r="CK194" s="1"/>
      <c r="CL194" s="1"/>
      <c r="CM194" s="1"/>
      <c r="CN194" s="1"/>
      <c r="CO194" s="1"/>
      <c r="CP194" s="1"/>
      <c r="CQ194" s="1"/>
      <c r="CR194" s="1"/>
      <c r="CS194" s="1"/>
      <c r="CT194" s="1"/>
      <c r="CU194" s="1"/>
      <c r="CV194" s="1"/>
      <c r="CW194" s="1"/>
      <c r="CX194" s="1"/>
      <c r="CY194" s="1"/>
      <c r="CZ194" s="1"/>
      <c r="DA194" s="1"/>
      <c r="DB194" s="1"/>
      <c r="DC194" s="1"/>
      <c r="DD194" s="1"/>
      <c r="DE194" s="1"/>
      <c r="DF194" s="1"/>
      <c r="DG194" s="1"/>
      <c r="DH194" s="1"/>
      <c r="DI194" s="1"/>
      <c r="DJ194" s="1"/>
      <c r="DK194" s="1"/>
      <c r="DL194" s="1"/>
      <c r="DM194" s="1"/>
      <c r="DN194" s="1"/>
      <c r="DO194" s="1"/>
      <c r="DP194" s="1"/>
      <c r="DQ194" s="1"/>
      <c r="DR194" s="1"/>
      <c r="DS194" s="1"/>
      <c r="DT194" s="1"/>
      <c r="DU194" s="1"/>
      <c r="DV194" s="1"/>
      <c r="DW194" s="1"/>
      <c r="DX194" s="1"/>
      <c r="DY194" s="1"/>
      <c r="DZ194" s="1"/>
      <c r="EA194" s="1"/>
      <c r="EB194" s="1"/>
      <c r="EC194" s="1"/>
      <c r="ED194" s="1"/>
      <c r="EE194" s="1"/>
      <c r="EF194" s="1"/>
      <c r="EG194" s="1"/>
      <c r="EH194" s="1"/>
      <c r="EI194" s="1"/>
      <c r="EJ194" s="1"/>
      <c r="EK194" s="1"/>
      <c r="EL194" s="1"/>
      <c r="EM194" s="1"/>
      <c r="EN194" s="1"/>
      <c r="EO194" s="1"/>
      <c r="EP194" s="1"/>
      <c r="EQ194" s="1"/>
      <c r="ER194" s="1"/>
      <c r="ES194" s="1"/>
      <c r="ET194" s="1"/>
      <c r="WZB194" s="1"/>
      <c r="WZC194" s="1"/>
      <c r="WZD194" s="1"/>
      <c r="WZE194" s="1"/>
      <c r="WZF194" s="1"/>
      <c r="WZG194" s="1"/>
      <c r="WZH194" s="1"/>
      <c r="WZI194" s="1"/>
      <c r="WZJ194" s="1"/>
      <c r="WZK194" s="1"/>
      <c r="WZL194" s="1"/>
      <c r="WZM194" s="1"/>
      <c r="WZN194" s="1"/>
      <c r="WZO194" s="1"/>
      <c r="WZP194" s="1"/>
      <c r="WZQ194" s="1"/>
      <c r="WZR194" s="1"/>
      <c r="WZS194" s="1"/>
      <c r="WZT194" s="1"/>
      <c r="WZU194" s="1"/>
      <c r="WZV194" s="1"/>
      <c r="WZW194" s="1"/>
      <c r="WZX194" s="1"/>
      <c r="WZY194" s="1"/>
      <c r="WZZ194" s="1"/>
      <c r="XAA194" s="1"/>
      <c r="XAB194" s="1"/>
      <c r="XAC194" s="1"/>
      <c r="XAD194" s="1"/>
      <c r="XAE194" s="1"/>
      <c r="XAF194" s="1"/>
      <c r="XAG194" s="1"/>
      <c r="XAH194" s="1"/>
      <c r="XAI194" s="1"/>
      <c r="XAJ194" s="1"/>
      <c r="XAK194" s="1"/>
      <c r="XAL194" s="1"/>
      <c r="XAM194" s="1"/>
      <c r="XAN194" s="1"/>
      <c r="XAO194" s="1"/>
      <c r="XAP194" s="1"/>
      <c r="XAQ194" s="1"/>
      <c r="XAR194" s="1"/>
      <c r="XAS194" s="1"/>
      <c r="XAT194" s="1"/>
      <c r="XAU194" s="1"/>
      <c r="XAV194" s="1"/>
      <c r="XAW194" s="1"/>
      <c r="XAX194" s="1"/>
      <c r="XAY194" s="1"/>
      <c r="XAZ194" s="1"/>
      <c r="XBA194" s="1"/>
      <c r="XBB194" s="1"/>
      <c r="XBC194" s="1"/>
      <c r="XBD194" s="1"/>
      <c r="XBE194" s="1"/>
      <c r="XBF194" s="1"/>
      <c r="XBG194" s="1"/>
      <c r="XBH194" s="1"/>
      <c r="XBI194" s="1"/>
      <c r="XBJ194" s="1"/>
      <c r="XBK194" s="1"/>
      <c r="XBL194" s="1"/>
      <c r="XBM194" s="1"/>
      <c r="XBN194" s="1"/>
      <c r="XBO194" s="1"/>
      <c r="XBP194" s="1"/>
      <c r="XBQ194" s="1"/>
      <c r="XBR194" s="1"/>
      <c r="XBS194" s="1"/>
      <c r="XBT194" s="1"/>
      <c r="XBU194" s="1"/>
      <c r="XBV194" s="1"/>
      <c r="XBW194" s="1"/>
      <c r="XBX194" s="1"/>
      <c r="XBY194" s="1"/>
      <c r="XBZ194" s="1"/>
      <c r="XCA194" s="1"/>
      <c r="XCB194" s="1"/>
      <c r="XCC194" s="1"/>
      <c r="XCD194" s="1"/>
      <c r="XCE194" s="1"/>
      <c r="XCF194" s="1"/>
      <c r="XCG194" s="1"/>
      <c r="XCH194" s="1"/>
      <c r="XCI194" s="1"/>
      <c r="XCJ194" s="1"/>
      <c r="XCK194" s="1"/>
      <c r="XCL194" s="1"/>
      <c r="XCM194" s="1"/>
      <c r="XCN194" s="1"/>
      <c r="XCO194" s="1"/>
      <c r="XCP194" s="1"/>
      <c r="XCQ194" s="1"/>
      <c r="XCR194" s="1"/>
      <c r="XCS194" s="1"/>
      <c r="XCT194" s="1"/>
      <c r="XCU194" s="1"/>
      <c r="XCV194" s="1"/>
      <c r="XCW194" s="1"/>
      <c r="XCX194" s="1"/>
      <c r="XCY194" s="1"/>
      <c r="XCZ194" s="1"/>
      <c r="XDA194" s="1"/>
      <c r="XDB194" s="1"/>
      <c r="XDC194" s="1"/>
      <c r="XDD194" s="1"/>
      <c r="XDE194" s="1"/>
      <c r="XDF194" s="1"/>
      <c r="XDG194" s="1"/>
      <c r="XDH194" s="1"/>
      <c r="XDI194" s="1"/>
      <c r="XDJ194" s="1"/>
      <c r="XDK194" s="1"/>
      <c r="XDL194" s="1"/>
      <c r="XDM194" s="1"/>
      <c r="XDN194" s="1"/>
      <c r="XDO194" s="1"/>
      <c r="XDP194" s="1"/>
      <c r="XDQ194" s="1"/>
      <c r="XDR194" s="1"/>
      <c r="XDS194" s="1"/>
      <c r="XDT194" s="1"/>
      <c r="XDU194" s="1"/>
      <c r="XDV194" s="1"/>
      <c r="XDW194" s="1"/>
      <c r="XDX194" s="1"/>
      <c r="XDY194" s="1"/>
      <c r="XDZ194" s="1"/>
      <c r="XEA194" s="1"/>
      <c r="XEB194" s="1"/>
      <c r="XEC194" s="1"/>
      <c r="XED194" s="1"/>
      <c r="XEE194" s="1"/>
      <c r="XEF194" s="1"/>
      <c r="XEG194" s="1"/>
      <c r="XEH194" s="1"/>
      <c r="XEI194" s="1"/>
      <c r="XEJ194" s="1"/>
      <c r="XEK194" s="1"/>
      <c r="XEL194" s="1"/>
      <c r="XEM194" s="1"/>
      <c r="XEN194" s="1"/>
      <c r="XEO194" s="1"/>
      <c r="XEP194" s="1"/>
      <c r="XEQ194" s="1"/>
      <c r="XER194" s="1"/>
      <c r="XES194" s="1"/>
      <c r="XET194" s="1"/>
      <c r="XEU194" s="1"/>
      <c r="XEV194" s="1"/>
      <c r="XEW194" s="1"/>
      <c r="XEX194" s="1"/>
      <c r="XEY194" s="1"/>
      <c r="XEZ194" s="1"/>
      <c r="XFA194" s="1"/>
      <c r="XFB194" s="1"/>
      <c r="XFC194" s="1"/>
    </row>
    <row r="195" spans="1:150 16226:16383" s="3" customFormat="1" ht="59.4" customHeight="1" x14ac:dyDescent="0.3">
      <c r="A195" s="91">
        <f t="shared" si="9"/>
        <v>7</v>
      </c>
      <c r="B195" s="92"/>
      <c r="C195" s="55" t="s">
        <v>88</v>
      </c>
      <c r="D195" s="55" t="s">
        <v>380</v>
      </c>
      <c r="E195" s="6">
        <f>((8.43*7.33+6.2*4.72+2.32*0.6+1.38*2.23+2.92*3.45+3.05*3.45+2.9*4.05+1.42*1.4+1.38*2.13+1.38*2.12+2.13*1.88+2.3*1.38+3.15*2.88+4.63*0.9+2.55*3.35)+(6.25*6.03+2.9*5.45+1.38*0.83+2.92*3.05+2.13*1.88+3.15*2.88+2.85*0.93+4.53*3.12+0.45*2.55))*10.764</f>
        <v>2790.3689423999995</v>
      </c>
      <c r="F195" s="6">
        <f>((8.48*2)+(8.3*6.86+6.76*1.63+2.15*0.88+0.67*1.99+14.55*2.31))*10.764</f>
        <v>1310.5449864</v>
      </c>
      <c r="G195" s="6">
        <v>0</v>
      </c>
      <c r="H195" s="6">
        <f t="shared" si="8"/>
        <v>4100.9139287999997</v>
      </c>
      <c r="I195" s="1"/>
      <c r="J195" s="1"/>
      <c r="K195" s="1"/>
      <c r="L195" s="1"/>
      <c r="M195" s="1"/>
      <c r="N195" s="1"/>
      <c r="O195" s="1"/>
      <c r="P195" s="1"/>
      <c r="Q195" s="1"/>
      <c r="R195" s="1"/>
      <c r="S195" s="1"/>
      <c r="T195" s="1"/>
      <c r="U195" s="1"/>
      <c r="V195" s="1"/>
      <c r="W195" s="1"/>
      <c r="X195" s="1"/>
      <c r="Y195" s="1"/>
      <c r="Z195" s="1"/>
      <c r="AA195" s="1"/>
      <c r="AB195" s="1"/>
      <c r="AC195" s="1"/>
      <c r="AD195" s="1"/>
      <c r="AE195" s="1"/>
      <c r="AF195" s="1"/>
      <c r="AG195" s="1"/>
      <c r="AH195" s="1"/>
      <c r="AI195" s="1"/>
      <c r="AJ195" s="1"/>
      <c r="AK195" s="1"/>
      <c r="AL195" s="1"/>
      <c r="AM195" s="1"/>
      <c r="AN195" s="1"/>
      <c r="AO195" s="1"/>
      <c r="AP195" s="1"/>
      <c r="AQ195" s="1"/>
      <c r="AR195" s="1"/>
      <c r="AS195" s="1"/>
      <c r="AT195" s="1"/>
      <c r="AU195" s="1"/>
      <c r="AV195" s="1"/>
      <c r="AW195" s="1"/>
      <c r="AX195" s="1"/>
      <c r="AY195" s="1"/>
      <c r="AZ195" s="1"/>
      <c r="BA195" s="1"/>
      <c r="BB195" s="1"/>
      <c r="BC195" s="1"/>
      <c r="BD195" s="1"/>
      <c r="BE195" s="1"/>
      <c r="BF195" s="1"/>
      <c r="BG195" s="1"/>
      <c r="BH195" s="1"/>
      <c r="BI195" s="1"/>
      <c r="BJ195" s="1"/>
      <c r="BK195" s="1"/>
      <c r="BL195" s="1"/>
      <c r="BM195" s="1"/>
      <c r="BN195" s="1"/>
      <c r="BO195" s="1"/>
      <c r="BP195" s="1"/>
      <c r="BQ195" s="1"/>
      <c r="BR195" s="1"/>
      <c r="BS195" s="1"/>
      <c r="BT195" s="1"/>
      <c r="BU195" s="1"/>
      <c r="BV195" s="1"/>
      <c r="BW195" s="1"/>
      <c r="BX195" s="1"/>
      <c r="BY195" s="1"/>
      <c r="BZ195" s="1"/>
      <c r="CA195" s="1"/>
      <c r="CB195" s="1"/>
      <c r="CC195" s="1"/>
      <c r="CD195" s="1"/>
      <c r="CE195" s="1"/>
      <c r="CF195" s="1"/>
      <c r="CG195" s="1"/>
      <c r="CH195" s="1"/>
      <c r="CI195" s="1"/>
      <c r="CJ195" s="1"/>
      <c r="CK195" s="1"/>
      <c r="CL195" s="1"/>
      <c r="CM195" s="1"/>
      <c r="CN195" s="1"/>
      <c r="CO195" s="1"/>
      <c r="CP195" s="1"/>
      <c r="CQ195" s="1"/>
      <c r="CR195" s="1"/>
      <c r="CS195" s="1"/>
      <c r="CT195" s="1"/>
      <c r="CU195" s="1"/>
      <c r="CV195" s="1"/>
      <c r="CW195" s="1"/>
      <c r="CX195" s="1"/>
      <c r="CY195" s="1"/>
      <c r="CZ195" s="1"/>
      <c r="DA195" s="1"/>
      <c r="DB195" s="1"/>
      <c r="DC195" s="1"/>
      <c r="DD195" s="1"/>
      <c r="DE195" s="1"/>
      <c r="DF195" s="1"/>
      <c r="DG195" s="1"/>
      <c r="DH195" s="1"/>
      <c r="DI195" s="1"/>
      <c r="DJ195" s="1"/>
      <c r="DK195" s="1"/>
      <c r="DL195" s="1"/>
      <c r="DM195" s="1"/>
      <c r="DN195" s="1"/>
      <c r="DO195" s="1"/>
      <c r="DP195" s="1"/>
      <c r="DQ195" s="1"/>
      <c r="DR195" s="1"/>
      <c r="DS195" s="1"/>
      <c r="DT195" s="1"/>
      <c r="DU195" s="1"/>
      <c r="DV195" s="1"/>
      <c r="DW195" s="1"/>
      <c r="DX195" s="1"/>
      <c r="DY195" s="1"/>
      <c r="DZ195" s="1"/>
      <c r="EA195" s="1"/>
      <c r="EB195" s="1"/>
      <c r="EC195" s="1"/>
      <c r="ED195" s="1"/>
      <c r="EE195" s="1"/>
      <c r="EF195" s="1"/>
      <c r="EG195" s="1"/>
      <c r="EH195" s="1"/>
      <c r="EI195" s="1"/>
      <c r="EJ195" s="1"/>
      <c r="EK195" s="1"/>
      <c r="EL195" s="1"/>
      <c r="EM195" s="1"/>
      <c r="EN195" s="1"/>
      <c r="EO195" s="1"/>
      <c r="EP195" s="1"/>
      <c r="EQ195" s="1"/>
      <c r="ER195" s="1"/>
      <c r="ES195" s="1"/>
      <c r="ET195" s="1"/>
      <c r="WZB195" s="1"/>
      <c r="WZC195" s="1"/>
      <c r="WZD195" s="1"/>
      <c r="WZE195" s="1"/>
      <c r="WZF195" s="1"/>
      <c r="WZG195" s="1"/>
      <c r="WZH195" s="1"/>
      <c r="WZI195" s="1"/>
      <c r="WZJ195" s="1"/>
      <c r="WZK195" s="1"/>
      <c r="WZL195" s="1"/>
      <c r="WZM195" s="1"/>
      <c r="WZN195" s="1"/>
      <c r="WZO195" s="1"/>
      <c r="WZP195" s="1"/>
      <c r="WZQ195" s="1"/>
      <c r="WZR195" s="1"/>
      <c r="WZS195" s="1"/>
      <c r="WZT195" s="1"/>
      <c r="WZU195" s="1"/>
      <c r="WZV195" s="1"/>
      <c r="WZW195" s="1"/>
      <c r="WZX195" s="1"/>
      <c r="WZY195" s="1"/>
      <c r="WZZ195" s="1"/>
      <c r="XAA195" s="1"/>
      <c r="XAB195" s="1"/>
      <c r="XAC195" s="1"/>
      <c r="XAD195" s="1"/>
      <c r="XAE195" s="1"/>
      <c r="XAF195" s="1"/>
      <c r="XAG195" s="1"/>
      <c r="XAH195" s="1"/>
      <c r="XAI195" s="1"/>
      <c r="XAJ195" s="1"/>
      <c r="XAK195" s="1"/>
      <c r="XAL195" s="1"/>
      <c r="XAM195" s="1"/>
      <c r="XAN195" s="1"/>
      <c r="XAO195" s="1"/>
      <c r="XAP195" s="1"/>
      <c r="XAQ195" s="1"/>
      <c r="XAR195" s="1"/>
      <c r="XAS195" s="1"/>
      <c r="XAT195" s="1"/>
      <c r="XAU195" s="1"/>
      <c r="XAV195" s="1"/>
      <c r="XAW195" s="1"/>
      <c r="XAX195" s="1"/>
      <c r="XAY195" s="1"/>
      <c r="XAZ195" s="1"/>
      <c r="XBA195" s="1"/>
      <c r="XBB195" s="1"/>
      <c r="XBC195" s="1"/>
      <c r="XBD195" s="1"/>
      <c r="XBE195" s="1"/>
      <c r="XBF195" s="1"/>
      <c r="XBG195" s="1"/>
      <c r="XBH195" s="1"/>
      <c r="XBI195" s="1"/>
      <c r="XBJ195" s="1"/>
      <c r="XBK195" s="1"/>
      <c r="XBL195" s="1"/>
      <c r="XBM195" s="1"/>
      <c r="XBN195" s="1"/>
      <c r="XBO195" s="1"/>
      <c r="XBP195" s="1"/>
      <c r="XBQ195" s="1"/>
      <c r="XBR195" s="1"/>
      <c r="XBS195" s="1"/>
      <c r="XBT195" s="1"/>
      <c r="XBU195" s="1"/>
      <c r="XBV195" s="1"/>
      <c r="XBW195" s="1"/>
      <c r="XBX195" s="1"/>
      <c r="XBY195" s="1"/>
      <c r="XBZ195" s="1"/>
      <c r="XCA195" s="1"/>
      <c r="XCB195" s="1"/>
      <c r="XCC195" s="1"/>
      <c r="XCD195" s="1"/>
      <c r="XCE195" s="1"/>
      <c r="XCF195" s="1"/>
      <c r="XCG195" s="1"/>
      <c r="XCH195" s="1"/>
      <c r="XCI195" s="1"/>
      <c r="XCJ195" s="1"/>
      <c r="XCK195" s="1"/>
      <c r="XCL195" s="1"/>
      <c r="XCM195" s="1"/>
      <c r="XCN195" s="1"/>
      <c r="XCO195" s="1"/>
      <c r="XCP195" s="1"/>
      <c r="XCQ195" s="1"/>
      <c r="XCR195" s="1"/>
      <c r="XCS195" s="1"/>
      <c r="XCT195" s="1"/>
      <c r="XCU195" s="1"/>
      <c r="XCV195" s="1"/>
      <c r="XCW195" s="1"/>
      <c r="XCX195" s="1"/>
      <c r="XCY195" s="1"/>
      <c r="XCZ195" s="1"/>
      <c r="XDA195" s="1"/>
      <c r="XDB195" s="1"/>
      <c r="XDC195" s="1"/>
      <c r="XDD195" s="1"/>
      <c r="XDE195" s="1"/>
      <c r="XDF195" s="1"/>
      <c r="XDG195" s="1"/>
      <c r="XDH195" s="1"/>
      <c r="XDI195" s="1"/>
      <c r="XDJ195" s="1"/>
      <c r="XDK195" s="1"/>
      <c r="XDL195" s="1"/>
      <c r="XDM195" s="1"/>
      <c r="XDN195" s="1"/>
      <c r="XDO195" s="1"/>
      <c r="XDP195" s="1"/>
      <c r="XDQ195" s="1"/>
      <c r="XDR195" s="1"/>
      <c r="XDS195" s="1"/>
      <c r="XDT195" s="1"/>
      <c r="XDU195" s="1"/>
      <c r="XDV195" s="1"/>
      <c r="XDW195" s="1"/>
      <c r="XDX195" s="1"/>
      <c r="XDY195" s="1"/>
      <c r="XDZ195" s="1"/>
      <c r="XEA195" s="1"/>
      <c r="XEB195" s="1"/>
      <c r="XEC195" s="1"/>
      <c r="XED195" s="1"/>
      <c r="XEE195" s="1"/>
      <c r="XEF195" s="1"/>
      <c r="XEG195" s="1"/>
      <c r="XEH195" s="1"/>
      <c r="XEI195" s="1"/>
      <c r="XEJ195" s="1"/>
      <c r="XEK195" s="1"/>
      <c r="XEL195" s="1"/>
      <c r="XEM195" s="1"/>
      <c r="XEN195" s="1"/>
      <c r="XEO195" s="1"/>
      <c r="XEP195" s="1"/>
      <c r="XEQ195" s="1"/>
      <c r="XER195" s="1"/>
      <c r="XES195" s="1"/>
      <c r="XET195" s="1"/>
      <c r="XEU195" s="1"/>
      <c r="XEV195" s="1"/>
      <c r="XEW195" s="1"/>
      <c r="XEX195" s="1"/>
      <c r="XEY195" s="1"/>
      <c r="XEZ195" s="1"/>
      <c r="XFA195" s="1"/>
      <c r="XFB195" s="1"/>
      <c r="XFC195" s="1"/>
    </row>
    <row r="196" spans="1:150 16226:16383" s="3" customFormat="1" ht="21" x14ac:dyDescent="0.3">
      <c r="A196" s="99" t="s">
        <v>334</v>
      </c>
      <c r="B196" s="100"/>
      <c r="C196" s="100"/>
      <c r="D196" s="100"/>
      <c r="E196" s="100"/>
      <c r="F196" s="100"/>
      <c r="G196" s="100"/>
      <c r="H196" s="101"/>
      <c r="I196" s="1"/>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c r="AK196" s="1"/>
      <c r="AL196" s="1"/>
      <c r="AM196" s="1"/>
      <c r="AN196" s="1"/>
      <c r="AO196" s="1"/>
      <c r="AP196" s="1"/>
      <c r="AQ196" s="1"/>
      <c r="AR196" s="1"/>
      <c r="AS196" s="1"/>
      <c r="AT196" s="1"/>
      <c r="AU196" s="1"/>
      <c r="AV196" s="1"/>
      <c r="AW196" s="1"/>
      <c r="AX196" s="1"/>
      <c r="AY196" s="1"/>
      <c r="AZ196" s="1"/>
      <c r="BA196" s="1"/>
      <c r="BB196" s="1"/>
      <c r="BC196" s="1"/>
      <c r="BD196" s="1"/>
      <c r="BE196" s="1"/>
      <c r="BF196" s="1"/>
      <c r="BG196" s="1"/>
      <c r="BH196" s="1"/>
      <c r="BI196" s="1"/>
      <c r="BJ196" s="1"/>
      <c r="BK196" s="1"/>
      <c r="BL196" s="1"/>
      <c r="BM196" s="1"/>
      <c r="BN196" s="1"/>
      <c r="BO196" s="1"/>
      <c r="BP196" s="1"/>
      <c r="BQ196" s="1"/>
      <c r="BR196" s="1"/>
      <c r="BS196" s="1"/>
      <c r="BT196" s="1"/>
      <c r="BU196" s="1"/>
      <c r="BV196" s="1"/>
      <c r="BW196" s="1"/>
      <c r="BX196" s="1"/>
      <c r="BY196" s="1"/>
      <c r="BZ196" s="1"/>
      <c r="CA196" s="1"/>
      <c r="CB196" s="1"/>
      <c r="CC196" s="1"/>
      <c r="CD196" s="1"/>
      <c r="CE196" s="1"/>
      <c r="CF196" s="1"/>
      <c r="CG196" s="1"/>
      <c r="CH196" s="1"/>
      <c r="CI196" s="1"/>
      <c r="CJ196" s="1"/>
      <c r="CK196" s="1"/>
      <c r="CL196" s="1"/>
      <c r="CM196" s="1"/>
      <c r="CN196" s="1"/>
      <c r="CO196" s="1"/>
      <c r="CP196" s="1"/>
      <c r="CQ196" s="1"/>
      <c r="CR196" s="1"/>
      <c r="CS196" s="1"/>
      <c r="CT196" s="1"/>
      <c r="CU196" s="1"/>
      <c r="CV196" s="1"/>
      <c r="CW196" s="1"/>
      <c r="CX196" s="1"/>
      <c r="CY196" s="1"/>
      <c r="CZ196" s="1"/>
      <c r="DA196" s="1"/>
      <c r="DB196" s="1"/>
      <c r="DC196" s="1"/>
      <c r="DD196" s="1"/>
      <c r="DE196" s="1"/>
      <c r="DF196" s="1"/>
      <c r="DG196" s="1"/>
      <c r="DH196" s="1"/>
      <c r="DI196" s="1"/>
      <c r="DJ196" s="1"/>
      <c r="DK196" s="1"/>
      <c r="DL196" s="1"/>
      <c r="DM196" s="1"/>
      <c r="DN196" s="1"/>
      <c r="DO196" s="1"/>
      <c r="DP196" s="1"/>
      <c r="DQ196" s="1"/>
      <c r="DR196" s="1"/>
      <c r="DS196" s="1"/>
      <c r="DT196" s="1"/>
      <c r="DU196" s="1"/>
      <c r="DV196" s="1"/>
      <c r="DW196" s="1"/>
      <c r="DX196" s="1"/>
      <c r="DY196" s="1"/>
      <c r="DZ196" s="1"/>
      <c r="EA196" s="1"/>
      <c r="EB196" s="1"/>
      <c r="EC196" s="1"/>
      <c r="ED196" s="1"/>
      <c r="EE196" s="1"/>
      <c r="EF196" s="1"/>
      <c r="EG196" s="1"/>
      <c r="EH196" s="1"/>
      <c r="EI196" s="1"/>
      <c r="EJ196" s="1"/>
      <c r="EK196" s="1"/>
      <c r="EL196" s="1"/>
      <c r="EM196" s="1"/>
      <c r="EN196" s="1"/>
      <c r="EO196" s="1"/>
      <c r="EP196" s="1"/>
      <c r="EQ196" s="1"/>
      <c r="ER196" s="1"/>
      <c r="ES196" s="1"/>
      <c r="ET196" s="1"/>
      <c r="WZB196" s="1"/>
      <c r="WZC196" s="1"/>
      <c r="WZD196" s="1"/>
      <c r="WZE196" s="1"/>
      <c r="WZF196" s="1"/>
      <c r="WZG196" s="1"/>
      <c r="WZH196" s="1"/>
      <c r="WZI196" s="1"/>
      <c r="WZJ196" s="1"/>
      <c r="WZK196" s="1"/>
      <c r="WZL196" s="1"/>
      <c r="WZM196" s="1"/>
      <c r="WZN196" s="1"/>
      <c r="WZO196" s="1"/>
      <c r="WZP196" s="1"/>
      <c r="WZQ196" s="1"/>
      <c r="WZR196" s="1"/>
      <c r="WZS196" s="1"/>
      <c r="WZT196" s="1"/>
      <c r="WZU196" s="1"/>
      <c r="WZV196" s="1"/>
      <c r="WZW196" s="1"/>
      <c r="WZX196" s="1"/>
      <c r="WZY196" s="1"/>
      <c r="WZZ196" s="1"/>
      <c r="XAA196" s="1"/>
      <c r="XAB196" s="1"/>
      <c r="XAC196" s="1"/>
      <c r="XAD196" s="1"/>
      <c r="XAE196" s="1"/>
      <c r="XAF196" s="1"/>
      <c r="XAG196" s="1"/>
      <c r="XAH196" s="1"/>
      <c r="XAI196" s="1"/>
      <c r="XAJ196" s="1"/>
      <c r="XAK196" s="1"/>
      <c r="XAL196" s="1"/>
      <c r="XAM196" s="1"/>
      <c r="XAN196" s="1"/>
      <c r="XAO196" s="1"/>
      <c r="XAP196" s="1"/>
      <c r="XAQ196" s="1"/>
      <c r="XAR196" s="1"/>
      <c r="XAS196" s="1"/>
      <c r="XAT196" s="1"/>
      <c r="XAU196" s="1"/>
      <c r="XAV196" s="1"/>
      <c r="XAW196" s="1"/>
      <c r="XAX196" s="1"/>
      <c r="XAY196" s="1"/>
      <c r="XAZ196" s="1"/>
      <c r="XBA196" s="1"/>
      <c r="XBB196" s="1"/>
      <c r="XBC196" s="1"/>
      <c r="XBD196" s="1"/>
      <c r="XBE196" s="1"/>
      <c r="XBF196" s="1"/>
      <c r="XBG196" s="1"/>
      <c r="XBH196" s="1"/>
      <c r="XBI196" s="1"/>
      <c r="XBJ196" s="1"/>
      <c r="XBK196" s="1"/>
      <c r="XBL196" s="1"/>
      <c r="XBM196" s="1"/>
      <c r="XBN196" s="1"/>
      <c r="XBO196" s="1"/>
      <c r="XBP196" s="1"/>
      <c r="XBQ196" s="1"/>
      <c r="XBR196" s="1"/>
      <c r="XBS196" s="1"/>
      <c r="XBT196" s="1"/>
      <c r="XBU196" s="1"/>
      <c r="XBV196" s="1"/>
      <c r="XBW196" s="1"/>
      <c r="XBX196" s="1"/>
      <c r="XBY196" s="1"/>
      <c r="XBZ196" s="1"/>
      <c r="XCA196" s="1"/>
      <c r="XCB196" s="1"/>
      <c r="XCC196" s="1"/>
      <c r="XCD196" s="1"/>
      <c r="XCE196" s="1"/>
      <c r="XCF196" s="1"/>
      <c r="XCG196" s="1"/>
      <c r="XCH196" s="1"/>
      <c r="XCI196" s="1"/>
      <c r="XCJ196" s="1"/>
      <c r="XCK196" s="1"/>
      <c r="XCL196" s="1"/>
      <c r="XCM196" s="1"/>
      <c r="XCN196" s="1"/>
      <c r="XCO196" s="1"/>
      <c r="XCP196" s="1"/>
      <c r="XCQ196" s="1"/>
      <c r="XCR196" s="1"/>
      <c r="XCS196" s="1"/>
      <c r="XCT196" s="1"/>
      <c r="XCU196" s="1"/>
      <c r="XCV196" s="1"/>
      <c r="XCW196" s="1"/>
      <c r="XCX196" s="1"/>
      <c r="XCY196" s="1"/>
      <c r="XCZ196" s="1"/>
      <c r="XDA196" s="1"/>
      <c r="XDB196" s="1"/>
      <c r="XDC196" s="1"/>
      <c r="XDD196" s="1"/>
      <c r="XDE196" s="1"/>
      <c r="XDF196" s="1"/>
      <c r="XDG196" s="1"/>
      <c r="XDH196" s="1"/>
      <c r="XDI196" s="1"/>
      <c r="XDJ196" s="1"/>
      <c r="XDK196" s="1"/>
      <c r="XDL196" s="1"/>
      <c r="XDM196" s="1"/>
      <c r="XDN196" s="1"/>
      <c r="XDO196" s="1"/>
      <c r="XDP196" s="1"/>
      <c r="XDQ196" s="1"/>
      <c r="XDR196" s="1"/>
      <c r="XDS196" s="1"/>
      <c r="XDT196" s="1"/>
      <c r="XDU196" s="1"/>
      <c r="XDV196" s="1"/>
      <c r="XDW196" s="1"/>
      <c r="XDX196" s="1"/>
      <c r="XDY196" s="1"/>
      <c r="XDZ196" s="1"/>
      <c r="XEA196" s="1"/>
      <c r="XEB196" s="1"/>
      <c r="XEC196" s="1"/>
      <c r="XED196" s="1"/>
      <c r="XEE196" s="1"/>
      <c r="XEF196" s="1"/>
      <c r="XEG196" s="1"/>
      <c r="XEH196" s="1"/>
      <c r="XEI196" s="1"/>
      <c r="XEJ196" s="1"/>
      <c r="XEK196" s="1"/>
      <c r="XEL196" s="1"/>
      <c r="XEM196" s="1"/>
      <c r="XEN196" s="1"/>
      <c r="XEO196" s="1"/>
      <c r="XEP196" s="1"/>
      <c r="XEQ196" s="1"/>
      <c r="XER196" s="1"/>
      <c r="XES196" s="1"/>
      <c r="XET196" s="1"/>
      <c r="XEU196" s="1"/>
      <c r="XEV196" s="1"/>
      <c r="XEW196" s="1"/>
      <c r="XEX196" s="1"/>
      <c r="XEY196" s="1"/>
      <c r="XEZ196" s="1"/>
      <c r="XFA196" s="1"/>
      <c r="XFB196" s="1"/>
      <c r="XFC196" s="1"/>
    </row>
    <row r="197" spans="1:150 16226:16383" s="3" customFormat="1" ht="21" x14ac:dyDescent="0.3">
      <c r="A197" s="103">
        <v>2</v>
      </c>
      <c r="B197" s="103"/>
      <c r="C197" s="104" t="s">
        <v>335</v>
      </c>
      <c r="D197" s="105"/>
      <c r="E197" s="105"/>
      <c r="F197" s="105"/>
      <c r="G197" s="105"/>
      <c r="H197" s="106"/>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c r="AK197" s="1"/>
      <c r="AL197" s="1"/>
      <c r="AM197" s="1"/>
      <c r="AN197" s="1"/>
      <c r="AO197" s="1"/>
      <c r="AP197" s="1"/>
      <c r="AQ197" s="1"/>
      <c r="AR197" s="1"/>
      <c r="AS197" s="1"/>
      <c r="AT197" s="1"/>
      <c r="AU197" s="1"/>
      <c r="AV197" s="1"/>
      <c r="AW197" s="1"/>
      <c r="AX197" s="1"/>
      <c r="AY197" s="1"/>
      <c r="AZ197" s="1"/>
      <c r="BA197" s="1"/>
      <c r="BB197" s="1"/>
      <c r="BC197" s="1"/>
      <c r="BD197" s="1"/>
      <c r="BE197" s="1"/>
      <c r="BF197" s="1"/>
      <c r="BG197" s="1"/>
      <c r="BH197" s="1"/>
      <c r="BI197" s="1"/>
      <c r="BJ197" s="1"/>
      <c r="BK197" s="1"/>
      <c r="BL197" s="1"/>
      <c r="BM197" s="1"/>
      <c r="BN197" s="1"/>
      <c r="BO197" s="1"/>
      <c r="BP197" s="1"/>
      <c r="BQ197" s="1"/>
      <c r="BR197" s="1"/>
      <c r="BS197" s="1"/>
      <c r="BT197" s="1"/>
      <c r="BU197" s="1"/>
      <c r="BV197" s="1"/>
      <c r="BW197" s="1"/>
      <c r="BX197" s="1"/>
      <c r="BY197" s="1"/>
      <c r="BZ197" s="1"/>
      <c r="CA197" s="1"/>
      <c r="CB197" s="1"/>
      <c r="CC197" s="1"/>
      <c r="CD197" s="1"/>
      <c r="CE197" s="1"/>
      <c r="CF197" s="1"/>
      <c r="CG197" s="1"/>
      <c r="CH197" s="1"/>
      <c r="CI197" s="1"/>
      <c r="CJ197" s="1"/>
      <c r="CK197" s="1"/>
      <c r="CL197" s="1"/>
      <c r="CM197" s="1"/>
      <c r="CN197" s="1"/>
      <c r="CO197" s="1"/>
      <c r="CP197" s="1"/>
      <c r="CQ197" s="1"/>
      <c r="CR197" s="1"/>
      <c r="CS197" s="1"/>
      <c r="CT197" s="1"/>
      <c r="CU197" s="1"/>
      <c r="CV197" s="1"/>
      <c r="CW197" s="1"/>
      <c r="CX197" s="1"/>
      <c r="CY197" s="1"/>
      <c r="CZ197" s="1"/>
      <c r="DA197" s="1"/>
      <c r="DB197" s="1"/>
      <c r="DC197" s="1"/>
      <c r="DD197" s="1"/>
      <c r="DE197" s="1"/>
      <c r="DF197" s="1"/>
      <c r="DG197" s="1"/>
      <c r="DH197" s="1"/>
      <c r="DI197" s="1"/>
      <c r="DJ197" s="1"/>
      <c r="DK197" s="1"/>
      <c r="DL197" s="1"/>
      <c r="DM197" s="1"/>
      <c r="DN197" s="1"/>
      <c r="DO197" s="1"/>
      <c r="DP197" s="1"/>
      <c r="DQ197" s="1"/>
      <c r="DR197" s="1"/>
      <c r="DS197" s="1"/>
      <c r="DT197" s="1"/>
      <c r="DU197" s="1"/>
      <c r="DV197" s="1"/>
      <c r="DW197" s="1"/>
      <c r="DX197" s="1"/>
      <c r="DY197" s="1"/>
      <c r="DZ197" s="1"/>
      <c r="EA197" s="1"/>
      <c r="EB197" s="1"/>
      <c r="EC197" s="1"/>
      <c r="ED197" s="1"/>
      <c r="EE197" s="1"/>
      <c r="EF197" s="1"/>
      <c r="EG197" s="1"/>
      <c r="EH197" s="1"/>
      <c r="EI197" s="1"/>
      <c r="EJ197" s="1"/>
      <c r="EK197" s="1"/>
      <c r="EL197" s="1"/>
      <c r="EM197" s="1"/>
      <c r="EN197" s="1"/>
      <c r="EO197" s="1"/>
      <c r="EP197" s="1"/>
      <c r="EQ197" s="1"/>
      <c r="ER197" s="1"/>
      <c r="ES197" s="1"/>
      <c r="ET197" s="1"/>
      <c r="WZB197" s="1"/>
      <c r="WZC197" s="1"/>
      <c r="WZD197" s="1"/>
      <c r="WZE197" s="1"/>
      <c r="WZF197" s="1"/>
      <c r="WZG197" s="1"/>
      <c r="WZH197" s="1"/>
      <c r="WZI197" s="1"/>
      <c r="WZJ197" s="1"/>
      <c r="WZK197" s="1"/>
      <c r="WZL197" s="1"/>
      <c r="WZM197" s="1"/>
      <c r="WZN197" s="1"/>
      <c r="WZO197" s="1"/>
      <c r="WZP197" s="1"/>
      <c r="WZQ197" s="1"/>
      <c r="WZR197" s="1"/>
      <c r="WZS197" s="1"/>
      <c r="WZT197" s="1"/>
      <c r="WZU197" s="1"/>
      <c r="WZV197" s="1"/>
      <c r="WZW197" s="1"/>
      <c r="WZX197" s="1"/>
      <c r="WZY197" s="1"/>
      <c r="WZZ197" s="1"/>
      <c r="XAA197" s="1"/>
      <c r="XAB197" s="1"/>
      <c r="XAC197" s="1"/>
      <c r="XAD197" s="1"/>
      <c r="XAE197" s="1"/>
      <c r="XAF197" s="1"/>
      <c r="XAG197" s="1"/>
      <c r="XAH197" s="1"/>
      <c r="XAI197" s="1"/>
      <c r="XAJ197" s="1"/>
      <c r="XAK197" s="1"/>
      <c r="XAL197" s="1"/>
      <c r="XAM197" s="1"/>
      <c r="XAN197" s="1"/>
      <c r="XAO197" s="1"/>
      <c r="XAP197" s="1"/>
      <c r="XAQ197" s="1"/>
      <c r="XAR197" s="1"/>
      <c r="XAS197" s="1"/>
      <c r="XAT197" s="1"/>
      <c r="XAU197" s="1"/>
      <c r="XAV197" s="1"/>
      <c r="XAW197" s="1"/>
      <c r="XAX197" s="1"/>
      <c r="XAY197" s="1"/>
      <c r="XAZ197" s="1"/>
      <c r="XBA197" s="1"/>
      <c r="XBB197" s="1"/>
      <c r="XBC197" s="1"/>
      <c r="XBD197" s="1"/>
      <c r="XBE197" s="1"/>
      <c r="XBF197" s="1"/>
      <c r="XBG197" s="1"/>
      <c r="XBH197" s="1"/>
      <c r="XBI197" s="1"/>
      <c r="XBJ197" s="1"/>
      <c r="XBK197" s="1"/>
      <c r="XBL197" s="1"/>
      <c r="XBM197" s="1"/>
      <c r="XBN197" s="1"/>
      <c r="XBO197" s="1"/>
      <c r="XBP197" s="1"/>
      <c r="XBQ197" s="1"/>
      <c r="XBR197" s="1"/>
      <c r="XBS197" s="1"/>
      <c r="XBT197" s="1"/>
      <c r="XBU197" s="1"/>
      <c r="XBV197" s="1"/>
      <c r="XBW197" s="1"/>
      <c r="XBX197" s="1"/>
      <c r="XBY197" s="1"/>
      <c r="XBZ197" s="1"/>
      <c r="XCA197" s="1"/>
      <c r="XCB197" s="1"/>
      <c r="XCC197" s="1"/>
      <c r="XCD197" s="1"/>
      <c r="XCE197" s="1"/>
      <c r="XCF197" s="1"/>
      <c r="XCG197" s="1"/>
      <c r="XCH197" s="1"/>
      <c r="XCI197" s="1"/>
      <c r="XCJ197" s="1"/>
      <c r="XCK197" s="1"/>
      <c r="XCL197" s="1"/>
      <c r="XCM197" s="1"/>
      <c r="XCN197" s="1"/>
      <c r="XCO197" s="1"/>
      <c r="XCP197" s="1"/>
      <c r="XCQ197" s="1"/>
      <c r="XCR197" s="1"/>
      <c r="XCS197" s="1"/>
      <c r="XCT197" s="1"/>
      <c r="XCU197" s="1"/>
      <c r="XCV197" s="1"/>
      <c r="XCW197" s="1"/>
      <c r="XCX197" s="1"/>
      <c r="XCY197" s="1"/>
      <c r="XCZ197" s="1"/>
      <c r="XDA197" s="1"/>
      <c r="XDB197" s="1"/>
      <c r="XDC197" s="1"/>
      <c r="XDD197" s="1"/>
      <c r="XDE197" s="1"/>
      <c r="XDF197" s="1"/>
      <c r="XDG197" s="1"/>
      <c r="XDH197" s="1"/>
      <c r="XDI197" s="1"/>
      <c r="XDJ197" s="1"/>
      <c r="XDK197" s="1"/>
      <c r="XDL197" s="1"/>
      <c r="XDM197" s="1"/>
      <c r="XDN197" s="1"/>
      <c r="XDO197" s="1"/>
      <c r="XDP197" s="1"/>
      <c r="XDQ197" s="1"/>
      <c r="XDR197" s="1"/>
      <c r="XDS197" s="1"/>
      <c r="XDT197" s="1"/>
      <c r="XDU197" s="1"/>
      <c r="XDV197" s="1"/>
      <c r="XDW197" s="1"/>
      <c r="XDX197" s="1"/>
      <c r="XDY197" s="1"/>
      <c r="XDZ197" s="1"/>
      <c r="XEA197" s="1"/>
      <c r="XEB197" s="1"/>
      <c r="XEC197" s="1"/>
      <c r="XED197" s="1"/>
      <c r="XEE197" s="1"/>
      <c r="XEF197" s="1"/>
      <c r="XEG197" s="1"/>
      <c r="XEH197" s="1"/>
      <c r="XEI197" s="1"/>
      <c r="XEJ197" s="1"/>
      <c r="XEK197" s="1"/>
      <c r="XEL197" s="1"/>
      <c r="XEM197" s="1"/>
      <c r="XEN197" s="1"/>
      <c r="XEO197" s="1"/>
      <c r="XEP197" s="1"/>
      <c r="XEQ197" s="1"/>
      <c r="XER197" s="1"/>
      <c r="XES197" s="1"/>
      <c r="XET197" s="1"/>
      <c r="XEU197" s="1"/>
      <c r="XEV197" s="1"/>
      <c r="XEW197" s="1"/>
      <c r="XEX197" s="1"/>
      <c r="XEY197" s="1"/>
      <c r="XEZ197" s="1"/>
      <c r="XFA197" s="1"/>
      <c r="XFB197" s="1"/>
      <c r="XFC197" s="1"/>
    </row>
    <row r="198" spans="1:150 16226:16383" s="3" customFormat="1" ht="21" x14ac:dyDescent="0.3">
      <c r="A198" s="91">
        <f>A197+1</f>
        <v>3</v>
      </c>
      <c r="B198" s="92"/>
      <c r="C198" s="55" t="s">
        <v>88</v>
      </c>
      <c r="D198" s="55" t="s">
        <v>326</v>
      </c>
      <c r="E198" s="6">
        <f>(2.92*5.87+2.13*2.64+2.9*3.05+1.38*2.13+2.15*1.38+1.37*0.9+0.97*0.9+1.55*0.6)*10.764</f>
        <v>436.49096399999991</v>
      </c>
      <c r="F198" s="6">
        <f>(2.92*1.01)*10.764</f>
        <v>31.745188799999998</v>
      </c>
      <c r="G198" s="6">
        <v>0</v>
      </c>
      <c r="H198" s="6">
        <f t="shared" ref="H198:H201" si="10">E198+F198+(IF(G198&lt;101,G198,IF(G198&lt;201,G198/2,IF(G198&lt;=301,G198/3,G198/4))))</f>
        <v>468.2361527999999</v>
      </c>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c r="AK198" s="1"/>
      <c r="AL198" s="1"/>
      <c r="AM198" s="1"/>
      <c r="AN198" s="1"/>
      <c r="AO198" s="1"/>
      <c r="AP198" s="1"/>
      <c r="AQ198" s="1"/>
      <c r="AR198" s="1"/>
      <c r="AS198" s="1"/>
      <c r="AT198" s="1"/>
      <c r="AU198" s="1"/>
      <c r="AV198" s="1"/>
      <c r="AW198" s="1"/>
      <c r="AX198" s="1"/>
      <c r="AY198" s="1"/>
      <c r="AZ198" s="1"/>
      <c r="BA198" s="1"/>
      <c r="BB198" s="1"/>
      <c r="BC198" s="1"/>
      <c r="BD198" s="1"/>
      <c r="BE198" s="1"/>
      <c r="BF198" s="1"/>
      <c r="BG198" s="1"/>
      <c r="BH198" s="1"/>
      <c r="BI198" s="1"/>
      <c r="BJ198" s="1"/>
      <c r="BK198" s="1"/>
      <c r="BL198" s="1"/>
      <c r="BM198" s="1"/>
      <c r="BN198" s="1"/>
      <c r="BO198" s="1"/>
      <c r="BP198" s="1"/>
      <c r="BQ198" s="1"/>
      <c r="BR198" s="1"/>
      <c r="BS198" s="1"/>
      <c r="BT198" s="1"/>
      <c r="BU198" s="1"/>
      <c r="BV198" s="1"/>
      <c r="BW198" s="1"/>
      <c r="BX198" s="1"/>
      <c r="BY198" s="1"/>
      <c r="BZ198" s="1"/>
      <c r="CA198" s="1"/>
      <c r="CB198" s="1"/>
      <c r="CC198" s="1"/>
      <c r="CD198" s="1"/>
      <c r="CE198" s="1"/>
      <c r="CF198" s="1"/>
      <c r="CG198" s="1"/>
      <c r="CH198" s="1"/>
      <c r="CI198" s="1"/>
      <c r="CJ198" s="1"/>
      <c r="CK198" s="1"/>
      <c r="CL198" s="1"/>
      <c r="CM198" s="1"/>
      <c r="CN198" s="1"/>
      <c r="CO198" s="1"/>
      <c r="CP198" s="1"/>
      <c r="CQ198" s="1"/>
      <c r="CR198" s="1"/>
      <c r="CS198" s="1"/>
      <c r="CT198" s="1"/>
      <c r="CU198" s="1"/>
      <c r="CV198" s="1"/>
      <c r="CW198" s="1"/>
      <c r="CX198" s="1"/>
      <c r="CY198" s="1"/>
      <c r="CZ198" s="1"/>
      <c r="DA198" s="1"/>
      <c r="DB198" s="1"/>
      <c r="DC198" s="1"/>
      <c r="DD198" s="1"/>
      <c r="DE198" s="1"/>
      <c r="DF198" s="1"/>
      <c r="DG198" s="1"/>
      <c r="DH198" s="1"/>
      <c r="DI198" s="1"/>
      <c r="DJ198" s="1"/>
      <c r="DK198" s="1"/>
      <c r="DL198" s="1"/>
      <c r="DM198" s="1"/>
      <c r="DN198" s="1"/>
      <c r="DO198" s="1"/>
      <c r="DP198" s="1"/>
      <c r="DQ198" s="1"/>
      <c r="DR198" s="1"/>
      <c r="DS198" s="1"/>
      <c r="DT198" s="1"/>
      <c r="DU198" s="1"/>
      <c r="DV198" s="1"/>
      <c r="DW198" s="1"/>
      <c r="DX198" s="1"/>
      <c r="DY198" s="1"/>
      <c r="DZ198" s="1"/>
      <c r="EA198" s="1"/>
      <c r="EB198" s="1"/>
      <c r="EC198" s="1"/>
      <c r="ED198" s="1"/>
      <c r="EE198" s="1"/>
      <c r="EF198" s="1"/>
      <c r="EG198" s="1"/>
      <c r="EH198" s="1"/>
      <c r="EI198" s="1"/>
      <c r="EJ198" s="1"/>
      <c r="EK198" s="1"/>
      <c r="EL198" s="1"/>
      <c r="EM198" s="1"/>
      <c r="EN198" s="1"/>
      <c r="EO198" s="1"/>
      <c r="EP198" s="1"/>
      <c r="EQ198" s="1"/>
      <c r="ER198" s="1"/>
      <c r="ES198" s="1"/>
      <c r="ET198" s="1"/>
      <c r="WZB198" s="1"/>
      <c r="WZC198" s="1"/>
      <c r="WZD198" s="1"/>
      <c r="WZE198" s="1"/>
      <c r="WZF198" s="1"/>
      <c r="WZG198" s="1"/>
      <c r="WZH198" s="1"/>
      <c r="WZI198" s="1"/>
      <c r="WZJ198" s="1"/>
      <c r="WZK198" s="1"/>
      <c r="WZL198" s="1"/>
      <c r="WZM198" s="1"/>
      <c r="WZN198" s="1"/>
      <c r="WZO198" s="1"/>
      <c r="WZP198" s="1"/>
      <c r="WZQ198" s="1"/>
      <c r="WZR198" s="1"/>
      <c r="WZS198" s="1"/>
      <c r="WZT198" s="1"/>
      <c r="WZU198" s="1"/>
      <c r="WZV198" s="1"/>
      <c r="WZW198" s="1"/>
      <c r="WZX198" s="1"/>
      <c r="WZY198" s="1"/>
      <c r="WZZ198" s="1"/>
      <c r="XAA198" s="1"/>
      <c r="XAB198" s="1"/>
      <c r="XAC198" s="1"/>
      <c r="XAD198" s="1"/>
      <c r="XAE198" s="1"/>
      <c r="XAF198" s="1"/>
      <c r="XAG198" s="1"/>
      <c r="XAH198" s="1"/>
      <c r="XAI198" s="1"/>
      <c r="XAJ198" s="1"/>
      <c r="XAK198" s="1"/>
      <c r="XAL198" s="1"/>
      <c r="XAM198" s="1"/>
      <c r="XAN198" s="1"/>
      <c r="XAO198" s="1"/>
      <c r="XAP198" s="1"/>
      <c r="XAQ198" s="1"/>
      <c r="XAR198" s="1"/>
      <c r="XAS198" s="1"/>
      <c r="XAT198" s="1"/>
      <c r="XAU198" s="1"/>
      <c r="XAV198" s="1"/>
      <c r="XAW198" s="1"/>
      <c r="XAX198" s="1"/>
      <c r="XAY198" s="1"/>
      <c r="XAZ198" s="1"/>
      <c r="XBA198" s="1"/>
      <c r="XBB198" s="1"/>
      <c r="XBC198" s="1"/>
      <c r="XBD198" s="1"/>
      <c r="XBE198" s="1"/>
      <c r="XBF198" s="1"/>
      <c r="XBG198" s="1"/>
      <c r="XBH198" s="1"/>
      <c r="XBI198" s="1"/>
      <c r="XBJ198" s="1"/>
      <c r="XBK198" s="1"/>
      <c r="XBL198" s="1"/>
      <c r="XBM198" s="1"/>
      <c r="XBN198" s="1"/>
      <c r="XBO198" s="1"/>
      <c r="XBP198" s="1"/>
      <c r="XBQ198" s="1"/>
      <c r="XBR198" s="1"/>
      <c r="XBS198" s="1"/>
      <c r="XBT198" s="1"/>
      <c r="XBU198" s="1"/>
      <c r="XBV198" s="1"/>
      <c r="XBW198" s="1"/>
      <c r="XBX198" s="1"/>
      <c r="XBY198" s="1"/>
      <c r="XBZ198" s="1"/>
      <c r="XCA198" s="1"/>
      <c r="XCB198" s="1"/>
      <c r="XCC198" s="1"/>
      <c r="XCD198" s="1"/>
      <c r="XCE198" s="1"/>
      <c r="XCF198" s="1"/>
      <c r="XCG198" s="1"/>
      <c r="XCH198" s="1"/>
      <c r="XCI198" s="1"/>
      <c r="XCJ198" s="1"/>
      <c r="XCK198" s="1"/>
      <c r="XCL198" s="1"/>
      <c r="XCM198" s="1"/>
      <c r="XCN198" s="1"/>
      <c r="XCO198" s="1"/>
      <c r="XCP198" s="1"/>
      <c r="XCQ198" s="1"/>
      <c r="XCR198" s="1"/>
      <c r="XCS198" s="1"/>
      <c r="XCT198" s="1"/>
      <c r="XCU198" s="1"/>
      <c r="XCV198" s="1"/>
      <c r="XCW198" s="1"/>
      <c r="XCX198" s="1"/>
      <c r="XCY198" s="1"/>
      <c r="XCZ198" s="1"/>
      <c r="XDA198" s="1"/>
      <c r="XDB198" s="1"/>
      <c r="XDC198" s="1"/>
      <c r="XDD198" s="1"/>
      <c r="XDE198" s="1"/>
      <c r="XDF198" s="1"/>
      <c r="XDG198" s="1"/>
      <c r="XDH198" s="1"/>
      <c r="XDI198" s="1"/>
      <c r="XDJ198" s="1"/>
      <c r="XDK198" s="1"/>
      <c r="XDL198" s="1"/>
      <c r="XDM198" s="1"/>
      <c r="XDN198" s="1"/>
      <c r="XDO198" s="1"/>
      <c r="XDP198" s="1"/>
      <c r="XDQ198" s="1"/>
      <c r="XDR198" s="1"/>
      <c r="XDS198" s="1"/>
      <c r="XDT198" s="1"/>
      <c r="XDU198" s="1"/>
      <c r="XDV198" s="1"/>
      <c r="XDW198" s="1"/>
      <c r="XDX198" s="1"/>
      <c r="XDY198" s="1"/>
      <c r="XDZ198" s="1"/>
      <c r="XEA198" s="1"/>
      <c r="XEB198" s="1"/>
      <c r="XEC198" s="1"/>
      <c r="XED198" s="1"/>
      <c r="XEE198" s="1"/>
      <c r="XEF198" s="1"/>
      <c r="XEG198" s="1"/>
      <c r="XEH198" s="1"/>
      <c r="XEI198" s="1"/>
      <c r="XEJ198" s="1"/>
      <c r="XEK198" s="1"/>
      <c r="XEL198" s="1"/>
      <c r="XEM198" s="1"/>
      <c r="XEN198" s="1"/>
      <c r="XEO198" s="1"/>
      <c r="XEP198" s="1"/>
      <c r="XEQ198" s="1"/>
      <c r="XER198" s="1"/>
      <c r="XES198" s="1"/>
      <c r="XET198" s="1"/>
      <c r="XEU198" s="1"/>
      <c r="XEV198" s="1"/>
      <c r="XEW198" s="1"/>
      <c r="XEX198" s="1"/>
      <c r="XEY198" s="1"/>
      <c r="XEZ198" s="1"/>
      <c r="XFA198" s="1"/>
      <c r="XFB198" s="1"/>
      <c r="XFC198" s="1"/>
    </row>
    <row r="199" spans="1:150 16226:16383" s="3" customFormat="1" ht="20.25" customHeight="1" x14ac:dyDescent="0.3">
      <c r="A199" s="91">
        <f t="shared" ref="A199:A202" si="11">A198+1</f>
        <v>4</v>
      </c>
      <c r="B199" s="92"/>
      <c r="C199" s="55" t="s">
        <v>88</v>
      </c>
      <c r="D199" s="55" t="s">
        <v>325</v>
      </c>
      <c r="E199" s="6">
        <f>(3.05*5.97+2*3.05+3.05*3.05+3.05*3.37+2.23*3.23+1.38*2.23+2.15*1.38+1*0.9+2.25*0.9+2.32*0.6)*10.764</f>
        <v>661.4887031999998</v>
      </c>
      <c r="F199" s="6">
        <f>(3.05*1.01)*10.764</f>
        <v>33.158501999999999</v>
      </c>
      <c r="G199" s="6">
        <v>0</v>
      </c>
      <c r="H199" s="6">
        <f t="shared" si="10"/>
        <v>694.6472051999998</v>
      </c>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c r="AK199" s="1"/>
      <c r="AL199" s="1"/>
      <c r="AM199" s="1"/>
      <c r="AN199" s="1"/>
      <c r="AO199" s="1"/>
      <c r="AP199" s="1"/>
      <c r="AQ199" s="1"/>
      <c r="AR199" s="1"/>
      <c r="AS199" s="1"/>
      <c r="AT199" s="1"/>
      <c r="AU199" s="1"/>
      <c r="AV199" s="1"/>
      <c r="AW199" s="1"/>
      <c r="AX199" s="1"/>
      <c r="AY199" s="1"/>
      <c r="AZ199" s="1"/>
      <c r="BA199" s="1"/>
      <c r="BB199" s="1"/>
      <c r="BC199" s="1"/>
      <c r="BD199" s="1"/>
      <c r="BE199" s="1"/>
      <c r="BF199" s="1"/>
      <c r="BG199" s="1"/>
      <c r="BH199" s="1"/>
      <c r="BI199" s="1"/>
      <c r="BJ199" s="1"/>
      <c r="BK199" s="1"/>
      <c r="BL199" s="1"/>
      <c r="BM199" s="1"/>
      <c r="BN199" s="1"/>
      <c r="BO199" s="1"/>
      <c r="BP199" s="1"/>
      <c r="BQ199" s="1"/>
      <c r="BR199" s="1"/>
      <c r="BS199" s="1"/>
      <c r="BT199" s="1"/>
      <c r="BU199" s="1"/>
      <c r="BV199" s="1"/>
      <c r="BW199" s="1"/>
      <c r="BX199" s="1"/>
      <c r="BY199" s="1"/>
      <c r="BZ199" s="1"/>
      <c r="CA199" s="1"/>
      <c r="CB199" s="1"/>
      <c r="CC199" s="1"/>
      <c r="CD199" s="1"/>
      <c r="CE199" s="1"/>
      <c r="CF199" s="1"/>
      <c r="CG199" s="1"/>
      <c r="CH199" s="1"/>
      <c r="CI199" s="1"/>
      <c r="CJ199" s="1"/>
      <c r="CK199" s="1"/>
      <c r="CL199" s="1"/>
      <c r="CM199" s="1"/>
      <c r="CN199" s="1"/>
      <c r="CO199" s="1"/>
      <c r="CP199" s="1"/>
      <c r="CQ199" s="1"/>
      <c r="CR199" s="1"/>
      <c r="CS199" s="1"/>
      <c r="CT199" s="1"/>
      <c r="CU199" s="1"/>
      <c r="CV199" s="1"/>
      <c r="CW199" s="1"/>
      <c r="CX199" s="1"/>
      <c r="CY199" s="1"/>
      <c r="CZ199" s="1"/>
      <c r="DA199" s="1"/>
      <c r="DB199" s="1"/>
      <c r="DC199" s="1"/>
      <c r="DD199" s="1"/>
      <c r="DE199" s="1"/>
      <c r="DF199" s="1"/>
      <c r="DG199" s="1"/>
      <c r="DH199" s="1"/>
      <c r="DI199" s="1"/>
      <c r="DJ199" s="1"/>
      <c r="DK199" s="1"/>
      <c r="DL199" s="1"/>
      <c r="DM199" s="1"/>
      <c r="DN199" s="1"/>
      <c r="DO199" s="1"/>
      <c r="DP199" s="1"/>
      <c r="DQ199" s="1"/>
      <c r="DR199" s="1"/>
      <c r="DS199" s="1"/>
      <c r="DT199" s="1"/>
      <c r="DU199" s="1"/>
      <c r="DV199" s="1"/>
      <c r="DW199" s="1"/>
      <c r="DX199" s="1"/>
      <c r="DY199" s="1"/>
      <c r="DZ199" s="1"/>
      <c r="EA199" s="1"/>
      <c r="EB199" s="1"/>
      <c r="EC199" s="1"/>
      <c r="ED199" s="1"/>
      <c r="EE199" s="1"/>
      <c r="EF199" s="1"/>
      <c r="EG199" s="1"/>
      <c r="EH199" s="1"/>
      <c r="EI199" s="1"/>
      <c r="EJ199" s="1"/>
      <c r="EK199" s="1"/>
      <c r="EL199" s="1"/>
      <c r="EM199" s="1"/>
      <c r="EN199" s="1"/>
      <c r="EO199" s="1"/>
      <c r="EP199" s="1"/>
      <c r="EQ199" s="1"/>
      <c r="ER199" s="1"/>
      <c r="ES199" s="1"/>
      <c r="ET199" s="1"/>
      <c r="WZB199" s="1"/>
      <c r="WZC199" s="1"/>
      <c r="WZD199" s="1"/>
      <c r="WZE199" s="1"/>
      <c r="WZF199" s="1"/>
      <c r="WZG199" s="1"/>
      <c r="WZH199" s="1"/>
      <c r="WZI199" s="1"/>
      <c r="WZJ199" s="1"/>
      <c r="WZK199" s="1"/>
      <c r="WZL199" s="1"/>
      <c r="WZM199" s="1"/>
      <c r="WZN199" s="1"/>
      <c r="WZO199" s="1"/>
      <c r="WZP199" s="1"/>
      <c r="WZQ199" s="1"/>
      <c r="WZR199" s="1"/>
      <c r="WZS199" s="1"/>
      <c r="WZT199" s="1"/>
      <c r="WZU199" s="1"/>
      <c r="WZV199" s="1"/>
      <c r="WZW199" s="1"/>
      <c r="WZX199" s="1"/>
      <c r="WZY199" s="1"/>
      <c r="WZZ199" s="1"/>
      <c r="XAA199" s="1"/>
      <c r="XAB199" s="1"/>
      <c r="XAC199" s="1"/>
      <c r="XAD199" s="1"/>
      <c r="XAE199" s="1"/>
      <c r="XAF199" s="1"/>
      <c r="XAG199" s="1"/>
      <c r="XAH199" s="1"/>
      <c r="XAI199" s="1"/>
      <c r="XAJ199" s="1"/>
      <c r="XAK199" s="1"/>
      <c r="XAL199" s="1"/>
      <c r="XAM199" s="1"/>
      <c r="XAN199" s="1"/>
      <c r="XAO199" s="1"/>
      <c r="XAP199" s="1"/>
      <c r="XAQ199" s="1"/>
      <c r="XAR199" s="1"/>
      <c r="XAS199" s="1"/>
      <c r="XAT199" s="1"/>
      <c r="XAU199" s="1"/>
      <c r="XAV199" s="1"/>
      <c r="XAW199" s="1"/>
      <c r="XAX199" s="1"/>
      <c r="XAY199" s="1"/>
      <c r="XAZ199" s="1"/>
      <c r="XBA199" s="1"/>
      <c r="XBB199" s="1"/>
      <c r="XBC199" s="1"/>
      <c r="XBD199" s="1"/>
      <c r="XBE199" s="1"/>
      <c r="XBF199" s="1"/>
      <c r="XBG199" s="1"/>
      <c r="XBH199" s="1"/>
      <c r="XBI199" s="1"/>
      <c r="XBJ199" s="1"/>
      <c r="XBK199" s="1"/>
      <c r="XBL199" s="1"/>
      <c r="XBM199" s="1"/>
      <c r="XBN199" s="1"/>
      <c r="XBO199" s="1"/>
      <c r="XBP199" s="1"/>
      <c r="XBQ199" s="1"/>
      <c r="XBR199" s="1"/>
      <c r="XBS199" s="1"/>
      <c r="XBT199" s="1"/>
      <c r="XBU199" s="1"/>
      <c r="XBV199" s="1"/>
      <c r="XBW199" s="1"/>
      <c r="XBX199" s="1"/>
      <c r="XBY199" s="1"/>
      <c r="XBZ199" s="1"/>
      <c r="XCA199" s="1"/>
      <c r="XCB199" s="1"/>
      <c r="XCC199" s="1"/>
      <c r="XCD199" s="1"/>
      <c r="XCE199" s="1"/>
      <c r="XCF199" s="1"/>
      <c r="XCG199" s="1"/>
      <c r="XCH199" s="1"/>
      <c r="XCI199" s="1"/>
      <c r="XCJ199" s="1"/>
      <c r="XCK199" s="1"/>
      <c r="XCL199" s="1"/>
      <c r="XCM199" s="1"/>
      <c r="XCN199" s="1"/>
      <c r="XCO199" s="1"/>
      <c r="XCP199" s="1"/>
      <c r="XCQ199" s="1"/>
      <c r="XCR199" s="1"/>
      <c r="XCS199" s="1"/>
      <c r="XCT199" s="1"/>
      <c r="XCU199" s="1"/>
      <c r="XCV199" s="1"/>
      <c r="XCW199" s="1"/>
      <c r="XCX199" s="1"/>
      <c r="XCY199" s="1"/>
      <c r="XCZ199" s="1"/>
      <c r="XDA199" s="1"/>
      <c r="XDB199" s="1"/>
      <c r="XDC199" s="1"/>
      <c r="XDD199" s="1"/>
      <c r="XDE199" s="1"/>
      <c r="XDF199" s="1"/>
      <c r="XDG199" s="1"/>
      <c r="XDH199" s="1"/>
      <c r="XDI199" s="1"/>
      <c r="XDJ199" s="1"/>
      <c r="XDK199" s="1"/>
      <c r="XDL199" s="1"/>
      <c r="XDM199" s="1"/>
      <c r="XDN199" s="1"/>
      <c r="XDO199" s="1"/>
      <c r="XDP199" s="1"/>
      <c r="XDQ199" s="1"/>
      <c r="XDR199" s="1"/>
      <c r="XDS199" s="1"/>
      <c r="XDT199" s="1"/>
      <c r="XDU199" s="1"/>
      <c r="XDV199" s="1"/>
      <c r="XDW199" s="1"/>
      <c r="XDX199" s="1"/>
      <c r="XDY199" s="1"/>
      <c r="XDZ199" s="1"/>
      <c r="XEA199" s="1"/>
      <c r="XEB199" s="1"/>
      <c r="XEC199" s="1"/>
      <c r="XED199" s="1"/>
      <c r="XEE199" s="1"/>
      <c r="XEF199" s="1"/>
      <c r="XEG199" s="1"/>
      <c r="XEH199" s="1"/>
      <c r="XEI199" s="1"/>
      <c r="XEJ199" s="1"/>
      <c r="XEK199" s="1"/>
      <c r="XEL199" s="1"/>
      <c r="XEM199" s="1"/>
      <c r="XEN199" s="1"/>
      <c r="XEO199" s="1"/>
      <c r="XEP199" s="1"/>
      <c r="XEQ199" s="1"/>
      <c r="XER199" s="1"/>
      <c r="XES199" s="1"/>
      <c r="XET199" s="1"/>
      <c r="XEU199" s="1"/>
      <c r="XEV199" s="1"/>
      <c r="XEW199" s="1"/>
      <c r="XEX199" s="1"/>
      <c r="XEY199" s="1"/>
      <c r="XEZ199" s="1"/>
      <c r="XFA199" s="1"/>
      <c r="XFB199" s="1"/>
      <c r="XFC199" s="1"/>
    </row>
    <row r="200" spans="1:150 16226:16383" s="3" customFormat="1" ht="20.25" customHeight="1" x14ac:dyDescent="0.3">
      <c r="A200" s="91">
        <f t="shared" si="11"/>
        <v>5</v>
      </c>
      <c r="B200" s="92"/>
      <c r="C200" s="55" t="s">
        <v>88</v>
      </c>
      <c r="D200" s="55" t="s">
        <v>325</v>
      </c>
      <c r="E200" s="6">
        <f>(3.05*5.97+2*3.05+3.05*3.05+3.05*3.37+2.23*3.23+1.38*2.23+2.15*1.38+1*0.9+2.25*0.9+2.32*0.6)*10.764</f>
        <v>661.4887031999998</v>
      </c>
      <c r="F200" s="6">
        <f>(3.05*1.01)*10.764</f>
        <v>33.158501999999999</v>
      </c>
      <c r="G200" s="6">
        <v>0</v>
      </c>
      <c r="H200" s="6">
        <f t="shared" si="10"/>
        <v>694.6472051999998</v>
      </c>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c r="AK200" s="1"/>
      <c r="AL200" s="1"/>
      <c r="AM200" s="1"/>
      <c r="AN200" s="1"/>
      <c r="AO200" s="1"/>
      <c r="AP200" s="1"/>
      <c r="AQ200" s="1"/>
      <c r="AR200" s="1"/>
      <c r="AS200" s="1"/>
      <c r="AT200" s="1"/>
      <c r="AU200" s="1"/>
      <c r="AV200" s="1"/>
      <c r="AW200" s="1"/>
      <c r="AX200" s="1"/>
      <c r="AY200" s="1"/>
      <c r="AZ200" s="1"/>
      <c r="BA200" s="1"/>
      <c r="BB200" s="1"/>
      <c r="BC200" s="1"/>
      <c r="BD200" s="1"/>
      <c r="BE200" s="1"/>
      <c r="BF200" s="1"/>
      <c r="BG200" s="1"/>
      <c r="BH200" s="1"/>
      <c r="BI200" s="1"/>
      <c r="BJ200" s="1"/>
      <c r="BK200" s="1"/>
      <c r="BL200" s="1"/>
      <c r="BM200" s="1"/>
      <c r="BN200" s="1"/>
      <c r="BO200" s="1"/>
      <c r="BP200" s="1"/>
      <c r="BQ200" s="1"/>
      <c r="BR200" s="1"/>
      <c r="BS200" s="1"/>
      <c r="BT200" s="1"/>
      <c r="BU200" s="1"/>
      <c r="BV200" s="1"/>
      <c r="BW200" s="1"/>
      <c r="BX200" s="1"/>
      <c r="BY200" s="1"/>
      <c r="BZ200" s="1"/>
      <c r="CA200" s="1"/>
      <c r="CB200" s="1"/>
      <c r="CC200" s="1"/>
      <c r="CD200" s="1"/>
      <c r="CE200" s="1"/>
      <c r="CF200" s="1"/>
      <c r="CG200" s="1"/>
      <c r="CH200" s="1"/>
      <c r="CI200" s="1"/>
      <c r="CJ200" s="1"/>
      <c r="CK200" s="1"/>
      <c r="CL200" s="1"/>
      <c r="CM200" s="1"/>
      <c r="CN200" s="1"/>
      <c r="CO200" s="1"/>
      <c r="CP200" s="1"/>
      <c r="CQ200" s="1"/>
      <c r="CR200" s="1"/>
      <c r="CS200" s="1"/>
      <c r="CT200" s="1"/>
      <c r="CU200" s="1"/>
      <c r="CV200" s="1"/>
      <c r="CW200" s="1"/>
      <c r="CX200" s="1"/>
      <c r="CY200" s="1"/>
      <c r="CZ200" s="1"/>
      <c r="DA200" s="1"/>
      <c r="DB200" s="1"/>
      <c r="DC200" s="1"/>
      <c r="DD200" s="1"/>
      <c r="DE200" s="1"/>
      <c r="DF200" s="1"/>
      <c r="DG200" s="1"/>
      <c r="DH200" s="1"/>
      <c r="DI200" s="1"/>
      <c r="DJ200" s="1"/>
      <c r="DK200" s="1"/>
      <c r="DL200" s="1"/>
      <c r="DM200" s="1"/>
      <c r="DN200" s="1"/>
      <c r="DO200" s="1"/>
      <c r="DP200" s="1"/>
      <c r="DQ200" s="1"/>
      <c r="DR200" s="1"/>
      <c r="DS200" s="1"/>
      <c r="DT200" s="1"/>
      <c r="DU200" s="1"/>
      <c r="DV200" s="1"/>
      <c r="DW200" s="1"/>
      <c r="DX200" s="1"/>
      <c r="DY200" s="1"/>
      <c r="DZ200" s="1"/>
      <c r="EA200" s="1"/>
      <c r="EB200" s="1"/>
      <c r="EC200" s="1"/>
      <c r="ED200" s="1"/>
      <c r="EE200" s="1"/>
      <c r="EF200" s="1"/>
      <c r="EG200" s="1"/>
      <c r="EH200" s="1"/>
      <c r="EI200" s="1"/>
      <c r="EJ200" s="1"/>
      <c r="EK200" s="1"/>
      <c r="EL200" s="1"/>
      <c r="EM200" s="1"/>
      <c r="EN200" s="1"/>
      <c r="EO200" s="1"/>
      <c r="EP200" s="1"/>
      <c r="EQ200" s="1"/>
      <c r="ER200" s="1"/>
      <c r="ES200" s="1"/>
      <c r="ET200" s="1"/>
      <c r="WZB200" s="1"/>
      <c r="WZC200" s="1"/>
      <c r="WZD200" s="1"/>
      <c r="WZE200" s="1"/>
      <c r="WZF200" s="1"/>
      <c r="WZG200" s="1"/>
      <c r="WZH200" s="1"/>
      <c r="WZI200" s="1"/>
      <c r="WZJ200" s="1"/>
      <c r="WZK200" s="1"/>
      <c r="WZL200" s="1"/>
      <c r="WZM200" s="1"/>
      <c r="WZN200" s="1"/>
      <c r="WZO200" s="1"/>
      <c r="WZP200" s="1"/>
      <c r="WZQ200" s="1"/>
      <c r="WZR200" s="1"/>
      <c r="WZS200" s="1"/>
      <c r="WZT200" s="1"/>
      <c r="WZU200" s="1"/>
      <c r="WZV200" s="1"/>
      <c r="WZW200" s="1"/>
      <c r="WZX200" s="1"/>
      <c r="WZY200" s="1"/>
      <c r="WZZ200" s="1"/>
      <c r="XAA200" s="1"/>
      <c r="XAB200" s="1"/>
      <c r="XAC200" s="1"/>
      <c r="XAD200" s="1"/>
      <c r="XAE200" s="1"/>
      <c r="XAF200" s="1"/>
      <c r="XAG200" s="1"/>
      <c r="XAH200" s="1"/>
      <c r="XAI200" s="1"/>
      <c r="XAJ200" s="1"/>
      <c r="XAK200" s="1"/>
      <c r="XAL200" s="1"/>
      <c r="XAM200" s="1"/>
      <c r="XAN200" s="1"/>
      <c r="XAO200" s="1"/>
      <c r="XAP200" s="1"/>
      <c r="XAQ200" s="1"/>
      <c r="XAR200" s="1"/>
      <c r="XAS200" s="1"/>
      <c r="XAT200" s="1"/>
      <c r="XAU200" s="1"/>
      <c r="XAV200" s="1"/>
      <c r="XAW200" s="1"/>
      <c r="XAX200" s="1"/>
      <c r="XAY200" s="1"/>
      <c r="XAZ200" s="1"/>
      <c r="XBA200" s="1"/>
      <c r="XBB200" s="1"/>
      <c r="XBC200" s="1"/>
      <c r="XBD200" s="1"/>
      <c r="XBE200" s="1"/>
      <c r="XBF200" s="1"/>
      <c r="XBG200" s="1"/>
      <c r="XBH200" s="1"/>
      <c r="XBI200" s="1"/>
      <c r="XBJ200" s="1"/>
      <c r="XBK200" s="1"/>
      <c r="XBL200" s="1"/>
      <c r="XBM200" s="1"/>
      <c r="XBN200" s="1"/>
      <c r="XBO200" s="1"/>
      <c r="XBP200" s="1"/>
      <c r="XBQ200" s="1"/>
      <c r="XBR200" s="1"/>
      <c r="XBS200" s="1"/>
      <c r="XBT200" s="1"/>
      <c r="XBU200" s="1"/>
      <c r="XBV200" s="1"/>
      <c r="XBW200" s="1"/>
      <c r="XBX200" s="1"/>
      <c r="XBY200" s="1"/>
      <c r="XBZ200" s="1"/>
      <c r="XCA200" s="1"/>
      <c r="XCB200" s="1"/>
      <c r="XCC200" s="1"/>
      <c r="XCD200" s="1"/>
      <c r="XCE200" s="1"/>
      <c r="XCF200" s="1"/>
      <c r="XCG200" s="1"/>
      <c r="XCH200" s="1"/>
      <c r="XCI200" s="1"/>
      <c r="XCJ200" s="1"/>
      <c r="XCK200" s="1"/>
      <c r="XCL200" s="1"/>
      <c r="XCM200" s="1"/>
      <c r="XCN200" s="1"/>
      <c r="XCO200" s="1"/>
      <c r="XCP200" s="1"/>
      <c r="XCQ200" s="1"/>
      <c r="XCR200" s="1"/>
      <c r="XCS200" s="1"/>
      <c r="XCT200" s="1"/>
      <c r="XCU200" s="1"/>
      <c r="XCV200" s="1"/>
      <c r="XCW200" s="1"/>
      <c r="XCX200" s="1"/>
      <c r="XCY200" s="1"/>
      <c r="XCZ200" s="1"/>
      <c r="XDA200" s="1"/>
      <c r="XDB200" s="1"/>
      <c r="XDC200" s="1"/>
      <c r="XDD200" s="1"/>
      <c r="XDE200" s="1"/>
      <c r="XDF200" s="1"/>
      <c r="XDG200" s="1"/>
      <c r="XDH200" s="1"/>
      <c r="XDI200" s="1"/>
      <c r="XDJ200" s="1"/>
      <c r="XDK200" s="1"/>
      <c r="XDL200" s="1"/>
      <c r="XDM200" s="1"/>
      <c r="XDN200" s="1"/>
      <c r="XDO200" s="1"/>
      <c r="XDP200" s="1"/>
      <c r="XDQ200" s="1"/>
      <c r="XDR200" s="1"/>
      <c r="XDS200" s="1"/>
      <c r="XDT200" s="1"/>
      <c r="XDU200" s="1"/>
      <c r="XDV200" s="1"/>
      <c r="XDW200" s="1"/>
      <c r="XDX200" s="1"/>
      <c r="XDY200" s="1"/>
      <c r="XDZ200" s="1"/>
      <c r="XEA200" s="1"/>
      <c r="XEB200" s="1"/>
      <c r="XEC200" s="1"/>
      <c r="XED200" s="1"/>
      <c r="XEE200" s="1"/>
      <c r="XEF200" s="1"/>
      <c r="XEG200" s="1"/>
      <c r="XEH200" s="1"/>
      <c r="XEI200" s="1"/>
      <c r="XEJ200" s="1"/>
      <c r="XEK200" s="1"/>
      <c r="XEL200" s="1"/>
      <c r="XEM200" s="1"/>
      <c r="XEN200" s="1"/>
      <c r="XEO200" s="1"/>
      <c r="XEP200" s="1"/>
      <c r="XEQ200" s="1"/>
      <c r="XER200" s="1"/>
      <c r="XES200" s="1"/>
      <c r="XET200" s="1"/>
      <c r="XEU200" s="1"/>
      <c r="XEV200" s="1"/>
      <c r="XEW200" s="1"/>
      <c r="XEX200" s="1"/>
      <c r="XEY200" s="1"/>
      <c r="XEZ200" s="1"/>
      <c r="XFA200" s="1"/>
      <c r="XFB200" s="1"/>
      <c r="XFC200" s="1"/>
    </row>
    <row r="201" spans="1:150 16226:16383" s="3" customFormat="1" ht="20.25" customHeight="1" x14ac:dyDescent="0.3">
      <c r="A201" s="91">
        <f t="shared" si="11"/>
        <v>6</v>
      </c>
      <c r="B201" s="92"/>
      <c r="C201" s="55" t="s">
        <v>88</v>
      </c>
      <c r="D201" s="55" t="s">
        <v>325</v>
      </c>
      <c r="E201" s="6">
        <f>(3.05*5.87+2*3.05+3.05*3.05+2.9*3.37+2.23*3.13+1.38*2.13+2.15*1.38+1*0.9+2.25*0.9+2.02*0.6)*10.764</f>
        <v>646.94115719999991</v>
      </c>
      <c r="F201" s="6">
        <f>(3.05*1.01)*10.764</f>
        <v>33.158501999999999</v>
      </c>
      <c r="G201" s="6">
        <v>0</v>
      </c>
      <c r="H201" s="6">
        <f t="shared" si="10"/>
        <v>680.09965919999991</v>
      </c>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c r="AK201" s="1"/>
      <c r="AL201" s="1"/>
      <c r="AM201" s="1"/>
      <c r="AN201" s="1"/>
      <c r="AO201" s="1"/>
      <c r="AP201" s="1"/>
      <c r="AQ201" s="1"/>
      <c r="AR201" s="1"/>
      <c r="AS201" s="1"/>
      <c r="AT201" s="1"/>
      <c r="AU201" s="1"/>
      <c r="AV201" s="1"/>
      <c r="AW201" s="1"/>
      <c r="AX201" s="1"/>
      <c r="AY201" s="1"/>
      <c r="AZ201" s="1"/>
      <c r="BA201" s="1"/>
      <c r="BB201" s="1"/>
      <c r="BC201" s="1"/>
      <c r="BD201" s="1"/>
      <c r="BE201" s="1"/>
      <c r="BF201" s="1"/>
      <c r="BG201" s="1"/>
      <c r="BH201" s="1"/>
      <c r="BI201" s="1"/>
      <c r="BJ201" s="1"/>
      <c r="BK201" s="1"/>
      <c r="BL201" s="1"/>
      <c r="BM201" s="1"/>
      <c r="BN201" s="1"/>
      <c r="BO201" s="1"/>
      <c r="BP201" s="1"/>
      <c r="BQ201" s="1"/>
      <c r="BR201" s="1"/>
      <c r="BS201" s="1"/>
      <c r="BT201" s="1"/>
      <c r="BU201" s="1"/>
      <c r="BV201" s="1"/>
      <c r="BW201" s="1"/>
      <c r="BX201" s="1"/>
      <c r="BY201" s="1"/>
      <c r="BZ201" s="1"/>
      <c r="CA201" s="1"/>
      <c r="CB201" s="1"/>
      <c r="CC201" s="1"/>
      <c r="CD201" s="1"/>
      <c r="CE201" s="1"/>
      <c r="CF201" s="1"/>
      <c r="CG201" s="1"/>
      <c r="CH201" s="1"/>
      <c r="CI201" s="1"/>
      <c r="CJ201" s="1"/>
      <c r="CK201" s="1"/>
      <c r="CL201" s="1"/>
      <c r="CM201" s="1"/>
      <c r="CN201" s="1"/>
      <c r="CO201" s="1"/>
      <c r="CP201" s="1"/>
      <c r="CQ201" s="1"/>
      <c r="CR201" s="1"/>
      <c r="CS201" s="1"/>
      <c r="CT201" s="1"/>
      <c r="CU201" s="1"/>
      <c r="CV201" s="1"/>
      <c r="CW201" s="1"/>
      <c r="CX201" s="1"/>
      <c r="CY201" s="1"/>
      <c r="CZ201" s="1"/>
      <c r="DA201" s="1"/>
      <c r="DB201" s="1"/>
      <c r="DC201" s="1"/>
      <c r="DD201" s="1"/>
      <c r="DE201" s="1"/>
      <c r="DF201" s="1"/>
      <c r="DG201" s="1"/>
      <c r="DH201" s="1"/>
      <c r="DI201" s="1"/>
      <c r="DJ201" s="1"/>
      <c r="DK201" s="1"/>
      <c r="DL201" s="1"/>
      <c r="DM201" s="1"/>
      <c r="DN201" s="1"/>
      <c r="DO201" s="1"/>
      <c r="DP201" s="1"/>
      <c r="DQ201" s="1"/>
      <c r="DR201" s="1"/>
      <c r="DS201" s="1"/>
      <c r="DT201" s="1"/>
      <c r="DU201" s="1"/>
      <c r="DV201" s="1"/>
      <c r="DW201" s="1"/>
      <c r="DX201" s="1"/>
      <c r="DY201" s="1"/>
      <c r="DZ201" s="1"/>
      <c r="EA201" s="1"/>
      <c r="EB201" s="1"/>
      <c r="EC201" s="1"/>
      <c r="ED201" s="1"/>
      <c r="EE201" s="1"/>
      <c r="EF201" s="1"/>
      <c r="EG201" s="1"/>
      <c r="EH201" s="1"/>
      <c r="EI201" s="1"/>
      <c r="EJ201" s="1"/>
      <c r="EK201" s="1"/>
      <c r="EL201" s="1"/>
      <c r="EM201" s="1"/>
      <c r="EN201" s="1"/>
      <c r="EO201" s="1"/>
      <c r="EP201" s="1"/>
      <c r="EQ201" s="1"/>
      <c r="ER201" s="1"/>
      <c r="ES201" s="1"/>
      <c r="ET201" s="1"/>
      <c r="WZB201" s="1"/>
      <c r="WZC201" s="1"/>
      <c r="WZD201" s="1"/>
      <c r="WZE201" s="1"/>
      <c r="WZF201" s="1"/>
      <c r="WZG201" s="1"/>
      <c r="WZH201" s="1"/>
      <c r="WZI201" s="1"/>
      <c r="WZJ201" s="1"/>
      <c r="WZK201" s="1"/>
      <c r="WZL201" s="1"/>
      <c r="WZM201" s="1"/>
      <c r="WZN201" s="1"/>
      <c r="WZO201" s="1"/>
      <c r="WZP201" s="1"/>
      <c r="WZQ201" s="1"/>
      <c r="WZR201" s="1"/>
      <c r="WZS201" s="1"/>
      <c r="WZT201" s="1"/>
      <c r="WZU201" s="1"/>
      <c r="WZV201" s="1"/>
      <c r="WZW201" s="1"/>
      <c r="WZX201" s="1"/>
      <c r="WZY201" s="1"/>
      <c r="WZZ201" s="1"/>
      <c r="XAA201" s="1"/>
      <c r="XAB201" s="1"/>
      <c r="XAC201" s="1"/>
      <c r="XAD201" s="1"/>
      <c r="XAE201" s="1"/>
      <c r="XAF201" s="1"/>
      <c r="XAG201" s="1"/>
      <c r="XAH201" s="1"/>
      <c r="XAI201" s="1"/>
      <c r="XAJ201" s="1"/>
      <c r="XAK201" s="1"/>
      <c r="XAL201" s="1"/>
      <c r="XAM201" s="1"/>
      <c r="XAN201" s="1"/>
      <c r="XAO201" s="1"/>
      <c r="XAP201" s="1"/>
      <c r="XAQ201" s="1"/>
      <c r="XAR201" s="1"/>
      <c r="XAS201" s="1"/>
      <c r="XAT201" s="1"/>
      <c r="XAU201" s="1"/>
      <c r="XAV201" s="1"/>
      <c r="XAW201" s="1"/>
      <c r="XAX201" s="1"/>
      <c r="XAY201" s="1"/>
      <c r="XAZ201" s="1"/>
      <c r="XBA201" s="1"/>
      <c r="XBB201" s="1"/>
      <c r="XBC201" s="1"/>
      <c r="XBD201" s="1"/>
      <c r="XBE201" s="1"/>
      <c r="XBF201" s="1"/>
      <c r="XBG201" s="1"/>
      <c r="XBH201" s="1"/>
      <c r="XBI201" s="1"/>
      <c r="XBJ201" s="1"/>
      <c r="XBK201" s="1"/>
      <c r="XBL201" s="1"/>
      <c r="XBM201" s="1"/>
      <c r="XBN201" s="1"/>
      <c r="XBO201" s="1"/>
      <c r="XBP201" s="1"/>
      <c r="XBQ201" s="1"/>
      <c r="XBR201" s="1"/>
      <c r="XBS201" s="1"/>
      <c r="XBT201" s="1"/>
      <c r="XBU201" s="1"/>
      <c r="XBV201" s="1"/>
      <c r="XBW201" s="1"/>
      <c r="XBX201" s="1"/>
      <c r="XBY201" s="1"/>
      <c r="XBZ201" s="1"/>
      <c r="XCA201" s="1"/>
      <c r="XCB201" s="1"/>
      <c r="XCC201" s="1"/>
      <c r="XCD201" s="1"/>
      <c r="XCE201" s="1"/>
      <c r="XCF201" s="1"/>
      <c r="XCG201" s="1"/>
      <c r="XCH201" s="1"/>
      <c r="XCI201" s="1"/>
      <c r="XCJ201" s="1"/>
      <c r="XCK201" s="1"/>
      <c r="XCL201" s="1"/>
      <c r="XCM201" s="1"/>
      <c r="XCN201" s="1"/>
      <c r="XCO201" s="1"/>
      <c r="XCP201" s="1"/>
      <c r="XCQ201" s="1"/>
      <c r="XCR201" s="1"/>
      <c r="XCS201" s="1"/>
      <c r="XCT201" s="1"/>
      <c r="XCU201" s="1"/>
      <c r="XCV201" s="1"/>
      <c r="XCW201" s="1"/>
      <c r="XCX201" s="1"/>
      <c r="XCY201" s="1"/>
      <c r="XCZ201" s="1"/>
      <c r="XDA201" s="1"/>
      <c r="XDB201" s="1"/>
      <c r="XDC201" s="1"/>
      <c r="XDD201" s="1"/>
      <c r="XDE201" s="1"/>
      <c r="XDF201" s="1"/>
      <c r="XDG201" s="1"/>
      <c r="XDH201" s="1"/>
      <c r="XDI201" s="1"/>
      <c r="XDJ201" s="1"/>
      <c r="XDK201" s="1"/>
      <c r="XDL201" s="1"/>
      <c r="XDM201" s="1"/>
      <c r="XDN201" s="1"/>
      <c r="XDO201" s="1"/>
      <c r="XDP201" s="1"/>
      <c r="XDQ201" s="1"/>
      <c r="XDR201" s="1"/>
      <c r="XDS201" s="1"/>
      <c r="XDT201" s="1"/>
      <c r="XDU201" s="1"/>
      <c r="XDV201" s="1"/>
      <c r="XDW201" s="1"/>
      <c r="XDX201" s="1"/>
      <c r="XDY201" s="1"/>
      <c r="XDZ201" s="1"/>
      <c r="XEA201" s="1"/>
      <c r="XEB201" s="1"/>
      <c r="XEC201" s="1"/>
      <c r="XED201" s="1"/>
      <c r="XEE201" s="1"/>
      <c r="XEF201" s="1"/>
      <c r="XEG201" s="1"/>
      <c r="XEH201" s="1"/>
      <c r="XEI201" s="1"/>
      <c r="XEJ201" s="1"/>
      <c r="XEK201" s="1"/>
      <c r="XEL201" s="1"/>
      <c r="XEM201" s="1"/>
      <c r="XEN201" s="1"/>
      <c r="XEO201" s="1"/>
      <c r="XEP201" s="1"/>
      <c r="XEQ201" s="1"/>
      <c r="XER201" s="1"/>
      <c r="XES201" s="1"/>
      <c r="XET201" s="1"/>
      <c r="XEU201" s="1"/>
      <c r="XEV201" s="1"/>
      <c r="XEW201" s="1"/>
      <c r="XEX201" s="1"/>
      <c r="XEY201" s="1"/>
      <c r="XEZ201" s="1"/>
      <c r="XFA201" s="1"/>
      <c r="XFB201" s="1"/>
      <c r="XFC201" s="1"/>
    </row>
    <row r="202" spans="1:150 16226:16383" s="3" customFormat="1" ht="21" x14ac:dyDescent="0.3">
      <c r="A202" s="91">
        <f t="shared" si="11"/>
        <v>7</v>
      </c>
      <c r="B202" s="92"/>
      <c r="C202" s="104" t="s">
        <v>335</v>
      </c>
      <c r="D202" s="105"/>
      <c r="E202" s="105"/>
      <c r="F202" s="105"/>
      <c r="G202" s="105"/>
      <c r="H202" s="106"/>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c r="AK202" s="1"/>
      <c r="AL202" s="1"/>
      <c r="AM202" s="1"/>
      <c r="AN202" s="1"/>
      <c r="AO202" s="1"/>
      <c r="AP202" s="1"/>
      <c r="AQ202" s="1"/>
      <c r="AR202" s="1"/>
      <c r="AS202" s="1"/>
      <c r="AT202" s="1"/>
      <c r="AU202" s="1"/>
      <c r="AV202" s="1"/>
      <c r="AW202" s="1"/>
      <c r="AX202" s="1"/>
      <c r="AY202" s="1"/>
      <c r="AZ202" s="1"/>
      <c r="BA202" s="1"/>
      <c r="BB202" s="1"/>
      <c r="BC202" s="1"/>
      <c r="BD202" s="1"/>
      <c r="BE202" s="1"/>
      <c r="BF202" s="1"/>
      <c r="BG202" s="1"/>
      <c r="BH202" s="1"/>
      <c r="BI202" s="1"/>
      <c r="BJ202" s="1"/>
      <c r="BK202" s="1"/>
      <c r="BL202" s="1"/>
      <c r="BM202" s="1"/>
      <c r="BN202" s="1"/>
      <c r="BO202" s="1"/>
      <c r="BP202" s="1"/>
      <c r="BQ202" s="1"/>
      <c r="BR202" s="1"/>
      <c r="BS202" s="1"/>
      <c r="BT202" s="1"/>
      <c r="BU202" s="1"/>
      <c r="BV202" s="1"/>
      <c r="BW202" s="1"/>
      <c r="BX202" s="1"/>
      <c r="BY202" s="1"/>
      <c r="BZ202" s="1"/>
      <c r="CA202" s="1"/>
      <c r="CB202" s="1"/>
      <c r="CC202" s="1"/>
      <c r="CD202" s="1"/>
      <c r="CE202" s="1"/>
      <c r="CF202" s="1"/>
      <c r="CG202" s="1"/>
      <c r="CH202" s="1"/>
      <c r="CI202" s="1"/>
      <c r="CJ202" s="1"/>
      <c r="CK202" s="1"/>
      <c r="CL202" s="1"/>
      <c r="CM202" s="1"/>
      <c r="CN202" s="1"/>
      <c r="CO202" s="1"/>
      <c r="CP202" s="1"/>
      <c r="CQ202" s="1"/>
      <c r="CR202" s="1"/>
      <c r="CS202" s="1"/>
      <c r="CT202" s="1"/>
      <c r="CU202" s="1"/>
      <c r="CV202" s="1"/>
      <c r="CW202" s="1"/>
      <c r="CX202" s="1"/>
      <c r="CY202" s="1"/>
      <c r="CZ202" s="1"/>
      <c r="DA202" s="1"/>
      <c r="DB202" s="1"/>
      <c r="DC202" s="1"/>
      <c r="DD202" s="1"/>
      <c r="DE202" s="1"/>
      <c r="DF202" s="1"/>
      <c r="DG202" s="1"/>
      <c r="DH202" s="1"/>
      <c r="DI202" s="1"/>
      <c r="DJ202" s="1"/>
      <c r="DK202" s="1"/>
      <c r="DL202" s="1"/>
      <c r="DM202" s="1"/>
      <c r="DN202" s="1"/>
      <c r="DO202" s="1"/>
      <c r="DP202" s="1"/>
      <c r="DQ202" s="1"/>
      <c r="DR202" s="1"/>
      <c r="DS202" s="1"/>
      <c r="DT202" s="1"/>
      <c r="DU202" s="1"/>
      <c r="DV202" s="1"/>
      <c r="DW202" s="1"/>
      <c r="DX202" s="1"/>
      <c r="DY202" s="1"/>
      <c r="DZ202" s="1"/>
      <c r="EA202" s="1"/>
      <c r="EB202" s="1"/>
      <c r="EC202" s="1"/>
      <c r="ED202" s="1"/>
      <c r="EE202" s="1"/>
      <c r="EF202" s="1"/>
      <c r="EG202" s="1"/>
      <c r="EH202" s="1"/>
      <c r="EI202" s="1"/>
      <c r="EJ202" s="1"/>
      <c r="EK202" s="1"/>
      <c r="EL202" s="1"/>
      <c r="EM202" s="1"/>
      <c r="EN202" s="1"/>
      <c r="EO202" s="1"/>
      <c r="EP202" s="1"/>
      <c r="EQ202" s="1"/>
      <c r="ER202" s="1"/>
      <c r="ES202" s="1"/>
      <c r="ET202" s="1"/>
      <c r="WZB202" s="1"/>
      <c r="WZC202" s="1"/>
      <c r="WZD202" s="1"/>
      <c r="WZE202" s="1"/>
      <c r="WZF202" s="1"/>
      <c r="WZG202" s="1"/>
      <c r="WZH202" s="1"/>
      <c r="WZI202" s="1"/>
      <c r="WZJ202" s="1"/>
      <c r="WZK202" s="1"/>
      <c r="WZL202" s="1"/>
      <c r="WZM202" s="1"/>
      <c r="WZN202" s="1"/>
      <c r="WZO202" s="1"/>
      <c r="WZP202" s="1"/>
      <c r="WZQ202" s="1"/>
      <c r="WZR202" s="1"/>
      <c r="WZS202" s="1"/>
      <c r="WZT202" s="1"/>
      <c r="WZU202" s="1"/>
      <c r="WZV202" s="1"/>
      <c r="WZW202" s="1"/>
      <c r="WZX202" s="1"/>
      <c r="WZY202" s="1"/>
      <c r="WZZ202" s="1"/>
      <c r="XAA202" s="1"/>
      <c r="XAB202" s="1"/>
      <c r="XAC202" s="1"/>
      <c r="XAD202" s="1"/>
      <c r="XAE202" s="1"/>
      <c r="XAF202" s="1"/>
      <c r="XAG202" s="1"/>
      <c r="XAH202" s="1"/>
      <c r="XAI202" s="1"/>
      <c r="XAJ202" s="1"/>
      <c r="XAK202" s="1"/>
      <c r="XAL202" s="1"/>
      <c r="XAM202" s="1"/>
      <c r="XAN202" s="1"/>
      <c r="XAO202" s="1"/>
      <c r="XAP202" s="1"/>
      <c r="XAQ202" s="1"/>
      <c r="XAR202" s="1"/>
      <c r="XAS202" s="1"/>
      <c r="XAT202" s="1"/>
      <c r="XAU202" s="1"/>
      <c r="XAV202" s="1"/>
      <c r="XAW202" s="1"/>
      <c r="XAX202" s="1"/>
      <c r="XAY202" s="1"/>
      <c r="XAZ202" s="1"/>
      <c r="XBA202" s="1"/>
      <c r="XBB202" s="1"/>
      <c r="XBC202" s="1"/>
      <c r="XBD202" s="1"/>
      <c r="XBE202" s="1"/>
      <c r="XBF202" s="1"/>
      <c r="XBG202" s="1"/>
      <c r="XBH202" s="1"/>
      <c r="XBI202" s="1"/>
      <c r="XBJ202" s="1"/>
      <c r="XBK202" s="1"/>
      <c r="XBL202" s="1"/>
      <c r="XBM202" s="1"/>
      <c r="XBN202" s="1"/>
      <c r="XBO202" s="1"/>
      <c r="XBP202" s="1"/>
      <c r="XBQ202" s="1"/>
      <c r="XBR202" s="1"/>
      <c r="XBS202" s="1"/>
      <c r="XBT202" s="1"/>
      <c r="XBU202" s="1"/>
      <c r="XBV202" s="1"/>
      <c r="XBW202" s="1"/>
      <c r="XBX202" s="1"/>
      <c r="XBY202" s="1"/>
      <c r="XBZ202" s="1"/>
      <c r="XCA202" s="1"/>
      <c r="XCB202" s="1"/>
      <c r="XCC202" s="1"/>
      <c r="XCD202" s="1"/>
      <c r="XCE202" s="1"/>
      <c r="XCF202" s="1"/>
      <c r="XCG202" s="1"/>
      <c r="XCH202" s="1"/>
      <c r="XCI202" s="1"/>
      <c r="XCJ202" s="1"/>
      <c r="XCK202" s="1"/>
      <c r="XCL202" s="1"/>
      <c r="XCM202" s="1"/>
      <c r="XCN202" s="1"/>
      <c r="XCO202" s="1"/>
      <c r="XCP202" s="1"/>
      <c r="XCQ202" s="1"/>
      <c r="XCR202" s="1"/>
      <c r="XCS202" s="1"/>
      <c r="XCT202" s="1"/>
      <c r="XCU202" s="1"/>
      <c r="XCV202" s="1"/>
      <c r="XCW202" s="1"/>
      <c r="XCX202" s="1"/>
      <c r="XCY202" s="1"/>
      <c r="XCZ202" s="1"/>
      <c r="XDA202" s="1"/>
      <c r="XDB202" s="1"/>
      <c r="XDC202" s="1"/>
      <c r="XDD202" s="1"/>
      <c r="XDE202" s="1"/>
      <c r="XDF202" s="1"/>
      <c r="XDG202" s="1"/>
      <c r="XDH202" s="1"/>
      <c r="XDI202" s="1"/>
      <c r="XDJ202" s="1"/>
      <c r="XDK202" s="1"/>
      <c r="XDL202" s="1"/>
      <c r="XDM202" s="1"/>
      <c r="XDN202" s="1"/>
      <c r="XDO202" s="1"/>
      <c r="XDP202" s="1"/>
      <c r="XDQ202" s="1"/>
      <c r="XDR202" s="1"/>
      <c r="XDS202" s="1"/>
      <c r="XDT202" s="1"/>
      <c r="XDU202" s="1"/>
      <c r="XDV202" s="1"/>
      <c r="XDW202" s="1"/>
      <c r="XDX202" s="1"/>
      <c r="XDY202" s="1"/>
      <c r="XDZ202" s="1"/>
      <c r="XEA202" s="1"/>
      <c r="XEB202" s="1"/>
      <c r="XEC202" s="1"/>
      <c r="XED202" s="1"/>
      <c r="XEE202" s="1"/>
      <c r="XEF202" s="1"/>
      <c r="XEG202" s="1"/>
      <c r="XEH202" s="1"/>
      <c r="XEI202" s="1"/>
      <c r="XEJ202" s="1"/>
      <c r="XEK202" s="1"/>
      <c r="XEL202" s="1"/>
      <c r="XEM202" s="1"/>
      <c r="XEN202" s="1"/>
      <c r="XEO202" s="1"/>
      <c r="XEP202" s="1"/>
      <c r="XEQ202" s="1"/>
      <c r="XER202" s="1"/>
      <c r="XES202" s="1"/>
      <c r="XET202" s="1"/>
      <c r="XEU202" s="1"/>
      <c r="XEV202" s="1"/>
      <c r="XEW202" s="1"/>
      <c r="XEX202" s="1"/>
      <c r="XEY202" s="1"/>
      <c r="XEZ202" s="1"/>
      <c r="XFA202" s="1"/>
      <c r="XFB202" s="1"/>
      <c r="XFC202" s="1"/>
    </row>
    <row r="203" spans="1:150 16226:16383" s="3" customFormat="1" ht="21" x14ac:dyDescent="0.3">
      <c r="A203" s="99" t="s">
        <v>336</v>
      </c>
      <c r="B203" s="100"/>
      <c r="C203" s="100"/>
      <c r="D203" s="100"/>
      <c r="E203" s="100"/>
      <c r="F203" s="100"/>
      <c r="G203" s="100"/>
      <c r="H203" s="10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c r="AK203" s="1"/>
      <c r="AL203" s="1"/>
      <c r="AM203" s="1"/>
      <c r="AN203" s="1"/>
      <c r="AO203" s="1"/>
      <c r="AP203" s="1"/>
      <c r="AQ203" s="1"/>
      <c r="AR203" s="1"/>
      <c r="AS203" s="1"/>
      <c r="AT203" s="1"/>
      <c r="AU203" s="1"/>
      <c r="AV203" s="1"/>
      <c r="AW203" s="1"/>
      <c r="AX203" s="1"/>
      <c r="AY203" s="1"/>
      <c r="AZ203" s="1"/>
      <c r="BA203" s="1"/>
      <c r="BB203" s="1"/>
      <c r="BC203" s="1"/>
      <c r="BD203" s="1"/>
      <c r="BE203" s="1"/>
      <c r="BF203" s="1"/>
      <c r="BG203" s="1"/>
      <c r="BH203" s="1"/>
      <c r="BI203" s="1"/>
      <c r="BJ203" s="1"/>
      <c r="BK203" s="1"/>
      <c r="BL203" s="1"/>
      <c r="BM203" s="1"/>
      <c r="BN203" s="1"/>
      <c r="BO203" s="1"/>
      <c r="BP203" s="1"/>
      <c r="BQ203" s="1"/>
      <c r="BR203" s="1"/>
      <c r="BS203" s="1"/>
      <c r="BT203" s="1"/>
      <c r="BU203" s="1"/>
      <c r="BV203" s="1"/>
      <c r="BW203" s="1"/>
      <c r="BX203" s="1"/>
      <c r="BY203" s="1"/>
      <c r="BZ203" s="1"/>
      <c r="CA203" s="1"/>
      <c r="CB203" s="1"/>
      <c r="CC203" s="1"/>
      <c r="CD203" s="1"/>
      <c r="CE203" s="1"/>
      <c r="CF203" s="1"/>
      <c r="CG203" s="1"/>
      <c r="CH203" s="1"/>
      <c r="CI203" s="1"/>
      <c r="CJ203" s="1"/>
      <c r="CK203" s="1"/>
      <c r="CL203" s="1"/>
      <c r="CM203" s="1"/>
      <c r="CN203" s="1"/>
      <c r="CO203" s="1"/>
      <c r="CP203" s="1"/>
      <c r="CQ203" s="1"/>
      <c r="CR203" s="1"/>
      <c r="CS203" s="1"/>
      <c r="CT203" s="1"/>
      <c r="CU203" s="1"/>
      <c r="CV203" s="1"/>
      <c r="CW203" s="1"/>
      <c r="CX203" s="1"/>
      <c r="CY203" s="1"/>
      <c r="CZ203" s="1"/>
      <c r="DA203" s="1"/>
      <c r="DB203" s="1"/>
      <c r="DC203" s="1"/>
      <c r="DD203" s="1"/>
      <c r="DE203" s="1"/>
      <c r="DF203" s="1"/>
      <c r="DG203" s="1"/>
      <c r="DH203" s="1"/>
      <c r="DI203" s="1"/>
      <c r="DJ203" s="1"/>
      <c r="DK203" s="1"/>
      <c r="DL203" s="1"/>
      <c r="DM203" s="1"/>
      <c r="DN203" s="1"/>
      <c r="DO203" s="1"/>
      <c r="DP203" s="1"/>
      <c r="DQ203" s="1"/>
      <c r="DR203" s="1"/>
      <c r="DS203" s="1"/>
      <c r="DT203" s="1"/>
      <c r="DU203" s="1"/>
      <c r="DV203" s="1"/>
      <c r="DW203" s="1"/>
      <c r="DX203" s="1"/>
      <c r="DY203" s="1"/>
      <c r="DZ203" s="1"/>
      <c r="EA203" s="1"/>
      <c r="EB203" s="1"/>
      <c r="EC203" s="1"/>
      <c r="ED203" s="1"/>
      <c r="EE203" s="1"/>
      <c r="EF203" s="1"/>
      <c r="EG203" s="1"/>
      <c r="EH203" s="1"/>
      <c r="EI203" s="1"/>
      <c r="EJ203" s="1"/>
      <c r="EK203" s="1"/>
      <c r="EL203" s="1"/>
      <c r="EM203" s="1"/>
      <c r="EN203" s="1"/>
      <c r="EO203" s="1"/>
      <c r="EP203" s="1"/>
      <c r="EQ203" s="1"/>
      <c r="ER203" s="1"/>
      <c r="ES203" s="1"/>
      <c r="ET203" s="1"/>
      <c r="WZB203" s="1"/>
      <c r="WZC203" s="1"/>
      <c r="WZD203" s="1"/>
      <c r="WZE203" s="1"/>
      <c r="WZF203" s="1"/>
      <c r="WZG203" s="1"/>
      <c r="WZH203" s="1"/>
      <c r="WZI203" s="1"/>
      <c r="WZJ203" s="1"/>
      <c r="WZK203" s="1"/>
      <c r="WZL203" s="1"/>
      <c r="WZM203" s="1"/>
      <c r="WZN203" s="1"/>
      <c r="WZO203" s="1"/>
      <c r="WZP203" s="1"/>
      <c r="WZQ203" s="1"/>
      <c r="WZR203" s="1"/>
      <c r="WZS203" s="1"/>
      <c r="WZT203" s="1"/>
      <c r="WZU203" s="1"/>
      <c r="WZV203" s="1"/>
      <c r="WZW203" s="1"/>
      <c r="WZX203" s="1"/>
      <c r="WZY203" s="1"/>
      <c r="WZZ203" s="1"/>
      <c r="XAA203" s="1"/>
      <c r="XAB203" s="1"/>
      <c r="XAC203" s="1"/>
      <c r="XAD203" s="1"/>
      <c r="XAE203" s="1"/>
      <c r="XAF203" s="1"/>
      <c r="XAG203" s="1"/>
      <c r="XAH203" s="1"/>
      <c r="XAI203" s="1"/>
      <c r="XAJ203" s="1"/>
      <c r="XAK203" s="1"/>
      <c r="XAL203" s="1"/>
      <c r="XAM203" s="1"/>
      <c r="XAN203" s="1"/>
      <c r="XAO203" s="1"/>
      <c r="XAP203" s="1"/>
      <c r="XAQ203" s="1"/>
      <c r="XAR203" s="1"/>
      <c r="XAS203" s="1"/>
      <c r="XAT203" s="1"/>
      <c r="XAU203" s="1"/>
      <c r="XAV203" s="1"/>
      <c r="XAW203" s="1"/>
      <c r="XAX203" s="1"/>
      <c r="XAY203" s="1"/>
      <c r="XAZ203" s="1"/>
      <c r="XBA203" s="1"/>
      <c r="XBB203" s="1"/>
      <c r="XBC203" s="1"/>
      <c r="XBD203" s="1"/>
      <c r="XBE203" s="1"/>
      <c r="XBF203" s="1"/>
      <c r="XBG203" s="1"/>
      <c r="XBH203" s="1"/>
      <c r="XBI203" s="1"/>
      <c r="XBJ203" s="1"/>
      <c r="XBK203" s="1"/>
      <c r="XBL203" s="1"/>
      <c r="XBM203" s="1"/>
      <c r="XBN203" s="1"/>
      <c r="XBO203" s="1"/>
      <c r="XBP203" s="1"/>
      <c r="XBQ203" s="1"/>
      <c r="XBR203" s="1"/>
      <c r="XBS203" s="1"/>
      <c r="XBT203" s="1"/>
      <c r="XBU203" s="1"/>
      <c r="XBV203" s="1"/>
      <c r="XBW203" s="1"/>
      <c r="XBX203" s="1"/>
      <c r="XBY203" s="1"/>
      <c r="XBZ203" s="1"/>
      <c r="XCA203" s="1"/>
      <c r="XCB203" s="1"/>
      <c r="XCC203" s="1"/>
      <c r="XCD203" s="1"/>
      <c r="XCE203" s="1"/>
      <c r="XCF203" s="1"/>
      <c r="XCG203" s="1"/>
      <c r="XCH203" s="1"/>
      <c r="XCI203" s="1"/>
      <c r="XCJ203" s="1"/>
      <c r="XCK203" s="1"/>
      <c r="XCL203" s="1"/>
      <c r="XCM203" s="1"/>
      <c r="XCN203" s="1"/>
      <c r="XCO203" s="1"/>
      <c r="XCP203" s="1"/>
      <c r="XCQ203" s="1"/>
      <c r="XCR203" s="1"/>
      <c r="XCS203" s="1"/>
      <c r="XCT203" s="1"/>
      <c r="XCU203" s="1"/>
      <c r="XCV203" s="1"/>
      <c r="XCW203" s="1"/>
      <c r="XCX203" s="1"/>
      <c r="XCY203" s="1"/>
      <c r="XCZ203" s="1"/>
      <c r="XDA203" s="1"/>
      <c r="XDB203" s="1"/>
      <c r="XDC203" s="1"/>
      <c r="XDD203" s="1"/>
      <c r="XDE203" s="1"/>
      <c r="XDF203" s="1"/>
      <c r="XDG203" s="1"/>
      <c r="XDH203" s="1"/>
      <c r="XDI203" s="1"/>
      <c r="XDJ203" s="1"/>
      <c r="XDK203" s="1"/>
      <c r="XDL203" s="1"/>
      <c r="XDM203" s="1"/>
      <c r="XDN203" s="1"/>
      <c r="XDO203" s="1"/>
      <c r="XDP203" s="1"/>
      <c r="XDQ203" s="1"/>
      <c r="XDR203" s="1"/>
      <c r="XDS203" s="1"/>
      <c r="XDT203" s="1"/>
      <c r="XDU203" s="1"/>
      <c r="XDV203" s="1"/>
      <c r="XDW203" s="1"/>
      <c r="XDX203" s="1"/>
      <c r="XDY203" s="1"/>
      <c r="XDZ203" s="1"/>
      <c r="XEA203" s="1"/>
      <c r="XEB203" s="1"/>
      <c r="XEC203" s="1"/>
      <c r="XED203" s="1"/>
      <c r="XEE203" s="1"/>
      <c r="XEF203" s="1"/>
      <c r="XEG203" s="1"/>
      <c r="XEH203" s="1"/>
      <c r="XEI203" s="1"/>
      <c r="XEJ203" s="1"/>
      <c r="XEK203" s="1"/>
      <c r="XEL203" s="1"/>
      <c r="XEM203" s="1"/>
      <c r="XEN203" s="1"/>
      <c r="XEO203" s="1"/>
      <c r="XEP203" s="1"/>
      <c r="XEQ203" s="1"/>
      <c r="XER203" s="1"/>
      <c r="XES203" s="1"/>
      <c r="XET203" s="1"/>
      <c r="XEU203" s="1"/>
      <c r="XEV203" s="1"/>
      <c r="XEW203" s="1"/>
      <c r="XEX203" s="1"/>
      <c r="XEY203" s="1"/>
      <c r="XEZ203" s="1"/>
      <c r="XFA203" s="1"/>
      <c r="XFB203" s="1"/>
      <c r="XFC203" s="1"/>
    </row>
    <row r="204" spans="1:150 16226:16383" s="3" customFormat="1" ht="21" x14ac:dyDescent="0.3">
      <c r="A204" s="99" t="s">
        <v>321</v>
      </c>
      <c r="B204" s="100"/>
      <c r="C204" s="100"/>
      <c r="D204" s="100"/>
      <c r="E204" s="100"/>
      <c r="F204" s="100"/>
      <c r="G204" s="100"/>
      <c r="H204" s="10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c r="AK204" s="1"/>
      <c r="AL204" s="1"/>
      <c r="AM204" s="1"/>
      <c r="AN204" s="1"/>
      <c r="AO204" s="1"/>
      <c r="AP204" s="1"/>
      <c r="AQ204" s="1"/>
      <c r="AR204" s="1"/>
      <c r="AS204" s="1"/>
      <c r="AT204" s="1"/>
      <c r="AU204" s="1"/>
      <c r="AV204" s="1"/>
      <c r="AW204" s="1"/>
      <c r="AX204" s="1"/>
      <c r="AY204" s="1"/>
      <c r="AZ204" s="1"/>
      <c r="BA204" s="1"/>
      <c r="BB204" s="1"/>
      <c r="BC204" s="1"/>
      <c r="BD204" s="1"/>
      <c r="BE204" s="1"/>
      <c r="BF204" s="1"/>
      <c r="BG204" s="1"/>
      <c r="BH204" s="1"/>
      <c r="BI204" s="1"/>
      <c r="BJ204" s="1"/>
      <c r="BK204" s="1"/>
      <c r="BL204" s="1"/>
      <c r="BM204" s="1"/>
      <c r="BN204" s="1"/>
      <c r="BO204" s="1"/>
      <c r="BP204" s="1"/>
      <c r="BQ204" s="1"/>
      <c r="BR204" s="1"/>
      <c r="BS204" s="1"/>
      <c r="BT204" s="1"/>
      <c r="BU204" s="1"/>
      <c r="BV204" s="1"/>
      <c r="BW204" s="1"/>
      <c r="BX204" s="1"/>
      <c r="BY204" s="1"/>
      <c r="BZ204" s="1"/>
      <c r="CA204" s="1"/>
      <c r="CB204" s="1"/>
      <c r="CC204" s="1"/>
      <c r="CD204" s="1"/>
      <c r="CE204" s="1"/>
      <c r="CF204" s="1"/>
      <c r="CG204" s="1"/>
      <c r="CH204" s="1"/>
      <c r="CI204" s="1"/>
      <c r="CJ204" s="1"/>
      <c r="CK204" s="1"/>
      <c r="CL204" s="1"/>
      <c r="CM204" s="1"/>
      <c r="CN204" s="1"/>
      <c r="CO204" s="1"/>
      <c r="CP204" s="1"/>
      <c r="CQ204" s="1"/>
      <c r="CR204" s="1"/>
      <c r="CS204" s="1"/>
      <c r="CT204" s="1"/>
      <c r="CU204" s="1"/>
      <c r="CV204" s="1"/>
      <c r="CW204" s="1"/>
      <c r="CX204" s="1"/>
      <c r="CY204" s="1"/>
      <c r="CZ204" s="1"/>
      <c r="DA204" s="1"/>
      <c r="DB204" s="1"/>
      <c r="DC204" s="1"/>
      <c r="DD204" s="1"/>
      <c r="DE204" s="1"/>
      <c r="DF204" s="1"/>
      <c r="DG204" s="1"/>
      <c r="DH204" s="1"/>
      <c r="DI204" s="1"/>
      <c r="DJ204" s="1"/>
      <c r="DK204" s="1"/>
      <c r="DL204" s="1"/>
      <c r="DM204" s="1"/>
      <c r="DN204" s="1"/>
      <c r="DO204" s="1"/>
      <c r="DP204" s="1"/>
      <c r="DQ204" s="1"/>
      <c r="DR204" s="1"/>
      <c r="DS204" s="1"/>
      <c r="DT204" s="1"/>
      <c r="DU204" s="1"/>
      <c r="DV204" s="1"/>
      <c r="DW204" s="1"/>
      <c r="DX204" s="1"/>
      <c r="DY204" s="1"/>
      <c r="DZ204" s="1"/>
      <c r="EA204" s="1"/>
      <c r="EB204" s="1"/>
      <c r="EC204" s="1"/>
      <c r="ED204" s="1"/>
      <c r="EE204" s="1"/>
      <c r="EF204" s="1"/>
      <c r="EG204" s="1"/>
      <c r="EH204" s="1"/>
      <c r="EI204" s="1"/>
      <c r="EJ204" s="1"/>
      <c r="EK204" s="1"/>
      <c r="EL204" s="1"/>
      <c r="EM204" s="1"/>
      <c r="EN204" s="1"/>
      <c r="EO204" s="1"/>
      <c r="EP204" s="1"/>
      <c r="EQ204" s="1"/>
      <c r="ER204" s="1"/>
      <c r="ES204" s="1"/>
      <c r="ET204" s="1"/>
      <c r="WZB204" s="1"/>
      <c r="WZC204" s="1"/>
      <c r="WZD204" s="1"/>
      <c r="WZE204" s="1"/>
      <c r="WZF204" s="1"/>
      <c r="WZG204" s="1"/>
      <c r="WZH204" s="1"/>
      <c r="WZI204" s="1"/>
      <c r="WZJ204" s="1"/>
      <c r="WZK204" s="1"/>
      <c r="WZL204" s="1"/>
      <c r="WZM204" s="1"/>
      <c r="WZN204" s="1"/>
      <c r="WZO204" s="1"/>
      <c r="WZP204" s="1"/>
      <c r="WZQ204" s="1"/>
      <c r="WZR204" s="1"/>
      <c r="WZS204" s="1"/>
      <c r="WZT204" s="1"/>
      <c r="WZU204" s="1"/>
      <c r="WZV204" s="1"/>
      <c r="WZW204" s="1"/>
      <c r="WZX204" s="1"/>
      <c r="WZY204" s="1"/>
      <c r="WZZ204" s="1"/>
      <c r="XAA204" s="1"/>
      <c r="XAB204" s="1"/>
      <c r="XAC204" s="1"/>
      <c r="XAD204" s="1"/>
      <c r="XAE204" s="1"/>
      <c r="XAF204" s="1"/>
      <c r="XAG204" s="1"/>
      <c r="XAH204" s="1"/>
      <c r="XAI204" s="1"/>
      <c r="XAJ204" s="1"/>
      <c r="XAK204" s="1"/>
      <c r="XAL204" s="1"/>
      <c r="XAM204" s="1"/>
      <c r="XAN204" s="1"/>
      <c r="XAO204" s="1"/>
      <c r="XAP204" s="1"/>
      <c r="XAQ204" s="1"/>
      <c r="XAR204" s="1"/>
      <c r="XAS204" s="1"/>
      <c r="XAT204" s="1"/>
      <c r="XAU204" s="1"/>
      <c r="XAV204" s="1"/>
      <c r="XAW204" s="1"/>
      <c r="XAX204" s="1"/>
      <c r="XAY204" s="1"/>
      <c r="XAZ204" s="1"/>
      <c r="XBA204" s="1"/>
      <c r="XBB204" s="1"/>
      <c r="XBC204" s="1"/>
      <c r="XBD204" s="1"/>
      <c r="XBE204" s="1"/>
      <c r="XBF204" s="1"/>
      <c r="XBG204" s="1"/>
      <c r="XBH204" s="1"/>
      <c r="XBI204" s="1"/>
      <c r="XBJ204" s="1"/>
      <c r="XBK204" s="1"/>
      <c r="XBL204" s="1"/>
      <c r="XBM204" s="1"/>
      <c r="XBN204" s="1"/>
      <c r="XBO204" s="1"/>
      <c r="XBP204" s="1"/>
      <c r="XBQ204" s="1"/>
      <c r="XBR204" s="1"/>
      <c r="XBS204" s="1"/>
      <c r="XBT204" s="1"/>
      <c r="XBU204" s="1"/>
      <c r="XBV204" s="1"/>
      <c r="XBW204" s="1"/>
      <c r="XBX204" s="1"/>
      <c r="XBY204" s="1"/>
      <c r="XBZ204" s="1"/>
      <c r="XCA204" s="1"/>
      <c r="XCB204" s="1"/>
      <c r="XCC204" s="1"/>
      <c r="XCD204" s="1"/>
      <c r="XCE204" s="1"/>
      <c r="XCF204" s="1"/>
      <c r="XCG204" s="1"/>
      <c r="XCH204" s="1"/>
      <c r="XCI204" s="1"/>
      <c r="XCJ204" s="1"/>
      <c r="XCK204" s="1"/>
      <c r="XCL204" s="1"/>
      <c r="XCM204" s="1"/>
      <c r="XCN204" s="1"/>
      <c r="XCO204" s="1"/>
      <c r="XCP204" s="1"/>
      <c r="XCQ204" s="1"/>
      <c r="XCR204" s="1"/>
      <c r="XCS204" s="1"/>
      <c r="XCT204" s="1"/>
      <c r="XCU204" s="1"/>
      <c r="XCV204" s="1"/>
      <c r="XCW204" s="1"/>
      <c r="XCX204" s="1"/>
      <c r="XCY204" s="1"/>
      <c r="XCZ204" s="1"/>
      <c r="XDA204" s="1"/>
      <c r="XDB204" s="1"/>
      <c r="XDC204" s="1"/>
      <c r="XDD204" s="1"/>
      <c r="XDE204" s="1"/>
      <c r="XDF204" s="1"/>
      <c r="XDG204" s="1"/>
      <c r="XDH204" s="1"/>
      <c r="XDI204" s="1"/>
      <c r="XDJ204" s="1"/>
      <c r="XDK204" s="1"/>
      <c r="XDL204" s="1"/>
      <c r="XDM204" s="1"/>
      <c r="XDN204" s="1"/>
      <c r="XDO204" s="1"/>
      <c r="XDP204" s="1"/>
      <c r="XDQ204" s="1"/>
      <c r="XDR204" s="1"/>
      <c r="XDS204" s="1"/>
      <c r="XDT204" s="1"/>
      <c r="XDU204" s="1"/>
      <c r="XDV204" s="1"/>
      <c r="XDW204" s="1"/>
      <c r="XDX204" s="1"/>
      <c r="XDY204" s="1"/>
      <c r="XDZ204" s="1"/>
      <c r="XEA204" s="1"/>
      <c r="XEB204" s="1"/>
      <c r="XEC204" s="1"/>
      <c r="XED204" s="1"/>
      <c r="XEE204" s="1"/>
      <c r="XEF204" s="1"/>
      <c r="XEG204" s="1"/>
      <c r="XEH204" s="1"/>
      <c r="XEI204" s="1"/>
      <c r="XEJ204" s="1"/>
      <c r="XEK204" s="1"/>
      <c r="XEL204" s="1"/>
      <c r="XEM204" s="1"/>
      <c r="XEN204" s="1"/>
      <c r="XEO204" s="1"/>
      <c r="XEP204" s="1"/>
      <c r="XEQ204" s="1"/>
      <c r="XER204" s="1"/>
      <c r="XES204" s="1"/>
      <c r="XET204" s="1"/>
      <c r="XEU204" s="1"/>
      <c r="XEV204" s="1"/>
      <c r="XEW204" s="1"/>
      <c r="XEX204" s="1"/>
      <c r="XEY204" s="1"/>
      <c r="XEZ204" s="1"/>
      <c r="XFA204" s="1"/>
      <c r="XFB204" s="1"/>
      <c r="XFC204" s="1"/>
    </row>
    <row r="205" spans="1:150 16226:16383" s="3" customFormat="1" ht="21" x14ac:dyDescent="0.3">
      <c r="A205" s="99" t="s">
        <v>320</v>
      </c>
      <c r="B205" s="100"/>
      <c r="C205" s="100"/>
      <c r="D205" s="100"/>
      <c r="E205" s="100"/>
      <c r="F205" s="100"/>
      <c r="G205" s="100"/>
      <c r="H205" s="10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c r="AK205" s="1"/>
      <c r="AL205" s="1"/>
      <c r="AM205" s="1"/>
      <c r="AN205" s="1"/>
      <c r="AO205" s="1"/>
      <c r="AP205" s="1"/>
      <c r="AQ205" s="1"/>
      <c r="AR205" s="1"/>
      <c r="AS205" s="1"/>
      <c r="AT205" s="1"/>
      <c r="AU205" s="1"/>
      <c r="AV205" s="1"/>
      <c r="AW205" s="1"/>
      <c r="AX205" s="1"/>
      <c r="AY205" s="1"/>
      <c r="AZ205" s="1"/>
      <c r="BA205" s="1"/>
      <c r="BB205" s="1"/>
      <c r="BC205" s="1"/>
      <c r="BD205" s="1"/>
      <c r="BE205" s="1"/>
      <c r="BF205" s="1"/>
      <c r="BG205" s="1"/>
      <c r="BH205" s="1"/>
      <c r="BI205" s="1"/>
      <c r="BJ205" s="1"/>
      <c r="BK205" s="1"/>
      <c r="BL205" s="1"/>
      <c r="BM205" s="1"/>
      <c r="BN205" s="1"/>
      <c r="BO205" s="1"/>
      <c r="BP205" s="1"/>
      <c r="BQ205" s="1"/>
      <c r="BR205" s="1"/>
      <c r="BS205" s="1"/>
      <c r="BT205" s="1"/>
      <c r="BU205" s="1"/>
      <c r="BV205" s="1"/>
      <c r="BW205" s="1"/>
      <c r="BX205" s="1"/>
      <c r="BY205" s="1"/>
      <c r="BZ205" s="1"/>
      <c r="CA205" s="1"/>
      <c r="CB205" s="1"/>
      <c r="CC205" s="1"/>
      <c r="CD205" s="1"/>
      <c r="CE205" s="1"/>
      <c r="CF205" s="1"/>
      <c r="CG205" s="1"/>
      <c r="CH205" s="1"/>
      <c r="CI205" s="1"/>
      <c r="CJ205" s="1"/>
      <c r="CK205" s="1"/>
      <c r="CL205" s="1"/>
      <c r="CM205" s="1"/>
      <c r="CN205" s="1"/>
      <c r="CO205" s="1"/>
      <c r="CP205" s="1"/>
      <c r="CQ205" s="1"/>
      <c r="CR205" s="1"/>
      <c r="CS205" s="1"/>
      <c r="CT205" s="1"/>
      <c r="CU205" s="1"/>
      <c r="CV205" s="1"/>
      <c r="CW205" s="1"/>
      <c r="CX205" s="1"/>
      <c r="CY205" s="1"/>
      <c r="CZ205" s="1"/>
      <c r="DA205" s="1"/>
      <c r="DB205" s="1"/>
      <c r="DC205" s="1"/>
      <c r="DD205" s="1"/>
      <c r="DE205" s="1"/>
      <c r="DF205" s="1"/>
      <c r="DG205" s="1"/>
      <c r="DH205" s="1"/>
      <c r="DI205" s="1"/>
      <c r="DJ205" s="1"/>
      <c r="DK205" s="1"/>
      <c r="DL205" s="1"/>
      <c r="DM205" s="1"/>
      <c r="DN205" s="1"/>
      <c r="DO205" s="1"/>
      <c r="DP205" s="1"/>
      <c r="DQ205" s="1"/>
      <c r="DR205" s="1"/>
      <c r="DS205" s="1"/>
      <c r="DT205" s="1"/>
      <c r="DU205" s="1"/>
      <c r="DV205" s="1"/>
      <c r="DW205" s="1"/>
      <c r="DX205" s="1"/>
      <c r="DY205" s="1"/>
      <c r="DZ205" s="1"/>
      <c r="EA205" s="1"/>
      <c r="EB205" s="1"/>
      <c r="EC205" s="1"/>
      <c r="ED205" s="1"/>
      <c r="EE205" s="1"/>
      <c r="EF205" s="1"/>
      <c r="EG205" s="1"/>
      <c r="EH205" s="1"/>
      <c r="EI205" s="1"/>
      <c r="EJ205" s="1"/>
      <c r="EK205" s="1"/>
      <c r="EL205" s="1"/>
      <c r="EM205" s="1"/>
      <c r="EN205" s="1"/>
      <c r="EO205" s="1"/>
      <c r="EP205" s="1"/>
      <c r="EQ205" s="1"/>
      <c r="ER205" s="1"/>
      <c r="ES205" s="1"/>
      <c r="ET205" s="1"/>
      <c r="WZB205" s="1"/>
      <c r="WZC205" s="1"/>
      <c r="WZD205" s="1"/>
      <c r="WZE205" s="1"/>
      <c r="WZF205" s="1"/>
      <c r="WZG205" s="1"/>
      <c r="WZH205" s="1"/>
      <c r="WZI205" s="1"/>
      <c r="WZJ205" s="1"/>
      <c r="WZK205" s="1"/>
      <c r="WZL205" s="1"/>
      <c r="WZM205" s="1"/>
      <c r="WZN205" s="1"/>
      <c r="WZO205" s="1"/>
      <c r="WZP205" s="1"/>
      <c r="WZQ205" s="1"/>
      <c r="WZR205" s="1"/>
      <c r="WZS205" s="1"/>
      <c r="WZT205" s="1"/>
      <c r="WZU205" s="1"/>
      <c r="WZV205" s="1"/>
      <c r="WZW205" s="1"/>
      <c r="WZX205" s="1"/>
      <c r="WZY205" s="1"/>
      <c r="WZZ205" s="1"/>
      <c r="XAA205" s="1"/>
      <c r="XAB205" s="1"/>
      <c r="XAC205" s="1"/>
      <c r="XAD205" s="1"/>
      <c r="XAE205" s="1"/>
      <c r="XAF205" s="1"/>
      <c r="XAG205" s="1"/>
      <c r="XAH205" s="1"/>
      <c r="XAI205" s="1"/>
      <c r="XAJ205" s="1"/>
      <c r="XAK205" s="1"/>
      <c r="XAL205" s="1"/>
      <c r="XAM205" s="1"/>
      <c r="XAN205" s="1"/>
      <c r="XAO205" s="1"/>
      <c r="XAP205" s="1"/>
      <c r="XAQ205" s="1"/>
      <c r="XAR205" s="1"/>
      <c r="XAS205" s="1"/>
      <c r="XAT205" s="1"/>
      <c r="XAU205" s="1"/>
      <c r="XAV205" s="1"/>
      <c r="XAW205" s="1"/>
      <c r="XAX205" s="1"/>
      <c r="XAY205" s="1"/>
      <c r="XAZ205" s="1"/>
      <c r="XBA205" s="1"/>
      <c r="XBB205" s="1"/>
      <c r="XBC205" s="1"/>
      <c r="XBD205" s="1"/>
      <c r="XBE205" s="1"/>
      <c r="XBF205" s="1"/>
      <c r="XBG205" s="1"/>
      <c r="XBH205" s="1"/>
      <c r="XBI205" s="1"/>
      <c r="XBJ205" s="1"/>
      <c r="XBK205" s="1"/>
      <c r="XBL205" s="1"/>
      <c r="XBM205" s="1"/>
      <c r="XBN205" s="1"/>
      <c r="XBO205" s="1"/>
      <c r="XBP205" s="1"/>
      <c r="XBQ205" s="1"/>
      <c r="XBR205" s="1"/>
      <c r="XBS205" s="1"/>
      <c r="XBT205" s="1"/>
      <c r="XBU205" s="1"/>
      <c r="XBV205" s="1"/>
      <c r="XBW205" s="1"/>
      <c r="XBX205" s="1"/>
      <c r="XBY205" s="1"/>
      <c r="XBZ205" s="1"/>
      <c r="XCA205" s="1"/>
      <c r="XCB205" s="1"/>
      <c r="XCC205" s="1"/>
      <c r="XCD205" s="1"/>
      <c r="XCE205" s="1"/>
      <c r="XCF205" s="1"/>
      <c r="XCG205" s="1"/>
      <c r="XCH205" s="1"/>
      <c r="XCI205" s="1"/>
      <c r="XCJ205" s="1"/>
      <c r="XCK205" s="1"/>
      <c r="XCL205" s="1"/>
      <c r="XCM205" s="1"/>
      <c r="XCN205" s="1"/>
      <c r="XCO205" s="1"/>
      <c r="XCP205" s="1"/>
      <c r="XCQ205" s="1"/>
      <c r="XCR205" s="1"/>
      <c r="XCS205" s="1"/>
      <c r="XCT205" s="1"/>
      <c r="XCU205" s="1"/>
      <c r="XCV205" s="1"/>
      <c r="XCW205" s="1"/>
      <c r="XCX205" s="1"/>
      <c r="XCY205" s="1"/>
      <c r="XCZ205" s="1"/>
      <c r="XDA205" s="1"/>
      <c r="XDB205" s="1"/>
      <c r="XDC205" s="1"/>
      <c r="XDD205" s="1"/>
      <c r="XDE205" s="1"/>
      <c r="XDF205" s="1"/>
      <c r="XDG205" s="1"/>
      <c r="XDH205" s="1"/>
      <c r="XDI205" s="1"/>
      <c r="XDJ205" s="1"/>
      <c r="XDK205" s="1"/>
      <c r="XDL205" s="1"/>
      <c r="XDM205" s="1"/>
      <c r="XDN205" s="1"/>
      <c r="XDO205" s="1"/>
      <c r="XDP205" s="1"/>
      <c r="XDQ205" s="1"/>
      <c r="XDR205" s="1"/>
      <c r="XDS205" s="1"/>
      <c r="XDT205" s="1"/>
      <c r="XDU205" s="1"/>
      <c r="XDV205" s="1"/>
      <c r="XDW205" s="1"/>
      <c r="XDX205" s="1"/>
      <c r="XDY205" s="1"/>
      <c r="XDZ205" s="1"/>
      <c r="XEA205" s="1"/>
      <c r="XEB205" s="1"/>
      <c r="XEC205" s="1"/>
      <c r="XED205" s="1"/>
      <c r="XEE205" s="1"/>
      <c r="XEF205" s="1"/>
      <c r="XEG205" s="1"/>
      <c r="XEH205" s="1"/>
      <c r="XEI205" s="1"/>
      <c r="XEJ205" s="1"/>
      <c r="XEK205" s="1"/>
      <c r="XEL205" s="1"/>
      <c r="XEM205" s="1"/>
      <c r="XEN205" s="1"/>
      <c r="XEO205" s="1"/>
      <c r="XEP205" s="1"/>
      <c r="XEQ205" s="1"/>
      <c r="XER205" s="1"/>
      <c r="XES205" s="1"/>
      <c r="XET205" s="1"/>
      <c r="XEU205" s="1"/>
      <c r="XEV205" s="1"/>
      <c r="XEW205" s="1"/>
      <c r="XEX205" s="1"/>
      <c r="XEY205" s="1"/>
      <c r="XEZ205" s="1"/>
      <c r="XFA205" s="1"/>
      <c r="XFB205" s="1"/>
      <c r="XFC205" s="1"/>
    </row>
    <row r="206" spans="1:150 16226:16383" s="3" customFormat="1" ht="21" x14ac:dyDescent="0.3">
      <c r="A206" s="99" t="s">
        <v>322</v>
      </c>
      <c r="B206" s="100"/>
      <c r="C206" s="100"/>
      <c r="D206" s="100"/>
      <c r="E206" s="100"/>
      <c r="F206" s="100"/>
      <c r="G206" s="100"/>
      <c r="H206" s="10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c r="AK206" s="1"/>
      <c r="AL206" s="1"/>
      <c r="AM206" s="1"/>
      <c r="AN206" s="1"/>
      <c r="AO206" s="1"/>
      <c r="AP206" s="1"/>
      <c r="AQ206" s="1"/>
      <c r="AR206" s="1"/>
      <c r="AS206" s="1"/>
      <c r="AT206" s="1"/>
      <c r="AU206" s="1"/>
      <c r="AV206" s="1"/>
      <c r="AW206" s="1"/>
      <c r="AX206" s="1"/>
      <c r="AY206" s="1"/>
      <c r="AZ206" s="1"/>
      <c r="BA206" s="1"/>
      <c r="BB206" s="1"/>
      <c r="BC206" s="1"/>
      <c r="BD206" s="1"/>
      <c r="BE206" s="1"/>
      <c r="BF206" s="1"/>
      <c r="BG206" s="1"/>
      <c r="BH206" s="1"/>
      <c r="BI206" s="1"/>
      <c r="BJ206" s="1"/>
      <c r="BK206" s="1"/>
      <c r="BL206" s="1"/>
      <c r="BM206" s="1"/>
      <c r="BN206" s="1"/>
      <c r="BO206" s="1"/>
      <c r="BP206" s="1"/>
      <c r="BQ206" s="1"/>
      <c r="BR206" s="1"/>
      <c r="BS206" s="1"/>
      <c r="BT206" s="1"/>
      <c r="BU206" s="1"/>
      <c r="BV206" s="1"/>
      <c r="BW206" s="1"/>
      <c r="BX206" s="1"/>
      <c r="BY206" s="1"/>
      <c r="BZ206" s="1"/>
      <c r="CA206" s="1"/>
      <c r="CB206" s="1"/>
      <c r="CC206" s="1"/>
      <c r="CD206" s="1"/>
      <c r="CE206" s="1"/>
      <c r="CF206" s="1"/>
      <c r="CG206" s="1"/>
      <c r="CH206" s="1"/>
      <c r="CI206" s="1"/>
      <c r="CJ206" s="1"/>
      <c r="CK206" s="1"/>
      <c r="CL206" s="1"/>
      <c r="CM206" s="1"/>
      <c r="CN206" s="1"/>
      <c r="CO206" s="1"/>
      <c r="CP206" s="1"/>
      <c r="CQ206" s="1"/>
      <c r="CR206" s="1"/>
      <c r="CS206" s="1"/>
      <c r="CT206" s="1"/>
      <c r="CU206" s="1"/>
      <c r="CV206" s="1"/>
      <c r="CW206" s="1"/>
      <c r="CX206" s="1"/>
      <c r="CY206" s="1"/>
      <c r="CZ206" s="1"/>
      <c r="DA206" s="1"/>
      <c r="DB206" s="1"/>
      <c r="DC206" s="1"/>
      <c r="DD206" s="1"/>
      <c r="DE206" s="1"/>
      <c r="DF206" s="1"/>
      <c r="DG206" s="1"/>
      <c r="DH206" s="1"/>
      <c r="DI206" s="1"/>
      <c r="DJ206" s="1"/>
      <c r="DK206" s="1"/>
      <c r="DL206" s="1"/>
      <c r="DM206" s="1"/>
      <c r="DN206" s="1"/>
      <c r="DO206" s="1"/>
      <c r="DP206" s="1"/>
      <c r="DQ206" s="1"/>
      <c r="DR206" s="1"/>
      <c r="DS206" s="1"/>
      <c r="DT206" s="1"/>
      <c r="DU206" s="1"/>
      <c r="DV206" s="1"/>
      <c r="DW206" s="1"/>
      <c r="DX206" s="1"/>
      <c r="DY206" s="1"/>
      <c r="DZ206" s="1"/>
      <c r="EA206" s="1"/>
      <c r="EB206" s="1"/>
      <c r="EC206" s="1"/>
      <c r="ED206" s="1"/>
      <c r="EE206" s="1"/>
      <c r="EF206" s="1"/>
      <c r="EG206" s="1"/>
      <c r="EH206" s="1"/>
      <c r="EI206" s="1"/>
      <c r="EJ206" s="1"/>
      <c r="EK206" s="1"/>
      <c r="EL206" s="1"/>
      <c r="EM206" s="1"/>
      <c r="EN206" s="1"/>
      <c r="EO206" s="1"/>
      <c r="EP206" s="1"/>
      <c r="EQ206" s="1"/>
      <c r="ER206" s="1"/>
      <c r="ES206" s="1"/>
      <c r="ET206" s="1"/>
      <c r="WZB206" s="1"/>
      <c r="WZC206" s="1"/>
      <c r="WZD206" s="1"/>
      <c r="WZE206" s="1"/>
      <c r="WZF206" s="1"/>
      <c r="WZG206" s="1"/>
      <c r="WZH206" s="1"/>
      <c r="WZI206" s="1"/>
      <c r="WZJ206" s="1"/>
      <c r="WZK206" s="1"/>
      <c r="WZL206" s="1"/>
      <c r="WZM206" s="1"/>
      <c r="WZN206" s="1"/>
      <c r="WZO206" s="1"/>
      <c r="WZP206" s="1"/>
      <c r="WZQ206" s="1"/>
      <c r="WZR206" s="1"/>
      <c r="WZS206" s="1"/>
      <c r="WZT206" s="1"/>
      <c r="WZU206" s="1"/>
      <c r="WZV206" s="1"/>
      <c r="WZW206" s="1"/>
      <c r="WZX206" s="1"/>
      <c r="WZY206" s="1"/>
      <c r="WZZ206" s="1"/>
      <c r="XAA206" s="1"/>
      <c r="XAB206" s="1"/>
      <c r="XAC206" s="1"/>
      <c r="XAD206" s="1"/>
      <c r="XAE206" s="1"/>
      <c r="XAF206" s="1"/>
      <c r="XAG206" s="1"/>
      <c r="XAH206" s="1"/>
      <c r="XAI206" s="1"/>
      <c r="XAJ206" s="1"/>
      <c r="XAK206" s="1"/>
      <c r="XAL206" s="1"/>
      <c r="XAM206" s="1"/>
      <c r="XAN206" s="1"/>
      <c r="XAO206" s="1"/>
      <c r="XAP206" s="1"/>
      <c r="XAQ206" s="1"/>
      <c r="XAR206" s="1"/>
      <c r="XAS206" s="1"/>
      <c r="XAT206" s="1"/>
      <c r="XAU206" s="1"/>
      <c r="XAV206" s="1"/>
      <c r="XAW206" s="1"/>
      <c r="XAX206" s="1"/>
      <c r="XAY206" s="1"/>
      <c r="XAZ206" s="1"/>
      <c r="XBA206" s="1"/>
      <c r="XBB206" s="1"/>
      <c r="XBC206" s="1"/>
      <c r="XBD206" s="1"/>
      <c r="XBE206" s="1"/>
      <c r="XBF206" s="1"/>
      <c r="XBG206" s="1"/>
      <c r="XBH206" s="1"/>
      <c r="XBI206" s="1"/>
      <c r="XBJ206" s="1"/>
      <c r="XBK206" s="1"/>
      <c r="XBL206" s="1"/>
      <c r="XBM206" s="1"/>
      <c r="XBN206" s="1"/>
      <c r="XBO206" s="1"/>
      <c r="XBP206" s="1"/>
      <c r="XBQ206" s="1"/>
      <c r="XBR206" s="1"/>
      <c r="XBS206" s="1"/>
      <c r="XBT206" s="1"/>
      <c r="XBU206" s="1"/>
      <c r="XBV206" s="1"/>
      <c r="XBW206" s="1"/>
      <c r="XBX206" s="1"/>
      <c r="XBY206" s="1"/>
      <c r="XBZ206" s="1"/>
      <c r="XCA206" s="1"/>
      <c r="XCB206" s="1"/>
      <c r="XCC206" s="1"/>
      <c r="XCD206" s="1"/>
      <c r="XCE206" s="1"/>
      <c r="XCF206" s="1"/>
      <c r="XCG206" s="1"/>
      <c r="XCH206" s="1"/>
      <c r="XCI206" s="1"/>
      <c r="XCJ206" s="1"/>
      <c r="XCK206" s="1"/>
      <c r="XCL206" s="1"/>
      <c r="XCM206" s="1"/>
      <c r="XCN206" s="1"/>
      <c r="XCO206" s="1"/>
      <c r="XCP206" s="1"/>
      <c r="XCQ206" s="1"/>
      <c r="XCR206" s="1"/>
      <c r="XCS206" s="1"/>
      <c r="XCT206" s="1"/>
      <c r="XCU206" s="1"/>
      <c r="XCV206" s="1"/>
      <c r="XCW206" s="1"/>
      <c r="XCX206" s="1"/>
      <c r="XCY206" s="1"/>
      <c r="XCZ206" s="1"/>
      <c r="XDA206" s="1"/>
      <c r="XDB206" s="1"/>
      <c r="XDC206" s="1"/>
      <c r="XDD206" s="1"/>
      <c r="XDE206" s="1"/>
      <c r="XDF206" s="1"/>
      <c r="XDG206" s="1"/>
      <c r="XDH206" s="1"/>
      <c r="XDI206" s="1"/>
      <c r="XDJ206" s="1"/>
      <c r="XDK206" s="1"/>
      <c r="XDL206" s="1"/>
      <c r="XDM206" s="1"/>
      <c r="XDN206" s="1"/>
      <c r="XDO206" s="1"/>
      <c r="XDP206" s="1"/>
      <c r="XDQ206" s="1"/>
      <c r="XDR206" s="1"/>
      <c r="XDS206" s="1"/>
      <c r="XDT206" s="1"/>
      <c r="XDU206" s="1"/>
      <c r="XDV206" s="1"/>
      <c r="XDW206" s="1"/>
      <c r="XDX206" s="1"/>
      <c r="XDY206" s="1"/>
      <c r="XDZ206" s="1"/>
      <c r="XEA206" s="1"/>
      <c r="XEB206" s="1"/>
      <c r="XEC206" s="1"/>
      <c r="XED206" s="1"/>
      <c r="XEE206" s="1"/>
      <c r="XEF206" s="1"/>
      <c r="XEG206" s="1"/>
      <c r="XEH206" s="1"/>
      <c r="XEI206" s="1"/>
      <c r="XEJ206" s="1"/>
      <c r="XEK206" s="1"/>
      <c r="XEL206" s="1"/>
      <c r="XEM206" s="1"/>
      <c r="XEN206" s="1"/>
      <c r="XEO206" s="1"/>
      <c r="XEP206" s="1"/>
      <c r="XEQ206" s="1"/>
      <c r="XER206" s="1"/>
      <c r="XES206" s="1"/>
      <c r="XET206" s="1"/>
      <c r="XEU206" s="1"/>
      <c r="XEV206" s="1"/>
      <c r="XEW206" s="1"/>
      <c r="XEX206" s="1"/>
      <c r="XEY206" s="1"/>
      <c r="XEZ206" s="1"/>
      <c r="XFA206" s="1"/>
      <c r="XFB206" s="1"/>
      <c r="XFC206" s="1"/>
    </row>
    <row r="207" spans="1:150 16226:16383" s="3" customFormat="1" ht="21" x14ac:dyDescent="0.3">
      <c r="A207" s="99" t="s">
        <v>323</v>
      </c>
      <c r="B207" s="100"/>
      <c r="C207" s="100"/>
      <c r="D207" s="100"/>
      <c r="E207" s="100"/>
      <c r="F207" s="100"/>
      <c r="G207" s="100"/>
      <c r="H207" s="10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c r="AK207" s="1"/>
      <c r="AL207" s="1"/>
      <c r="AM207" s="1"/>
      <c r="AN207" s="1"/>
      <c r="AO207" s="1"/>
      <c r="AP207" s="1"/>
      <c r="AQ207" s="1"/>
      <c r="AR207" s="1"/>
      <c r="AS207" s="1"/>
      <c r="AT207" s="1"/>
      <c r="AU207" s="1"/>
      <c r="AV207" s="1"/>
      <c r="AW207" s="1"/>
      <c r="AX207" s="1"/>
      <c r="AY207" s="1"/>
      <c r="AZ207" s="1"/>
      <c r="BA207" s="1"/>
      <c r="BB207" s="1"/>
      <c r="BC207" s="1"/>
      <c r="BD207" s="1"/>
      <c r="BE207" s="1"/>
      <c r="BF207" s="1"/>
      <c r="BG207" s="1"/>
      <c r="BH207" s="1"/>
      <c r="BI207" s="1"/>
      <c r="BJ207" s="1"/>
      <c r="BK207" s="1"/>
      <c r="BL207" s="1"/>
      <c r="BM207" s="1"/>
      <c r="BN207" s="1"/>
      <c r="BO207" s="1"/>
      <c r="BP207" s="1"/>
      <c r="BQ207" s="1"/>
      <c r="BR207" s="1"/>
      <c r="BS207" s="1"/>
      <c r="BT207" s="1"/>
      <c r="BU207" s="1"/>
      <c r="BV207" s="1"/>
      <c r="BW207" s="1"/>
      <c r="BX207" s="1"/>
      <c r="BY207" s="1"/>
      <c r="BZ207" s="1"/>
      <c r="CA207" s="1"/>
      <c r="CB207" s="1"/>
      <c r="CC207" s="1"/>
      <c r="CD207" s="1"/>
      <c r="CE207" s="1"/>
      <c r="CF207" s="1"/>
      <c r="CG207" s="1"/>
      <c r="CH207" s="1"/>
      <c r="CI207" s="1"/>
      <c r="CJ207" s="1"/>
      <c r="CK207" s="1"/>
      <c r="CL207" s="1"/>
      <c r="CM207" s="1"/>
      <c r="CN207" s="1"/>
      <c r="CO207" s="1"/>
      <c r="CP207" s="1"/>
      <c r="CQ207" s="1"/>
      <c r="CR207" s="1"/>
      <c r="CS207" s="1"/>
      <c r="CT207" s="1"/>
      <c r="CU207" s="1"/>
      <c r="CV207" s="1"/>
      <c r="CW207" s="1"/>
      <c r="CX207" s="1"/>
      <c r="CY207" s="1"/>
      <c r="CZ207" s="1"/>
      <c r="DA207" s="1"/>
      <c r="DB207" s="1"/>
      <c r="DC207" s="1"/>
      <c r="DD207" s="1"/>
      <c r="DE207" s="1"/>
      <c r="DF207" s="1"/>
      <c r="DG207" s="1"/>
      <c r="DH207" s="1"/>
      <c r="DI207" s="1"/>
      <c r="DJ207" s="1"/>
      <c r="DK207" s="1"/>
      <c r="DL207" s="1"/>
      <c r="DM207" s="1"/>
      <c r="DN207" s="1"/>
      <c r="DO207" s="1"/>
      <c r="DP207" s="1"/>
      <c r="DQ207" s="1"/>
      <c r="DR207" s="1"/>
      <c r="DS207" s="1"/>
      <c r="DT207" s="1"/>
      <c r="DU207" s="1"/>
      <c r="DV207" s="1"/>
      <c r="DW207" s="1"/>
      <c r="DX207" s="1"/>
      <c r="DY207" s="1"/>
      <c r="DZ207" s="1"/>
      <c r="EA207" s="1"/>
      <c r="EB207" s="1"/>
      <c r="EC207" s="1"/>
      <c r="ED207" s="1"/>
      <c r="EE207" s="1"/>
      <c r="EF207" s="1"/>
      <c r="EG207" s="1"/>
      <c r="EH207" s="1"/>
      <c r="EI207" s="1"/>
      <c r="EJ207" s="1"/>
      <c r="EK207" s="1"/>
      <c r="EL207" s="1"/>
      <c r="EM207" s="1"/>
      <c r="EN207" s="1"/>
      <c r="EO207" s="1"/>
      <c r="EP207" s="1"/>
      <c r="EQ207" s="1"/>
      <c r="ER207" s="1"/>
      <c r="ES207" s="1"/>
      <c r="ET207" s="1"/>
      <c r="WZB207" s="1"/>
      <c r="WZC207" s="1"/>
      <c r="WZD207" s="1"/>
      <c r="WZE207" s="1"/>
      <c r="WZF207" s="1"/>
      <c r="WZG207" s="1"/>
      <c r="WZH207" s="1"/>
      <c r="WZI207" s="1"/>
      <c r="WZJ207" s="1"/>
      <c r="WZK207" s="1"/>
      <c r="WZL207" s="1"/>
      <c r="WZM207" s="1"/>
      <c r="WZN207" s="1"/>
      <c r="WZO207" s="1"/>
      <c r="WZP207" s="1"/>
      <c r="WZQ207" s="1"/>
      <c r="WZR207" s="1"/>
      <c r="WZS207" s="1"/>
      <c r="WZT207" s="1"/>
      <c r="WZU207" s="1"/>
      <c r="WZV207" s="1"/>
      <c r="WZW207" s="1"/>
      <c r="WZX207" s="1"/>
      <c r="WZY207" s="1"/>
      <c r="WZZ207" s="1"/>
      <c r="XAA207" s="1"/>
      <c r="XAB207" s="1"/>
      <c r="XAC207" s="1"/>
      <c r="XAD207" s="1"/>
      <c r="XAE207" s="1"/>
      <c r="XAF207" s="1"/>
      <c r="XAG207" s="1"/>
      <c r="XAH207" s="1"/>
      <c r="XAI207" s="1"/>
      <c r="XAJ207" s="1"/>
      <c r="XAK207" s="1"/>
      <c r="XAL207" s="1"/>
      <c r="XAM207" s="1"/>
      <c r="XAN207" s="1"/>
      <c r="XAO207" s="1"/>
      <c r="XAP207" s="1"/>
      <c r="XAQ207" s="1"/>
      <c r="XAR207" s="1"/>
      <c r="XAS207" s="1"/>
      <c r="XAT207" s="1"/>
      <c r="XAU207" s="1"/>
      <c r="XAV207" s="1"/>
      <c r="XAW207" s="1"/>
      <c r="XAX207" s="1"/>
      <c r="XAY207" s="1"/>
      <c r="XAZ207" s="1"/>
      <c r="XBA207" s="1"/>
      <c r="XBB207" s="1"/>
      <c r="XBC207" s="1"/>
      <c r="XBD207" s="1"/>
      <c r="XBE207" s="1"/>
      <c r="XBF207" s="1"/>
      <c r="XBG207" s="1"/>
      <c r="XBH207" s="1"/>
      <c r="XBI207" s="1"/>
      <c r="XBJ207" s="1"/>
      <c r="XBK207" s="1"/>
      <c r="XBL207" s="1"/>
      <c r="XBM207" s="1"/>
      <c r="XBN207" s="1"/>
      <c r="XBO207" s="1"/>
      <c r="XBP207" s="1"/>
      <c r="XBQ207" s="1"/>
      <c r="XBR207" s="1"/>
      <c r="XBS207" s="1"/>
      <c r="XBT207" s="1"/>
      <c r="XBU207" s="1"/>
      <c r="XBV207" s="1"/>
      <c r="XBW207" s="1"/>
      <c r="XBX207" s="1"/>
      <c r="XBY207" s="1"/>
      <c r="XBZ207" s="1"/>
      <c r="XCA207" s="1"/>
      <c r="XCB207" s="1"/>
      <c r="XCC207" s="1"/>
      <c r="XCD207" s="1"/>
      <c r="XCE207" s="1"/>
      <c r="XCF207" s="1"/>
      <c r="XCG207" s="1"/>
      <c r="XCH207" s="1"/>
      <c r="XCI207" s="1"/>
      <c r="XCJ207" s="1"/>
      <c r="XCK207" s="1"/>
      <c r="XCL207" s="1"/>
      <c r="XCM207" s="1"/>
      <c r="XCN207" s="1"/>
      <c r="XCO207" s="1"/>
      <c r="XCP207" s="1"/>
      <c r="XCQ207" s="1"/>
      <c r="XCR207" s="1"/>
      <c r="XCS207" s="1"/>
      <c r="XCT207" s="1"/>
      <c r="XCU207" s="1"/>
      <c r="XCV207" s="1"/>
      <c r="XCW207" s="1"/>
      <c r="XCX207" s="1"/>
      <c r="XCY207" s="1"/>
      <c r="XCZ207" s="1"/>
      <c r="XDA207" s="1"/>
      <c r="XDB207" s="1"/>
      <c r="XDC207" s="1"/>
      <c r="XDD207" s="1"/>
      <c r="XDE207" s="1"/>
      <c r="XDF207" s="1"/>
      <c r="XDG207" s="1"/>
      <c r="XDH207" s="1"/>
      <c r="XDI207" s="1"/>
      <c r="XDJ207" s="1"/>
      <c r="XDK207" s="1"/>
      <c r="XDL207" s="1"/>
      <c r="XDM207" s="1"/>
      <c r="XDN207" s="1"/>
      <c r="XDO207" s="1"/>
      <c r="XDP207" s="1"/>
      <c r="XDQ207" s="1"/>
      <c r="XDR207" s="1"/>
      <c r="XDS207" s="1"/>
      <c r="XDT207" s="1"/>
      <c r="XDU207" s="1"/>
      <c r="XDV207" s="1"/>
      <c r="XDW207" s="1"/>
      <c r="XDX207" s="1"/>
      <c r="XDY207" s="1"/>
      <c r="XDZ207" s="1"/>
      <c r="XEA207" s="1"/>
      <c r="XEB207" s="1"/>
      <c r="XEC207" s="1"/>
      <c r="XED207" s="1"/>
      <c r="XEE207" s="1"/>
      <c r="XEF207" s="1"/>
      <c r="XEG207" s="1"/>
      <c r="XEH207" s="1"/>
      <c r="XEI207" s="1"/>
      <c r="XEJ207" s="1"/>
      <c r="XEK207" s="1"/>
      <c r="XEL207" s="1"/>
      <c r="XEM207" s="1"/>
      <c r="XEN207" s="1"/>
      <c r="XEO207" s="1"/>
      <c r="XEP207" s="1"/>
      <c r="XEQ207" s="1"/>
      <c r="XER207" s="1"/>
      <c r="XES207" s="1"/>
      <c r="XET207" s="1"/>
      <c r="XEU207" s="1"/>
      <c r="XEV207" s="1"/>
      <c r="XEW207" s="1"/>
      <c r="XEX207" s="1"/>
      <c r="XEY207" s="1"/>
      <c r="XEZ207" s="1"/>
      <c r="XFA207" s="1"/>
      <c r="XFB207" s="1"/>
      <c r="XFC207" s="1"/>
    </row>
    <row r="208" spans="1:150 16226:16383" s="3" customFormat="1" ht="21" x14ac:dyDescent="0.3">
      <c r="A208" s="99" t="s">
        <v>376</v>
      </c>
      <c r="B208" s="100"/>
      <c r="C208" s="100"/>
      <c r="D208" s="100"/>
      <c r="E208" s="100"/>
      <c r="F208" s="100"/>
      <c r="G208" s="100"/>
      <c r="H208" s="10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c r="AK208" s="1"/>
      <c r="AL208" s="1"/>
      <c r="AM208" s="1"/>
      <c r="AN208" s="1"/>
      <c r="AO208" s="1"/>
      <c r="AP208" s="1"/>
      <c r="AQ208" s="1"/>
      <c r="AR208" s="1"/>
      <c r="AS208" s="1"/>
      <c r="AT208" s="1"/>
      <c r="AU208" s="1"/>
      <c r="AV208" s="1"/>
      <c r="AW208" s="1"/>
      <c r="AX208" s="1"/>
      <c r="AY208" s="1"/>
      <c r="AZ208" s="1"/>
      <c r="BA208" s="1"/>
      <c r="BB208" s="1"/>
      <c r="BC208" s="1"/>
      <c r="BD208" s="1"/>
      <c r="BE208" s="1"/>
      <c r="BF208" s="1"/>
      <c r="BG208" s="1"/>
      <c r="BH208" s="1"/>
      <c r="BI208" s="1"/>
      <c r="BJ208" s="1"/>
      <c r="BK208" s="1"/>
      <c r="BL208" s="1"/>
      <c r="BM208" s="1"/>
      <c r="BN208" s="1"/>
      <c r="BO208" s="1"/>
      <c r="BP208" s="1"/>
      <c r="BQ208" s="1"/>
      <c r="BR208" s="1"/>
      <c r="BS208" s="1"/>
      <c r="BT208" s="1"/>
      <c r="BU208" s="1"/>
      <c r="BV208" s="1"/>
      <c r="BW208" s="1"/>
      <c r="BX208" s="1"/>
      <c r="BY208" s="1"/>
      <c r="BZ208" s="1"/>
      <c r="CA208" s="1"/>
      <c r="CB208" s="1"/>
      <c r="CC208" s="1"/>
      <c r="CD208" s="1"/>
      <c r="CE208" s="1"/>
      <c r="CF208" s="1"/>
      <c r="CG208" s="1"/>
      <c r="CH208" s="1"/>
      <c r="CI208" s="1"/>
      <c r="CJ208" s="1"/>
      <c r="CK208" s="1"/>
      <c r="CL208" s="1"/>
      <c r="CM208" s="1"/>
      <c r="CN208" s="1"/>
      <c r="CO208" s="1"/>
      <c r="CP208" s="1"/>
      <c r="CQ208" s="1"/>
      <c r="CR208" s="1"/>
      <c r="CS208" s="1"/>
      <c r="CT208" s="1"/>
      <c r="CU208" s="1"/>
      <c r="CV208" s="1"/>
      <c r="CW208" s="1"/>
      <c r="CX208" s="1"/>
      <c r="CY208" s="1"/>
      <c r="CZ208" s="1"/>
      <c r="DA208" s="1"/>
      <c r="DB208" s="1"/>
      <c r="DC208" s="1"/>
      <c r="DD208" s="1"/>
      <c r="DE208" s="1"/>
      <c r="DF208" s="1"/>
      <c r="DG208" s="1"/>
      <c r="DH208" s="1"/>
      <c r="DI208" s="1"/>
      <c r="DJ208" s="1"/>
      <c r="DK208" s="1"/>
      <c r="DL208" s="1"/>
      <c r="DM208" s="1"/>
      <c r="DN208" s="1"/>
      <c r="DO208" s="1"/>
      <c r="DP208" s="1"/>
      <c r="DQ208" s="1"/>
      <c r="DR208" s="1"/>
      <c r="DS208" s="1"/>
      <c r="DT208" s="1"/>
      <c r="DU208" s="1"/>
      <c r="DV208" s="1"/>
      <c r="DW208" s="1"/>
      <c r="DX208" s="1"/>
      <c r="DY208" s="1"/>
      <c r="DZ208" s="1"/>
      <c r="EA208" s="1"/>
      <c r="EB208" s="1"/>
      <c r="EC208" s="1"/>
      <c r="ED208" s="1"/>
      <c r="EE208" s="1"/>
      <c r="EF208" s="1"/>
      <c r="EG208" s="1"/>
      <c r="EH208" s="1"/>
      <c r="EI208" s="1"/>
      <c r="EJ208" s="1"/>
      <c r="EK208" s="1"/>
      <c r="EL208" s="1"/>
      <c r="EM208" s="1"/>
      <c r="EN208" s="1"/>
      <c r="EO208" s="1"/>
      <c r="EP208" s="1"/>
      <c r="EQ208" s="1"/>
      <c r="ER208" s="1"/>
      <c r="ES208" s="1"/>
      <c r="ET208" s="1"/>
      <c r="WZB208" s="1"/>
      <c r="WZC208" s="1"/>
      <c r="WZD208" s="1"/>
      <c r="WZE208" s="1"/>
      <c r="WZF208" s="1"/>
      <c r="WZG208" s="1"/>
      <c r="WZH208" s="1"/>
      <c r="WZI208" s="1"/>
      <c r="WZJ208" s="1"/>
      <c r="WZK208" s="1"/>
      <c r="WZL208" s="1"/>
      <c r="WZM208" s="1"/>
      <c r="WZN208" s="1"/>
      <c r="WZO208" s="1"/>
      <c r="WZP208" s="1"/>
      <c r="WZQ208" s="1"/>
      <c r="WZR208" s="1"/>
      <c r="WZS208" s="1"/>
      <c r="WZT208" s="1"/>
      <c r="WZU208" s="1"/>
      <c r="WZV208" s="1"/>
      <c r="WZW208" s="1"/>
      <c r="WZX208" s="1"/>
      <c r="WZY208" s="1"/>
      <c r="WZZ208" s="1"/>
      <c r="XAA208" s="1"/>
      <c r="XAB208" s="1"/>
      <c r="XAC208" s="1"/>
      <c r="XAD208" s="1"/>
      <c r="XAE208" s="1"/>
      <c r="XAF208" s="1"/>
      <c r="XAG208" s="1"/>
      <c r="XAH208" s="1"/>
      <c r="XAI208" s="1"/>
      <c r="XAJ208" s="1"/>
      <c r="XAK208" s="1"/>
      <c r="XAL208" s="1"/>
      <c r="XAM208" s="1"/>
      <c r="XAN208" s="1"/>
      <c r="XAO208" s="1"/>
      <c r="XAP208" s="1"/>
      <c r="XAQ208" s="1"/>
      <c r="XAR208" s="1"/>
      <c r="XAS208" s="1"/>
      <c r="XAT208" s="1"/>
      <c r="XAU208" s="1"/>
      <c r="XAV208" s="1"/>
      <c r="XAW208" s="1"/>
      <c r="XAX208" s="1"/>
      <c r="XAY208" s="1"/>
      <c r="XAZ208" s="1"/>
      <c r="XBA208" s="1"/>
      <c r="XBB208" s="1"/>
      <c r="XBC208" s="1"/>
      <c r="XBD208" s="1"/>
      <c r="XBE208" s="1"/>
      <c r="XBF208" s="1"/>
      <c r="XBG208" s="1"/>
      <c r="XBH208" s="1"/>
      <c r="XBI208" s="1"/>
      <c r="XBJ208" s="1"/>
      <c r="XBK208" s="1"/>
      <c r="XBL208" s="1"/>
      <c r="XBM208" s="1"/>
      <c r="XBN208" s="1"/>
      <c r="XBO208" s="1"/>
      <c r="XBP208" s="1"/>
      <c r="XBQ208" s="1"/>
      <c r="XBR208" s="1"/>
      <c r="XBS208" s="1"/>
      <c r="XBT208" s="1"/>
      <c r="XBU208" s="1"/>
      <c r="XBV208" s="1"/>
      <c r="XBW208" s="1"/>
      <c r="XBX208" s="1"/>
      <c r="XBY208" s="1"/>
      <c r="XBZ208" s="1"/>
      <c r="XCA208" s="1"/>
      <c r="XCB208" s="1"/>
      <c r="XCC208" s="1"/>
      <c r="XCD208" s="1"/>
      <c r="XCE208" s="1"/>
      <c r="XCF208" s="1"/>
      <c r="XCG208" s="1"/>
      <c r="XCH208" s="1"/>
      <c r="XCI208" s="1"/>
      <c r="XCJ208" s="1"/>
      <c r="XCK208" s="1"/>
      <c r="XCL208" s="1"/>
      <c r="XCM208" s="1"/>
      <c r="XCN208" s="1"/>
      <c r="XCO208" s="1"/>
      <c r="XCP208" s="1"/>
      <c r="XCQ208" s="1"/>
      <c r="XCR208" s="1"/>
      <c r="XCS208" s="1"/>
      <c r="XCT208" s="1"/>
      <c r="XCU208" s="1"/>
      <c r="XCV208" s="1"/>
      <c r="XCW208" s="1"/>
      <c r="XCX208" s="1"/>
      <c r="XCY208" s="1"/>
      <c r="XCZ208" s="1"/>
      <c r="XDA208" s="1"/>
      <c r="XDB208" s="1"/>
      <c r="XDC208" s="1"/>
      <c r="XDD208" s="1"/>
      <c r="XDE208" s="1"/>
      <c r="XDF208" s="1"/>
      <c r="XDG208" s="1"/>
      <c r="XDH208" s="1"/>
      <c r="XDI208" s="1"/>
      <c r="XDJ208" s="1"/>
      <c r="XDK208" s="1"/>
      <c r="XDL208" s="1"/>
      <c r="XDM208" s="1"/>
      <c r="XDN208" s="1"/>
      <c r="XDO208" s="1"/>
      <c r="XDP208" s="1"/>
      <c r="XDQ208" s="1"/>
      <c r="XDR208" s="1"/>
      <c r="XDS208" s="1"/>
      <c r="XDT208" s="1"/>
      <c r="XDU208" s="1"/>
      <c r="XDV208" s="1"/>
      <c r="XDW208" s="1"/>
      <c r="XDX208" s="1"/>
      <c r="XDY208" s="1"/>
      <c r="XDZ208" s="1"/>
      <c r="XEA208" s="1"/>
      <c r="XEB208" s="1"/>
      <c r="XEC208" s="1"/>
      <c r="XED208" s="1"/>
      <c r="XEE208" s="1"/>
      <c r="XEF208" s="1"/>
      <c r="XEG208" s="1"/>
      <c r="XEH208" s="1"/>
      <c r="XEI208" s="1"/>
      <c r="XEJ208" s="1"/>
      <c r="XEK208" s="1"/>
      <c r="XEL208" s="1"/>
      <c r="XEM208" s="1"/>
      <c r="XEN208" s="1"/>
      <c r="XEO208" s="1"/>
      <c r="XEP208" s="1"/>
      <c r="XEQ208" s="1"/>
      <c r="XER208" s="1"/>
      <c r="XES208" s="1"/>
      <c r="XET208" s="1"/>
      <c r="XEU208" s="1"/>
      <c r="XEV208" s="1"/>
      <c r="XEW208" s="1"/>
      <c r="XEX208" s="1"/>
      <c r="XEY208" s="1"/>
      <c r="XEZ208" s="1"/>
      <c r="XFA208" s="1"/>
      <c r="XFB208" s="1"/>
      <c r="XFC208" s="1"/>
    </row>
    <row r="209" spans="1:150 16226:16383" s="3" customFormat="1" ht="21" x14ac:dyDescent="0.3">
      <c r="A209" s="103">
        <v>1</v>
      </c>
      <c r="B209" s="103"/>
      <c r="C209" s="55" t="s">
        <v>88</v>
      </c>
      <c r="D209" s="55" t="s">
        <v>337</v>
      </c>
      <c r="E209" s="6">
        <f>(3.05*6.03+2.36*1.83+3.05*2.76+1.52*0.6+1.38*1.82+1.52*1.94)*10.764</f>
        <v>403.65753480000001</v>
      </c>
      <c r="F209" s="6">
        <f>(2.85*1.15)*10.764</f>
        <v>35.27901</v>
      </c>
      <c r="G209" s="6">
        <v>0</v>
      </c>
      <c r="H209" s="6">
        <f>E209+F209+(IF(G209&lt;101,G209,IF(G209&lt;201,G209/2,IF(G209&lt;=301,G209/3,G209/4))))</f>
        <v>438.93654479999998</v>
      </c>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c r="AK209" s="1"/>
      <c r="AL209" s="1"/>
      <c r="AM209" s="1"/>
      <c r="AN209" s="1"/>
      <c r="AO209" s="1"/>
      <c r="AP209" s="1"/>
      <c r="AQ209" s="1"/>
      <c r="AR209" s="1"/>
      <c r="AS209" s="1"/>
      <c r="AT209" s="1"/>
      <c r="AU209" s="1"/>
      <c r="AV209" s="1"/>
      <c r="AW209" s="1"/>
      <c r="AX209" s="1"/>
      <c r="AY209" s="1"/>
      <c r="AZ209" s="1"/>
      <c r="BA209" s="1"/>
      <c r="BB209" s="1"/>
      <c r="BC209" s="1"/>
      <c r="BD209" s="1"/>
      <c r="BE209" s="1"/>
      <c r="BF209" s="1"/>
      <c r="BG209" s="1"/>
      <c r="BH209" s="1"/>
      <c r="BI209" s="1"/>
      <c r="BJ209" s="1"/>
      <c r="BK209" s="1"/>
      <c r="BL209" s="1"/>
      <c r="BM209" s="1"/>
      <c r="BN209" s="1"/>
      <c r="BO209" s="1"/>
      <c r="BP209" s="1"/>
      <c r="BQ209" s="1"/>
      <c r="BR209" s="1"/>
      <c r="BS209" s="1"/>
      <c r="BT209" s="1"/>
      <c r="BU209" s="1"/>
      <c r="BV209" s="1"/>
      <c r="BW209" s="1"/>
      <c r="BX209" s="1"/>
      <c r="BY209" s="1"/>
      <c r="BZ209" s="1"/>
      <c r="CA209" s="1"/>
      <c r="CB209" s="1"/>
      <c r="CC209" s="1"/>
      <c r="CD209" s="1"/>
      <c r="CE209" s="1"/>
      <c r="CF209" s="1"/>
      <c r="CG209" s="1"/>
      <c r="CH209" s="1"/>
      <c r="CI209" s="1"/>
      <c r="CJ209" s="1"/>
      <c r="CK209" s="1"/>
      <c r="CL209" s="1"/>
      <c r="CM209" s="1"/>
      <c r="CN209" s="1"/>
      <c r="CO209" s="1"/>
      <c r="CP209" s="1"/>
      <c r="CQ209" s="1"/>
      <c r="CR209" s="1"/>
      <c r="CS209" s="1"/>
      <c r="CT209" s="1"/>
      <c r="CU209" s="1"/>
      <c r="CV209" s="1"/>
      <c r="CW209" s="1"/>
      <c r="CX209" s="1"/>
      <c r="CY209" s="1"/>
      <c r="CZ209" s="1"/>
      <c r="DA209" s="1"/>
      <c r="DB209" s="1"/>
      <c r="DC209" s="1"/>
      <c r="DD209" s="1"/>
      <c r="DE209" s="1"/>
      <c r="DF209" s="1"/>
      <c r="DG209" s="1"/>
      <c r="DH209" s="1"/>
      <c r="DI209" s="1"/>
      <c r="DJ209" s="1"/>
      <c r="DK209" s="1"/>
      <c r="DL209" s="1"/>
      <c r="DM209" s="1"/>
      <c r="DN209" s="1"/>
      <c r="DO209" s="1"/>
      <c r="DP209" s="1"/>
      <c r="DQ209" s="1"/>
      <c r="DR209" s="1"/>
      <c r="DS209" s="1"/>
      <c r="DT209" s="1"/>
      <c r="DU209" s="1"/>
      <c r="DV209" s="1"/>
      <c r="DW209" s="1"/>
      <c r="DX209" s="1"/>
      <c r="DY209" s="1"/>
      <c r="DZ209" s="1"/>
      <c r="EA209" s="1"/>
      <c r="EB209" s="1"/>
      <c r="EC209" s="1"/>
      <c r="ED209" s="1"/>
      <c r="EE209" s="1"/>
      <c r="EF209" s="1"/>
      <c r="EG209" s="1"/>
      <c r="EH209" s="1"/>
      <c r="EI209" s="1"/>
      <c r="EJ209" s="1"/>
      <c r="EK209" s="1"/>
      <c r="EL209" s="1"/>
      <c r="EM209" s="1"/>
      <c r="EN209" s="1"/>
      <c r="EO209" s="1"/>
      <c r="EP209" s="1"/>
      <c r="EQ209" s="1"/>
      <c r="ER209" s="1"/>
      <c r="ES209" s="1"/>
      <c r="ET209" s="1"/>
      <c r="WZB209" s="1"/>
      <c r="WZC209" s="1"/>
      <c r="WZD209" s="1"/>
      <c r="WZE209" s="1"/>
      <c r="WZF209" s="1"/>
      <c r="WZG209" s="1"/>
      <c r="WZH209" s="1"/>
      <c r="WZI209" s="1"/>
      <c r="WZJ209" s="1"/>
      <c r="WZK209" s="1"/>
      <c r="WZL209" s="1"/>
      <c r="WZM209" s="1"/>
      <c r="WZN209" s="1"/>
      <c r="WZO209" s="1"/>
      <c r="WZP209" s="1"/>
      <c r="WZQ209" s="1"/>
      <c r="WZR209" s="1"/>
      <c r="WZS209" s="1"/>
      <c r="WZT209" s="1"/>
      <c r="WZU209" s="1"/>
      <c r="WZV209" s="1"/>
      <c r="WZW209" s="1"/>
      <c r="WZX209" s="1"/>
      <c r="WZY209" s="1"/>
      <c r="WZZ209" s="1"/>
      <c r="XAA209" s="1"/>
      <c r="XAB209" s="1"/>
      <c r="XAC209" s="1"/>
      <c r="XAD209" s="1"/>
      <c r="XAE209" s="1"/>
      <c r="XAF209" s="1"/>
      <c r="XAG209" s="1"/>
      <c r="XAH209" s="1"/>
      <c r="XAI209" s="1"/>
      <c r="XAJ209" s="1"/>
      <c r="XAK209" s="1"/>
      <c r="XAL209" s="1"/>
      <c r="XAM209" s="1"/>
      <c r="XAN209" s="1"/>
      <c r="XAO209" s="1"/>
      <c r="XAP209" s="1"/>
      <c r="XAQ209" s="1"/>
      <c r="XAR209" s="1"/>
      <c r="XAS209" s="1"/>
      <c r="XAT209" s="1"/>
      <c r="XAU209" s="1"/>
      <c r="XAV209" s="1"/>
      <c r="XAW209" s="1"/>
      <c r="XAX209" s="1"/>
      <c r="XAY209" s="1"/>
      <c r="XAZ209" s="1"/>
      <c r="XBA209" s="1"/>
      <c r="XBB209" s="1"/>
      <c r="XBC209" s="1"/>
      <c r="XBD209" s="1"/>
      <c r="XBE209" s="1"/>
      <c r="XBF209" s="1"/>
      <c r="XBG209" s="1"/>
      <c r="XBH209" s="1"/>
      <c r="XBI209" s="1"/>
      <c r="XBJ209" s="1"/>
      <c r="XBK209" s="1"/>
      <c r="XBL209" s="1"/>
      <c r="XBM209" s="1"/>
      <c r="XBN209" s="1"/>
      <c r="XBO209" s="1"/>
      <c r="XBP209" s="1"/>
      <c r="XBQ209" s="1"/>
      <c r="XBR209" s="1"/>
      <c r="XBS209" s="1"/>
      <c r="XBT209" s="1"/>
      <c r="XBU209" s="1"/>
      <c r="XBV209" s="1"/>
      <c r="XBW209" s="1"/>
      <c r="XBX209" s="1"/>
      <c r="XBY209" s="1"/>
      <c r="XBZ209" s="1"/>
      <c r="XCA209" s="1"/>
      <c r="XCB209" s="1"/>
      <c r="XCC209" s="1"/>
      <c r="XCD209" s="1"/>
      <c r="XCE209" s="1"/>
      <c r="XCF209" s="1"/>
      <c r="XCG209" s="1"/>
      <c r="XCH209" s="1"/>
      <c r="XCI209" s="1"/>
      <c r="XCJ209" s="1"/>
      <c r="XCK209" s="1"/>
      <c r="XCL209" s="1"/>
      <c r="XCM209" s="1"/>
      <c r="XCN209" s="1"/>
      <c r="XCO209" s="1"/>
      <c r="XCP209" s="1"/>
      <c r="XCQ209" s="1"/>
      <c r="XCR209" s="1"/>
      <c r="XCS209" s="1"/>
      <c r="XCT209" s="1"/>
      <c r="XCU209" s="1"/>
      <c r="XCV209" s="1"/>
      <c r="XCW209" s="1"/>
      <c r="XCX209" s="1"/>
      <c r="XCY209" s="1"/>
      <c r="XCZ209" s="1"/>
      <c r="XDA209" s="1"/>
      <c r="XDB209" s="1"/>
      <c r="XDC209" s="1"/>
      <c r="XDD209" s="1"/>
      <c r="XDE209" s="1"/>
      <c r="XDF209" s="1"/>
      <c r="XDG209" s="1"/>
      <c r="XDH209" s="1"/>
      <c r="XDI209" s="1"/>
      <c r="XDJ209" s="1"/>
      <c r="XDK209" s="1"/>
      <c r="XDL209" s="1"/>
      <c r="XDM209" s="1"/>
      <c r="XDN209" s="1"/>
      <c r="XDO209" s="1"/>
      <c r="XDP209" s="1"/>
      <c r="XDQ209" s="1"/>
      <c r="XDR209" s="1"/>
      <c r="XDS209" s="1"/>
      <c r="XDT209" s="1"/>
      <c r="XDU209" s="1"/>
      <c r="XDV209" s="1"/>
      <c r="XDW209" s="1"/>
      <c r="XDX209" s="1"/>
      <c r="XDY209" s="1"/>
      <c r="XDZ209" s="1"/>
      <c r="XEA209" s="1"/>
      <c r="XEB209" s="1"/>
      <c r="XEC209" s="1"/>
      <c r="XED209" s="1"/>
      <c r="XEE209" s="1"/>
      <c r="XEF209" s="1"/>
      <c r="XEG209" s="1"/>
      <c r="XEH209" s="1"/>
      <c r="XEI209" s="1"/>
      <c r="XEJ209" s="1"/>
      <c r="XEK209" s="1"/>
      <c r="XEL209" s="1"/>
      <c r="XEM209" s="1"/>
      <c r="XEN209" s="1"/>
      <c r="XEO209" s="1"/>
      <c r="XEP209" s="1"/>
      <c r="XEQ209" s="1"/>
      <c r="XER209" s="1"/>
      <c r="XES209" s="1"/>
      <c r="XET209" s="1"/>
      <c r="XEU209" s="1"/>
      <c r="XEV209" s="1"/>
      <c r="XEW209" s="1"/>
      <c r="XEX209" s="1"/>
      <c r="XEY209" s="1"/>
      <c r="XEZ209" s="1"/>
      <c r="XFA209" s="1"/>
      <c r="XFB209" s="1"/>
      <c r="XFC209" s="1"/>
    </row>
    <row r="210" spans="1:150 16226:16383" s="3" customFormat="1" ht="21" x14ac:dyDescent="0.3">
      <c r="A210" s="91">
        <f>A209+1</f>
        <v>2</v>
      </c>
      <c r="B210" s="92"/>
      <c r="C210" s="55" t="s">
        <v>88</v>
      </c>
      <c r="D210" s="55" t="s">
        <v>325</v>
      </c>
      <c r="E210" s="6">
        <f>(3.05*6.03+2*3.05+3.05*3.05+3.05*3.37+2.25*0.9+2.32*0.6+2.23*3.13+1.38*2.13+2.1*1.38+1*0.9+2.08*0.9)*10.764</f>
        <v>678.98020319999989</v>
      </c>
      <c r="F210" s="6">
        <f>(3.05*1.15)*10.764</f>
        <v>37.754729999999988</v>
      </c>
      <c r="G210" s="6">
        <v>0</v>
      </c>
      <c r="H210" s="6">
        <f t="shared" ref="H210:H216" si="12">E210+F210+(IF(G210&lt;101,G210,IF(G210&lt;201,G210/2,IF(G210&lt;=301,G210/3,G210/4))))</f>
        <v>716.73493319999989</v>
      </c>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c r="AK210" s="1"/>
      <c r="AL210" s="1"/>
      <c r="AM210" s="1"/>
      <c r="AN210" s="1"/>
      <c r="AO210" s="1"/>
      <c r="AP210" s="1"/>
      <c r="AQ210" s="1"/>
      <c r="AR210" s="1"/>
      <c r="AS210" s="1"/>
      <c r="AT210" s="1"/>
      <c r="AU210" s="1"/>
      <c r="AV210" s="1"/>
      <c r="AW210" s="1"/>
      <c r="AX210" s="1"/>
      <c r="AY210" s="1"/>
      <c r="AZ210" s="1"/>
      <c r="BA210" s="1"/>
      <c r="BB210" s="1"/>
      <c r="BC210" s="1"/>
      <c r="BD210" s="1"/>
      <c r="BE210" s="1"/>
      <c r="BF210" s="1"/>
      <c r="BG210" s="1"/>
      <c r="BH210" s="1"/>
      <c r="BI210" s="1"/>
      <c r="BJ210" s="1"/>
      <c r="BK210" s="1"/>
      <c r="BL210" s="1"/>
      <c r="BM210" s="1"/>
      <c r="BN210" s="1"/>
      <c r="BO210" s="1"/>
      <c r="BP210" s="1"/>
      <c r="BQ210" s="1"/>
      <c r="BR210" s="1"/>
      <c r="BS210" s="1"/>
      <c r="BT210" s="1"/>
      <c r="BU210" s="1"/>
      <c r="BV210" s="1"/>
      <c r="BW210" s="1"/>
      <c r="BX210" s="1"/>
      <c r="BY210" s="1"/>
      <c r="BZ210" s="1"/>
      <c r="CA210" s="1"/>
      <c r="CB210" s="1"/>
      <c r="CC210" s="1"/>
      <c r="CD210" s="1"/>
      <c r="CE210" s="1"/>
      <c r="CF210" s="1"/>
      <c r="CG210" s="1"/>
      <c r="CH210" s="1"/>
      <c r="CI210" s="1"/>
      <c r="CJ210" s="1"/>
      <c r="CK210" s="1"/>
      <c r="CL210" s="1"/>
      <c r="CM210" s="1"/>
      <c r="CN210" s="1"/>
      <c r="CO210" s="1"/>
      <c r="CP210" s="1"/>
      <c r="CQ210" s="1"/>
      <c r="CR210" s="1"/>
      <c r="CS210" s="1"/>
      <c r="CT210" s="1"/>
      <c r="CU210" s="1"/>
      <c r="CV210" s="1"/>
      <c r="CW210" s="1"/>
      <c r="CX210" s="1"/>
      <c r="CY210" s="1"/>
      <c r="CZ210" s="1"/>
      <c r="DA210" s="1"/>
      <c r="DB210" s="1"/>
      <c r="DC210" s="1"/>
      <c r="DD210" s="1"/>
      <c r="DE210" s="1"/>
      <c r="DF210" s="1"/>
      <c r="DG210" s="1"/>
      <c r="DH210" s="1"/>
      <c r="DI210" s="1"/>
      <c r="DJ210" s="1"/>
      <c r="DK210" s="1"/>
      <c r="DL210" s="1"/>
      <c r="DM210" s="1"/>
      <c r="DN210" s="1"/>
      <c r="DO210" s="1"/>
      <c r="DP210" s="1"/>
      <c r="DQ210" s="1"/>
      <c r="DR210" s="1"/>
      <c r="DS210" s="1"/>
      <c r="DT210" s="1"/>
      <c r="DU210" s="1"/>
      <c r="DV210" s="1"/>
      <c r="DW210" s="1"/>
      <c r="DX210" s="1"/>
      <c r="DY210" s="1"/>
      <c r="DZ210" s="1"/>
      <c r="EA210" s="1"/>
      <c r="EB210" s="1"/>
      <c r="EC210" s="1"/>
      <c r="ED210" s="1"/>
      <c r="EE210" s="1"/>
      <c r="EF210" s="1"/>
      <c r="EG210" s="1"/>
      <c r="EH210" s="1"/>
      <c r="EI210" s="1"/>
      <c r="EJ210" s="1"/>
      <c r="EK210" s="1"/>
      <c r="EL210" s="1"/>
      <c r="EM210" s="1"/>
      <c r="EN210" s="1"/>
      <c r="EO210" s="1"/>
      <c r="EP210" s="1"/>
      <c r="EQ210" s="1"/>
      <c r="ER210" s="1"/>
      <c r="ES210" s="1"/>
      <c r="ET210" s="1"/>
      <c r="WZB210" s="1"/>
      <c r="WZC210" s="1"/>
      <c r="WZD210" s="1"/>
      <c r="WZE210" s="1"/>
      <c r="WZF210" s="1"/>
      <c r="WZG210" s="1"/>
      <c r="WZH210" s="1"/>
      <c r="WZI210" s="1"/>
      <c r="WZJ210" s="1"/>
      <c r="WZK210" s="1"/>
      <c r="WZL210" s="1"/>
      <c r="WZM210" s="1"/>
      <c r="WZN210" s="1"/>
      <c r="WZO210" s="1"/>
      <c r="WZP210" s="1"/>
      <c r="WZQ210" s="1"/>
      <c r="WZR210" s="1"/>
      <c r="WZS210" s="1"/>
      <c r="WZT210" s="1"/>
      <c r="WZU210" s="1"/>
      <c r="WZV210" s="1"/>
      <c r="WZW210" s="1"/>
      <c r="WZX210" s="1"/>
      <c r="WZY210" s="1"/>
      <c r="WZZ210" s="1"/>
      <c r="XAA210" s="1"/>
      <c r="XAB210" s="1"/>
      <c r="XAC210" s="1"/>
      <c r="XAD210" s="1"/>
      <c r="XAE210" s="1"/>
      <c r="XAF210" s="1"/>
      <c r="XAG210" s="1"/>
      <c r="XAH210" s="1"/>
      <c r="XAI210" s="1"/>
      <c r="XAJ210" s="1"/>
      <c r="XAK210" s="1"/>
      <c r="XAL210" s="1"/>
      <c r="XAM210" s="1"/>
      <c r="XAN210" s="1"/>
      <c r="XAO210" s="1"/>
      <c r="XAP210" s="1"/>
      <c r="XAQ210" s="1"/>
      <c r="XAR210" s="1"/>
      <c r="XAS210" s="1"/>
      <c r="XAT210" s="1"/>
      <c r="XAU210" s="1"/>
      <c r="XAV210" s="1"/>
      <c r="XAW210" s="1"/>
      <c r="XAX210" s="1"/>
      <c r="XAY210" s="1"/>
      <c r="XAZ210" s="1"/>
      <c r="XBA210" s="1"/>
      <c r="XBB210" s="1"/>
      <c r="XBC210" s="1"/>
      <c r="XBD210" s="1"/>
      <c r="XBE210" s="1"/>
      <c r="XBF210" s="1"/>
      <c r="XBG210" s="1"/>
      <c r="XBH210" s="1"/>
      <c r="XBI210" s="1"/>
      <c r="XBJ210" s="1"/>
      <c r="XBK210" s="1"/>
      <c r="XBL210" s="1"/>
      <c r="XBM210" s="1"/>
      <c r="XBN210" s="1"/>
      <c r="XBO210" s="1"/>
      <c r="XBP210" s="1"/>
      <c r="XBQ210" s="1"/>
      <c r="XBR210" s="1"/>
      <c r="XBS210" s="1"/>
      <c r="XBT210" s="1"/>
      <c r="XBU210" s="1"/>
      <c r="XBV210" s="1"/>
      <c r="XBW210" s="1"/>
      <c r="XBX210" s="1"/>
      <c r="XBY210" s="1"/>
      <c r="XBZ210" s="1"/>
      <c r="XCA210" s="1"/>
      <c r="XCB210" s="1"/>
      <c r="XCC210" s="1"/>
      <c r="XCD210" s="1"/>
      <c r="XCE210" s="1"/>
      <c r="XCF210" s="1"/>
      <c r="XCG210" s="1"/>
      <c r="XCH210" s="1"/>
      <c r="XCI210" s="1"/>
      <c r="XCJ210" s="1"/>
      <c r="XCK210" s="1"/>
      <c r="XCL210" s="1"/>
      <c r="XCM210" s="1"/>
      <c r="XCN210" s="1"/>
      <c r="XCO210" s="1"/>
      <c r="XCP210" s="1"/>
      <c r="XCQ210" s="1"/>
      <c r="XCR210" s="1"/>
      <c r="XCS210" s="1"/>
      <c r="XCT210" s="1"/>
      <c r="XCU210" s="1"/>
      <c r="XCV210" s="1"/>
      <c r="XCW210" s="1"/>
      <c r="XCX210" s="1"/>
      <c r="XCY210" s="1"/>
      <c r="XCZ210" s="1"/>
      <c r="XDA210" s="1"/>
      <c r="XDB210" s="1"/>
      <c r="XDC210" s="1"/>
      <c r="XDD210" s="1"/>
      <c r="XDE210" s="1"/>
      <c r="XDF210" s="1"/>
      <c r="XDG210" s="1"/>
      <c r="XDH210" s="1"/>
      <c r="XDI210" s="1"/>
      <c r="XDJ210" s="1"/>
      <c r="XDK210" s="1"/>
      <c r="XDL210" s="1"/>
      <c r="XDM210" s="1"/>
      <c r="XDN210" s="1"/>
      <c r="XDO210" s="1"/>
      <c r="XDP210" s="1"/>
      <c r="XDQ210" s="1"/>
      <c r="XDR210" s="1"/>
      <c r="XDS210" s="1"/>
      <c r="XDT210" s="1"/>
      <c r="XDU210" s="1"/>
      <c r="XDV210" s="1"/>
      <c r="XDW210" s="1"/>
      <c r="XDX210" s="1"/>
      <c r="XDY210" s="1"/>
      <c r="XDZ210" s="1"/>
      <c r="XEA210" s="1"/>
      <c r="XEB210" s="1"/>
      <c r="XEC210" s="1"/>
      <c r="XED210" s="1"/>
      <c r="XEE210" s="1"/>
      <c r="XEF210" s="1"/>
      <c r="XEG210" s="1"/>
      <c r="XEH210" s="1"/>
      <c r="XEI210" s="1"/>
      <c r="XEJ210" s="1"/>
      <c r="XEK210" s="1"/>
      <c r="XEL210" s="1"/>
      <c r="XEM210" s="1"/>
      <c r="XEN210" s="1"/>
      <c r="XEO210" s="1"/>
      <c r="XEP210" s="1"/>
      <c r="XEQ210" s="1"/>
      <c r="XER210" s="1"/>
      <c r="XES210" s="1"/>
      <c r="XET210" s="1"/>
      <c r="XEU210" s="1"/>
      <c r="XEV210" s="1"/>
      <c r="XEW210" s="1"/>
      <c r="XEX210" s="1"/>
      <c r="XEY210" s="1"/>
      <c r="XEZ210" s="1"/>
      <c r="XFA210" s="1"/>
      <c r="XFB210" s="1"/>
      <c r="XFC210" s="1"/>
    </row>
    <row r="211" spans="1:150 16226:16383" s="3" customFormat="1" ht="21" x14ac:dyDescent="0.3">
      <c r="A211" s="91">
        <f t="shared" ref="A211:A216" si="13">A210+1</f>
        <v>3</v>
      </c>
      <c r="B211" s="92"/>
      <c r="C211" s="55" t="s">
        <v>88</v>
      </c>
      <c r="D211" s="55" t="s">
        <v>325</v>
      </c>
      <c r="E211" s="6">
        <f>(3.05*5.87+2*3.05+3.05*3.05+3.05*3.37+2.25*0.9+2.12*0.6+2.23*3.13+1.38*2.13+2.1*1.38+1*0.9)*10.764</f>
        <v>652.28548319999982</v>
      </c>
      <c r="F211" s="6">
        <v>0</v>
      </c>
      <c r="G211" s="6">
        <v>0</v>
      </c>
      <c r="H211" s="6">
        <f t="shared" si="12"/>
        <v>652.28548319999982</v>
      </c>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c r="AK211" s="1"/>
      <c r="AL211" s="1"/>
      <c r="AM211" s="1"/>
      <c r="AN211" s="1"/>
      <c r="AO211" s="1"/>
      <c r="AP211" s="1"/>
      <c r="AQ211" s="1"/>
      <c r="AR211" s="1"/>
      <c r="AS211" s="1"/>
      <c r="AT211" s="1"/>
      <c r="AU211" s="1"/>
      <c r="AV211" s="1"/>
      <c r="AW211" s="1"/>
      <c r="AX211" s="1"/>
      <c r="AY211" s="1"/>
      <c r="AZ211" s="1"/>
      <c r="BA211" s="1"/>
      <c r="BB211" s="1"/>
      <c r="BC211" s="1"/>
      <c r="BD211" s="1"/>
      <c r="BE211" s="1"/>
      <c r="BF211" s="1"/>
      <c r="BG211" s="1"/>
      <c r="BH211" s="1"/>
      <c r="BI211" s="1"/>
      <c r="BJ211" s="1"/>
      <c r="BK211" s="1"/>
      <c r="BL211" s="1"/>
      <c r="BM211" s="1"/>
      <c r="BN211" s="1"/>
      <c r="BO211" s="1"/>
      <c r="BP211" s="1"/>
      <c r="BQ211" s="1"/>
      <c r="BR211" s="1"/>
      <c r="BS211" s="1"/>
      <c r="BT211" s="1"/>
      <c r="BU211" s="1"/>
      <c r="BV211" s="1"/>
      <c r="BW211" s="1"/>
      <c r="BX211" s="1"/>
      <c r="BY211" s="1"/>
      <c r="BZ211" s="1"/>
      <c r="CA211" s="1"/>
      <c r="CB211" s="1"/>
      <c r="CC211" s="1"/>
      <c r="CD211" s="1"/>
      <c r="CE211" s="1"/>
      <c r="CF211" s="1"/>
      <c r="CG211" s="1"/>
      <c r="CH211" s="1"/>
      <c r="CI211" s="1"/>
      <c r="CJ211" s="1"/>
      <c r="CK211" s="1"/>
      <c r="CL211" s="1"/>
      <c r="CM211" s="1"/>
      <c r="CN211" s="1"/>
      <c r="CO211" s="1"/>
      <c r="CP211" s="1"/>
      <c r="CQ211" s="1"/>
      <c r="CR211" s="1"/>
      <c r="CS211" s="1"/>
      <c r="CT211" s="1"/>
      <c r="CU211" s="1"/>
      <c r="CV211" s="1"/>
      <c r="CW211" s="1"/>
      <c r="CX211" s="1"/>
      <c r="CY211" s="1"/>
      <c r="CZ211" s="1"/>
      <c r="DA211" s="1"/>
      <c r="DB211" s="1"/>
      <c r="DC211" s="1"/>
      <c r="DD211" s="1"/>
      <c r="DE211" s="1"/>
      <c r="DF211" s="1"/>
      <c r="DG211" s="1"/>
      <c r="DH211" s="1"/>
      <c r="DI211" s="1"/>
      <c r="DJ211" s="1"/>
      <c r="DK211" s="1"/>
      <c r="DL211" s="1"/>
      <c r="DM211" s="1"/>
      <c r="DN211" s="1"/>
      <c r="DO211" s="1"/>
      <c r="DP211" s="1"/>
      <c r="DQ211" s="1"/>
      <c r="DR211" s="1"/>
      <c r="DS211" s="1"/>
      <c r="DT211" s="1"/>
      <c r="DU211" s="1"/>
      <c r="DV211" s="1"/>
      <c r="DW211" s="1"/>
      <c r="DX211" s="1"/>
      <c r="DY211" s="1"/>
      <c r="DZ211" s="1"/>
      <c r="EA211" s="1"/>
      <c r="EB211" s="1"/>
      <c r="EC211" s="1"/>
      <c r="ED211" s="1"/>
      <c r="EE211" s="1"/>
      <c r="EF211" s="1"/>
      <c r="EG211" s="1"/>
      <c r="EH211" s="1"/>
      <c r="EI211" s="1"/>
      <c r="EJ211" s="1"/>
      <c r="EK211" s="1"/>
      <c r="EL211" s="1"/>
      <c r="EM211" s="1"/>
      <c r="EN211" s="1"/>
      <c r="EO211" s="1"/>
      <c r="EP211" s="1"/>
      <c r="EQ211" s="1"/>
      <c r="ER211" s="1"/>
      <c r="ES211" s="1"/>
      <c r="ET211" s="1"/>
      <c r="WZB211" s="1"/>
      <c r="WZC211" s="1"/>
      <c r="WZD211" s="1"/>
      <c r="WZE211" s="1"/>
      <c r="WZF211" s="1"/>
      <c r="WZG211" s="1"/>
      <c r="WZH211" s="1"/>
      <c r="WZI211" s="1"/>
      <c r="WZJ211" s="1"/>
      <c r="WZK211" s="1"/>
      <c r="WZL211" s="1"/>
      <c r="WZM211" s="1"/>
      <c r="WZN211" s="1"/>
      <c r="WZO211" s="1"/>
      <c r="WZP211" s="1"/>
      <c r="WZQ211" s="1"/>
      <c r="WZR211" s="1"/>
      <c r="WZS211" s="1"/>
      <c r="WZT211" s="1"/>
      <c r="WZU211" s="1"/>
      <c r="WZV211" s="1"/>
      <c r="WZW211" s="1"/>
      <c r="WZX211" s="1"/>
      <c r="WZY211" s="1"/>
      <c r="WZZ211" s="1"/>
      <c r="XAA211" s="1"/>
      <c r="XAB211" s="1"/>
      <c r="XAC211" s="1"/>
      <c r="XAD211" s="1"/>
      <c r="XAE211" s="1"/>
      <c r="XAF211" s="1"/>
      <c r="XAG211" s="1"/>
      <c r="XAH211" s="1"/>
      <c r="XAI211" s="1"/>
      <c r="XAJ211" s="1"/>
      <c r="XAK211" s="1"/>
      <c r="XAL211" s="1"/>
      <c r="XAM211" s="1"/>
      <c r="XAN211" s="1"/>
      <c r="XAO211" s="1"/>
      <c r="XAP211" s="1"/>
      <c r="XAQ211" s="1"/>
      <c r="XAR211" s="1"/>
      <c r="XAS211" s="1"/>
      <c r="XAT211" s="1"/>
      <c r="XAU211" s="1"/>
      <c r="XAV211" s="1"/>
      <c r="XAW211" s="1"/>
      <c r="XAX211" s="1"/>
      <c r="XAY211" s="1"/>
      <c r="XAZ211" s="1"/>
      <c r="XBA211" s="1"/>
      <c r="XBB211" s="1"/>
      <c r="XBC211" s="1"/>
      <c r="XBD211" s="1"/>
      <c r="XBE211" s="1"/>
      <c r="XBF211" s="1"/>
      <c r="XBG211" s="1"/>
      <c r="XBH211" s="1"/>
      <c r="XBI211" s="1"/>
      <c r="XBJ211" s="1"/>
      <c r="XBK211" s="1"/>
      <c r="XBL211" s="1"/>
      <c r="XBM211" s="1"/>
      <c r="XBN211" s="1"/>
      <c r="XBO211" s="1"/>
      <c r="XBP211" s="1"/>
      <c r="XBQ211" s="1"/>
      <c r="XBR211" s="1"/>
      <c r="XBS211" s="1"/>
      <c r="XBT211" s="1"/>
      <c r="XBU211" s="1"/>
      <c r="XBV211" s="1"/>
      <c r="XBW211" s="1"/>
      <c r="XBX211" s="1"/>
      <c r="XBY211" s="1"/>
      <c r="XBZ211" s="1"/>
      <c r="XCA211" s="1"/>
      <c r="XCB211" s="1"/>
      <c r="XCC211" s="1"/>
      <c r="XCD211" s="1"/>
      <c r="XCE211" s="1"/>
      <c r="XCF211" s="1"/>
      <c r="XCG211" s="1"/>
      <c r="XCH211" s="1"/>
      <c r="XCI211" s="1"/>
      <c r="XCJ211" s="1"/>
      <c r="XCK211" s="1"/>
      <c r="XCL211" s="1"/>
      <c r="XCM211" s="1"/>
      <c r="XCN211" s="1"/>
      <c r="XCO211" s="1"/>
      <c r="XCP211" s="1"/>
      <c r="XCQ211" s="1"/>
      <c r="XCR211" s="1"/>
      <c r="XCS211" s="1"/>
      <c r="XCT211" s="1"/>
      <c r="XCU211" s="1"/>
      <c r="XCV211" s="1"/>
      <c r="XCW211" s="1"/>
      <c r="XCX211" s="1"/>
      <c r="XCY211" s="1"/>
      <c r="XCZ211" s="1"/>
      <c r="XDA211" s="1"/>
      <c r="XDB211" s="1"/>
      <c r="XDC211" s="1"/>
      <c r="XDD211" s="1"/>
      <c r="XDE211" s="1"/>
      <c r="XDF211" s="1"/>
      <c r="XDG211" s="1"/>
      <c r="XDH211" s="1"/>
      <c r="XDI211" s="1"/>
      <c r="XDJ211" s="1"/>
      <c r="XDK211" s="1"/>
      <c r="XDL211" s="1"/>
      <c r="XDM211" s="1"/>
      <c r="XDN211" s="1"/>
      <c r="XDO211" s="1"/>
      <c r="XDP211" s="1"/>
      <c r="XDQ211" s="1"/>
      <c r="XDR211" s="1"/>
      <c r="XDS211" s="1"/>
      <c r="XDT211" s="1"/>
      <c r="XDU211" s="1"/>
      <c r="XDV211" s="1"/>
      <c r="XDW211" s="1"/>
      <c r="XDX211" s="1"/>
      <c r="XDY211" s="1"/>
      <c r="XDZ211" s="1"/>
      <c r="XEA211" s="1"/>
      <c r="XEB211" s="1"/>
      <c r="XEC211" s="1"/>
      <c r="XED211" s="1"/>
      <c r="XEE211" s="1"/>
      <c r="XEF211" s="1"/>
      <c r="XEG211" s="1"/>
      <c r="XEH211" s="1"/>
      <c r="XEI211" s="1"/>
      <c r="XEJ211" s="1"/>
      <c r="XEK211" s="1"/>
      <c r="XEL211" s="1"/>
      <c r="XEM211" s="1"/>
      <c r="XEN211" s="1"/>
      <c r="XEO211" s="1"/>
      <c r="XEP211" s="1"/>
      <c r="XEQ211" s="1"/>
      <c r="XER211" s="1"/>
      <c r="XES211" s="1"/>
      <c r="XET211" s="1"/>
      <c r="XEU211" s="1"/>
      <c r="XEV211" s="1"/>
      <c r="XEW211" s="1"/>
      <c r="XEX211" s="1"/>
      <c r="XEY211" s="1"/>
      <c r="XEZ211" s="1"/>
      <c r="XFA211" s="1"/>
      <c r="XFB211" s="1"/>
      <c r="XFC211" s="1"/>
    </row>
    <row r="212" spans="1:150 16226:16383" s="3" customFormat="1" ht="20.25" customHeight="1" x14ac:dyDescent="0.3">
      <c r="A212" s="91">
        <f t="shared" si="13"/>
        <v>4</v>
      </c>
      <c r="B212" s="92"/>
      <c r="C212" s="55" t="s">
        <v>338</v>
      </c>
      <c r="D212" s="55" t="s">
        <v>337</v>
      </c>
      <c r="E212" s="6">
        <f>(3.05*5.87+2.43*1.83+3.05*2.76+1.57*0.6+1.52*1.94+1.38*1.82)*10.764</f>
        <v>400.10649119999999</v>
      </c>
      <c r="F212" s="6">
        <v>0</v>
      </c>
      <c r="G212" s="6">
        <v>0</v>
      </c>
      <c r="H212" s="6">
        <f t="shared" si="12"/>
        <v>400.10649119999999</v>
      </c>
      <c r="I212" s="77">
        <f>3.05*5.87+2.43*1.83+3.05*2.76+1.57*0.6+1.52*1.94+1.38*1.82</f>
        <v>37.1708</v>
      </c>
      <c r="J212" s="76"/>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c r="AK212" s="1"/>
      <c r="AL212" s="1"/>
      <c r="AM212" s="1"/>
      <c r="AN212" s="1"/>
      <c r="AO212" s="1"/>
      <c r="AP212" s="1"/>
      <c r="AQ212" s="1"/>
      <c r="AR212" s="1"/>
      <c r="AS212" s="1"/>
      <c r="AT212" s="1"/>
      <c r="AU212" s="1"/>
      <c r="AV212" s="1"/>
      <c r="AW212" s="1"/>
      <c r="AX212" s="1"/>
      <c r="AY212" s="1"/>
      <c r="AZ212" s="1"/>
      <c r="BA212" s="1"/>
      <c r="BB212" s="1"/>
      <c r="BC212" s="1"/>
      <c r="BD212" s="1"/>
      <c r="BE212" s="1"/>
      <c r="BF212" s="1"/>
      <c r="BG212" s="1"/>
      <c r="BH212" s="1"/>
      <c r="BI212" s="1"/>
      <c r="BJ212" s="1"/>
      <c r="BK212" s="1"/>
      <c r="BL212" s="1"/>
      <c r="BM212" s="1"/>
      <c r="BN212" s="1"/>
      <c r="BO212" s="1"/>
      <c r="BP212" s="1"/>
      <c r="BQ212" s="1"/>
      <c r="BR212" s="1"/>
      <c r="BS212" s="1"/>
      <c r="BT212" s="1"/>
      <c r="BU212" s="1"/>
      <c r="BV212" s="1"/>
      <c r="BW212" s="1"/>
      <c r="BX212" s="1"/>
      <c r="BY212" s="1"/>
      <c r="BZ212" s="1"/>
      <c r="CA212" s="1"/>
      <c r="CB212" s="1"/>
      <c r="CC212" s="1"/>
      <c r="CD212" s="1"/>
      <c r="CE212" s="1"/>
      <c r="CF212" s="1"/>
      <c r="CG212" s="1"/>
      <c r="CH212" s="1"/>
      <c r="CI212" s="1"/>
      <c r="CJ212" s="1"/>
      <c r="CK212" s="1"/>
      <c r="CL212" s="1"/>
      <c r="CM212" s="1"/>
      <c r="CN212" s="1"/>
      <c r="CO212" s="1"/>
      <c r="CP212" s="1"/>
      <c r="CQ212" s="1"/>
      <c r="CR212" s="1"/>
      <c r="CS212" s="1"/>
      <c r="CT212" s="1"/>
      <c r="CU212" s="1"/>
      <c r="CV212" s="1"/>
      <c r="CW212" s="1"/>
      <c r="CX212" s="1"/>
      <c r="CY212" s="1"/>
      <c r="CZ212" s="1"/>
      <c r="DA212" s="1"/>
      <c r="DB212" s="1"/>
      <c r="DC212" s="1"/>
      <c r="DD212" s="1"/>
      <c r="DE212" s="1"/>
      <c r="DF212" s="1"/>
      <c r="DG212" s="1"/>
      <c r="DH212" s="1"/>
      <c r="DI212" s="1"/>
      <c r="DJ212" s="1"/>
      <c r="DK212" s="1"/>
      <c r="DL212" s="1"/>
      <c r="DM212" s="1"/>
      <c r="DN212" s="1"/>
      <c r="DO212" s="1"/>
      <c r="DP212" s="1"/>
      <c r="DQ212" s="1"/>
      <c r="DR212" s="1"/>
      <c r="DS212" s="1"/>
      <c r="DT212" s="1"/>
      <c r="DU212" s="1"/>
      <c r="DV212" s="1"/>
      <c r="DW212" s="1"/>
      <c r="DX212" s="1"/>
      <c r="DY212" s="1"/>
      <c r="DZ212" s="1"/>
      <c r="EA212" s="1"/>
      <c r="EB212" s="1"/>
      <c r="EC212" s="1"/>
      <c r="ED212" s="1"/>
      <c r="EE212" s="1"/>
      <c r="EF212" s="1"/>
      <c r="EG212" s="1"/>
      <c r="EH212" s="1"/>
      <c r="EI212" s="1"/>
      <c r="EJ212" s="1"/>
      <c r="EK212" s="1"/>
      <c r="EL212" s="1"/>
      <c r="EM212" s="1"/>
      <c r="EN212" s="1"/>
      <c r="EO212" s="1"/>
      <c r="EP212" s="1"/>
      <c r="EQ212" s="1"/>
      <c r="ER212" s="1"/>
      <c r="ES212" s="1"/>
      <c r="ET212" s="1"/>
      <c r="WZB212" s="1"/>
      <c r="WZC212" s="1"/>
      <c r="WZD212" s="1"/>
      <c r="WZE212" s="1"/>
      <c r="WZF212" s="1"/>
      <c r="WZG212" s="1"/>
      <c r="WZH212" s="1"/>
      <c r="WZI212" s="1"/>
      <c r="WZJ212" s="1"/>
      <c r="WZK212" s="1"/>
      <c r="WZL212" s="1"/>
      <c r="WZM212" s="1"/>
      <c r="WZN212" s="1"/>
      <c r="WZO212" s="1"/>
      <c r="WZP212" s="1"/>
      <c r="WZQ212" s="1"/>
      <c r="WZR212" s="1"/>
      <c r="WZS212" s="1"/>
      <c r="WZT212" s="1"/>
      <c r="WZU212" s="1"/>
      <c r="WZV212" s="1"/>
      <c r="WZW212" s="1"/>
      <c r="WZX212" s="1"/>
      <c r="WZY212" s="1"/>
      <c r="WZZ212" s="1"/>
      <c r="XAA212" s="1"/>
      <c r="XAB212" s="1"/>
      <c r="XAC212" s="1"/>
      <c r="XAD212" s="1"/>
      <c r="XAE212" s="1"/>
      <c r="XAF212" s="1"/>
      <c r="XAG212" s="1"/>
      <c r="XAH212" s="1"/>
      <c r="XAI212" s="1"/>
      <c r="XAJ212" s="1"/>
      <c r="XAK212" s="1"/>
      <c r="XAL212" s="1"/>
      <c r="XAM212" s="1"/>
      <c r="XAN212" s="1"/>
      <c r="XAO212" s="1"/>
      <c r="XAP212" s="1"/>
      <c r="XAQ212" s="1"/>
      <c r="XAR212" s="1"/>
      <c r="XAS212" s="1"/>
      <c r="XAT212" s="1"/>
      <c r="XAU212" s="1"/>
      <c r="XAV212" s="1"/>
      <c r="XAW212" s="1"/>
      <c r="XAX212" s="1"/>
      <c r="XAY212" s="1"/>
      <c r="XAZ212" s="1"/>
      <c r="XBA212" s="1"/>
      <c r="XBB212" s="1"/>
      <c r="XBC212" s="1"/>
      <c r="XBD212" s="1"/>
      <c r="XBE212" s="1"/>
      <c r="XBF212" s="1"/>
      <c r="XBG212" s="1"/>
      <c r="XBH212" s="1"/>
      <c r="XBI212" s="1"/>
      <c r="XBJ212" s="1"/>
      <c r="XBK212" s="1"/>
      <c r="XBL212" s="1"/>
      <c r="XBM212" s="1"/>
      <c r="XBN212" s="1"/>
      <c r="XBO212" s="1"/>
      <c r="XBP212" s="1"/>
      <c r="XBQ212" s="1"/>
      <c r="XBR212" s="1"/>
      <c r="XBS212" s="1"/>
      <c r="XBT212" s="1"/>
      <c r="XBU212" s="1"/>
      <c r="XBV212" s="1"/>
      <c r="XBW212" s="1"/>
      <c r="XBX212" s="1"/>
      <c r="XBY212" s="1"/>
      <c r="XBZ212" s="1"/>
      <c r="XCA212" s="1"/>
      <c r="XCB212" s="1"/>
      <c r="XCC212" s="1"/>
      <c r="XCD212" s="1"/>
      <c r="XCE212" s="1"/>
      <c r="XCF212" s="1"/>
      <c r="XCG212" s="1"/>
      <c r="XCH212" s="1"/>
      <c r="XCI212" s="1"/>
      <c r="XCJ212" s="1"/>
      <c r="XCK212" s="1"/>
      <c r="XCL212" s="1"/>
      <c r="XCM212" s="1"/>
      <c r="XCN212" s="1"/>
      <c r="XCO212" s="1"/>
      <c r="XCP212" s="1"/>
      <c r="XCQ212" s="1"/>
      <c r="XCR212" s="1"/>
      <c r="XCS212" s="1"/>
      <c r="XCT212" s="1"/>
      <c r="XCU212" s="1"/>
      <c r="XCV212" s="1"/>
      <c r="XCW212" s="1"/>
      <c r="XCX212" s="1"/>
      <c r="XCY212" s="1"/>
      <c r="XCZ212" s="1"/>
      <c r="XDA212" s="1"/>
      <c r="XDB212" s="1"/>
      <c r="XDC212" s="1"/>
      <c r="XDD212" s="1"/>
      <c r="XDE212" s="1"/>
      <c r="XDF212" s="1"/>
      <c r="XDG212" s="1"/>
      <c r="XDH212" s="1"/>
      <c r="XDI212" s="1"/>
      <c r="XDJ212" s="1"/>
      <c r="XDK212" s="1"/>
      <c r="XDL212" s="1"/>
      <c r="XDM212" s="1"/>
      <c r="XDN212" s="1"/>
      <c r="XDO212" s="1"/>
      <c r="XDP212" s="1"/>
      <c r="XDQ212" s="1"/>
      <c r="XDR212" s="1"/>
      <c r="XDS212" s="1"/>
      <c r="XDT212" s="1"/>
      <c r="XDU212" s="1"/>
      <c r="XDV212" s="1"/>
      <c r="XDW212" s="1"/>
      <c r="XDX212" s="1"/>
      <c r="XDY212" s="1"/>
      <c r="XDZ212" s="1"/>
      <c r="XEA212" s="1"/>
      <c r="XEB212" s="1"/>
      <c r="XEC212" s="1"/>
      <c r="XED212" s="1"/>
      <c r="XEE212" s="1"/>
      <c r="XEF212" s="1"/>
      <c r="XEG212" s="1"/>
      <c r="XEH212" s="1"/>
      <c r="XEI212" s="1"/>
      <c r="XEJ212" s="1"/>
      <c r="XEK212" s="1"/>
      <c r="XEL212" s="1"/>
      <c r="XEM212" s="1"/>
      <c r="XEN212" s="1"/>
      <c r="XEO212" s="1"/>
      <c r="XEP212" s="1"/>
      <c r="XEQ212" s="1"/>
      <c r="XER212" s="1"/>
      <c r="XES212" s="1"/>
      <c r="XET212" s="1"/>
      <c r="XEU212" s="1"/>
      <c r="XEV212" s="1"/>
      <c r="XEW212" s="1"/>
      <c r="XEX212" s="1"/>
      <c r="XEY212" s="1"/>
      <c r="XEZ212" s="1"/>
      <c r="XFA212" s="1"/>
      <c r="XFB212" s="1"/>
      <c r="XFC212" s="1"/>
    </row>
    <row r="213" spans="1:150 16226:16383" s="3" customFormat="1" ht="20.25" customHeight="1" x14ac:dyDescent="0.3">
      <c r="A213" s="91">
        <f t="shared" si="13"/>
        <v>5</v>
      </c>
      <c r="B213" s="92"/>
      <c r="C213" s="55" t="s">
        <v>338</v>
      </c>
      <c r="D213" s="55" t="s">
        <v>337</v>
      </c>
      <c r="E213" s="6">
        <f>(3.05*5.87+2.43*1.83+3.05*2.76+1.57*0.6+1.52*1.94+1.38*1.82)*10.764</f>
        <v>400.10649119999999</v>
      </c>
      <c r="F213" s="6">
        <v>0</v>
      </c>
      <c r="G213" s="6">
        <v>0</v>
      </c>
      <c r="H213" s="6">
        <f t="shared" si="12"/>
        <v>400.10649119999999</v>
      </c>
      <c r="I213" s="77"/>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c r="AK213" s="1"/>
      <c r="AL213" s="1"/>
      <c r="AM213" s="1"/>
      <c r="AN213" s="1"/>
      <c r="AO213" s="1"/>
      <c r="AP213" s="1"/>
      <c r="AQ213" s="1"/>
      <c r="AR213" s="1"/>
      <c r="AS213" s="1"/>
      <c r="AT213" s="1"/>
      <c r="AU213" s="1"/>
      <c r="AV213" s="1"/>
      <c r="AW213" s="1"/>
      <c r="AX213" s="1"/>
      <c r="AY213" s="1"/>
      <c r="AZ213" s="1"/>
      <c r="BA213" s="1"/>
      <c r="BB213" s="1"/>
      <c r="BC213" s="1"/>
      <c r="BD213" s="1"/>
      <c r="BE213" s="1"/>
      <c r="BF213" s="1"/>
      <c r="BG213" s="1"/>
      <c r="BH213" s="1"/>
      <c r="BI213" s="1"/>
      <c r="BJ213" s="1"/>
      <c r="BK213" s="1"/>
      <c r="BL213" s="1"/>
      <c r="BM213" s="1"/>
      <c r="BN213" s="1"/>
      <c r="BO213" s="1"/>
      <c r="BP213" s="1"/>
      <c r="BQ213" s="1"/>
      <c r="BR213" s="1"/>
      <c r="BS213" s="1"/>
      <c r="BT213" s="1"/>
      <c r="BU213" s="1"/>
      <c r="BV213" s="1"/>
      <c r="BW213" s="1"/>
      <c r="BX213" s="1"/>
      <c r="BY213" s="1"/>
      <c r="BZ213" s="1"/>
      <c r="CA213" s="1"/>
      <c r="CB213" s="1"/>
      <c r="CC213" s="1"/>
      <c r="CD213" s="1"/>
      <c r="CE213" s="1"/>
      <c r="CF213" s="1"/>
      <c r="CG213" s="1"/>
      <c r="CH213" s="1"/>
      <c r="CI213" s="1"/>
      <c r="CJ213" s="1"/>
      <c r="CK213" s="1"/>
      <c r="CL213" s="1"/>
      <c r="CM213" s="1"/>
      <c r="CN213" s="1"/>
      <c r="CO213" s="1"/>
      <c r="CP213" s="1"/>
      <c r="CQ213" s="1"/>
      <c r="CR213" s="1"/>
      <c r="CS213" s="1"/>
      <c r="CT213" s="1"/>
      <c r="CU213" s="1"/>
      <c r="CV213" s="1"/>
      <c r="CW213" s="1"/>
      <c r="CX213" s="1"/>
      <c r="CY213" s="1"/>
      <c r="CZ213" s="1"/>
      <c r="DA213" s="1"/>
      <c r="DB213" s="1"/>
      <c r="DC213" s="1"/>
      <c r="DD213" s="1"/>
      <c r="DE213" s="1"/>
      <c r="DF213" s="1"/>
      <c r="DG213" s="1"/>
      <c r="DH213" s="1"/>
      <c r="DI213" s="1"/>
      <c r="DJ213" s="1"/>
      <c r="DK213" s="1"/>
      <c r="DL213" s="1"/>
      <c r="DM213" s="1"/>
      <c r="DN213" s="1"/>
      <c r="DO213" s="1"/>
      <c r="DP213" s="1"/>
      <c r="DQ213" s="1"/>
      <c r="DR213" s="1"/>
      <c r="DS213" s="1"/>
      <c r="DT213" s="1"/>
      <c r="DU213" s="1"/>
      <c r="DV213" s="1"/>
      <c r="DW213" s="1"/>
      <c r="DX213" s="1"/>
      <c r="DY213" s="1"/>
      <c r="DZ213" s="1"/>
      <c r="EA213" s="1"/>
      <c r="EB213" s="1"/>
      <c r="EC213" s="1"/>
      <c r="ED213" s="1"/>
      <c r="EE213" s="1"/>
      <c r="EF213" s="1"/>
      <c r="EG213" s="1"/>
      <c r="EH213" s="1"/>
      <c r="EI213" s="1"/>
      <c r="EJ213" s="1"/>
      <c r="EK213" s="1"/>
      <c r="EL213" s="1"/>
      <c r="EM213" s="1"/>
      <c r="EN213" s="1"/>
      <c r="EO213" s="1"/>
      <c r="EP213" s="1"/>
      <c r="EQ213" s="1"/>
      <c r="ER213" s="1"/>
      <c r="ES213" s="1"/>
      <c r="ET213" s="1"/>
      <c r="WZB213" s="1"/>
      <c r="WZC213" s="1"/>
      <c r="WZD213" s="1"/>
      <c r="WZE213" s="1"/>
      <c r="WZF213" s="1"/>
      <c r="WZG213" s="1"/>
      <c r="WZH213" s="1"/>
      <c r="WZI213" s="1"/>
      <c r="WZJ213" s="1"/>
      <c r="WZK213" s="1"/>
      <c r="WZL213" s="1"/>
      <c r="WZM213" s="1"/>
      <c r="WZN213" s="1"/>
      <c r="WZO213" s="1"/>
      <c r="WZP213" s="1"/>
      <c r="WZQ213" s="1"/>
      <c r="WZR213" s="1"/>
      <c r="WZS213" s="1"/>
      <c r="WZT213" s="1"/>
      <c r="WZU213" s="1"/>
      <c r="WZV213" s="1"/>
      <c r="WZW213" s="1"/>
      <c r="WZX213" s="1"/>
      <c r="WZY213" s="1"/>
      <c r="WZZ213" s="1"/>
      <c r="XAA213" s="1"/>
      <c r="XAB213" s="1"/>
      <c r="XAC213" s="1"/>
      <c r="XAD213" s="1"/>
      <c r="XAE213" s="1"/>
      <c r="XAF213" s="1"/>
      <c r="XAG213" s="1"/>
      <c r="XAH213" s="1"/>
      <c r="XAI213" s="1"/>
      <c r="XAJ213" s="1"/>
      <c r="XAK213" s="1"/>
      <c r="XAL213" s="1"/>
      <c r="XAM213" s="1"/>
      <c r="XAN213" s="1"/>
      <c r="XAO213" s="1"/>
      <c r="XAP213" s="1"/>
      <c r="XAQ213" s="1"/>
      <c r="XAR213" s="1"/>
      <c r="XAS213" s="1"/>
      <c r="XAT213" s="1"/>
      <c r="XAU213" s="1"/>
      <c r="XAV213" s="1"/>
      <c r="XAW213" s="1"/>
      <c r="XAX213" s="1"/>
      <c r="XAY213" s="1"/>
      <c r="XAZ213" s="1"/>
      <c r="XBA213" s="1"/>
      <c r="XBB213" s="1"/>
      <c r="XBC213" s="1"/>
      <c r="XBD213" s="1"/>
      <c r="XBE213" s="1"/>
      <c r="XBF213" s="1"/>
      <c r="XBG213" s="1"/>
      <c r="XBH213" s="1"/>
      <c r="XBI213" s="1"/>
      <c r="XBJ213" s="1"/>
      <c r="XBK213" s="1"/>
      <c r="XBL213" s="1"/>
      <c r="XBM213" s="1"/>
      <c r="XBN213" s="1"/>
      <c r="XBO213" s="1"/>
      <c r="XBP213" s="1"/>
      <c r="XBQ213" s="1"/>
      <c r="XBR213" s="1"/>
      <c r="XBS213" s="1"/>
      <c r="XBT213" s="1"/>
      <c r="XBU213" s="1"/>
      <c r="XBV213" s="1"/>
      <c r="XBW213" s="1"/>
      <c r="XBX213" s="1"/>
      <c r="XBY213" s="1"/>
      <c r="XBZ213" s="1"/>
      <c r="XCA213" s="1"/>
      <c r="XCB213" s="1"/>
      <c r="XCC213" s="1"/>
      <c r="XCD213" s="1"/>
      <c r="XCE213" s="1"/>
      <c r="XCF213" s="1"/>
      <c r="XCG213" s="1"/>
      <c r="XCH213" s="1"/>
      <c r="XCI213" s="1"/>
      <c r="XCJ213" s="1"/>
      <c r="XCK213" s="1"/>
      <c r="XCL213" s="1"/>
      <c r="XCM213" s="1"/>
      <c r="XCN213" s="1"/>
      <c r="XCO213" s="1"/>
      <c r="XCP213" s="1"/>
      <c r="XCQ213" s="1"/>
      <c r="XCR213" s="1"/>
      <c r="XCS213" s="1"/>
      <c r="XCT213" s="1"/>
      <c r="XCU213" s="1"/>
      <c r="XCV213" s="1"/>
      <c r="XCW213" s="1"/>
      <c r="XCX213" s="1"/>
      <c r="XCY213" s="1"/>
      <c r="XCZ213" s="1"/>
      <c r="XDA213" s="1"/>
      <c r="XDB213" s="1"/>
      <c r="XDC213" s="1"/>
      <c r="XDD213" s="1"/>
      <c r="XDE213" s="1"/>
      <c r="XDF213" s="1"/>
      <c r="XDG213" s="1"/>
      <c r="XDH213" s="1"/>
      <c r="XDI213" s="1"/>
      <c r="XDJ213" s="1"/>
      <c r="XDK213" s="1"/>
      <c r="XDL213" s="1"/>
      <c r="XDM213" s="1"/>
      <c r="XDN213" s="1"/>
      <c r="XDO213" s="1"/>
      <c r="XDP213" s="1"/>
      <c r="XDQ213" s="1"/>
      <c r="XDR213" s="1"/>
      <c r="XDS213" s="1"/>
      <c r="XDT213" s="1"/>
      <c r="XDU213" s="1"/>
      <c r="XDV213" s="1"/>
      <c r="XDW213" s="1"/>
      <c r="XDX213" s="1"/>
      <c r="XDY213" s="1"/>
      <c r="XDZ213" s="1"/>
      <c r="XEA213" s="1"/>
      <c r="XEB213" s="1"/>
      <c r="XEC213" s="1"/>
      <c r="XED213" s="1"/>
      <c r="XEE213" s="1"/>
      <c r="XEF213" s="1"/>
      <c r="XEG213" s="1"/>
      <c r="XEH213" s="1"/>
      <c r="XEI213" s="1"/>
      <c r="XEJ213" s="1"/>
      <c r="XEK213" s="1"/>
      <c r="XEL213" s="1"/>
      <c r="XEM213" s="1"/>
      <c r="XEN213" s="1"/>
      <c r="XEO213" s="1"/>
      <c r="XEP213" s="1"/>
      <c r="XEQ213" s="1"/>
      <c r="XER213" s="1"/>
      <c r="XES213" s="1"/>
      <c r="XET213" s="1"/>
      <c r="XEU213" s="1"/>
      <c r="XEV213" s="1"/>
      <c r="XEW213" s="1"/>
      <c r="XEX213" s="1"/>
      <c r="XEY213" s="1"/>
      <c r="XEZ213" s="1"/>
      <c r="XFA213" s="1"/>
      <c r="XFB213" s="1"/>
      <c r="XFC213" s="1"/>
    </row>
    <row r="214" spans="1:150 16226:16383" s="3" customFormat="1" ht="20.25" customHeight="1" x14ac:dyDescent="0.3">
      <c r="A214" s="91">
        <f t="shared" si="13"/>
        <v>6</v>
      </c>
      <c r="B214" s="92"/>
      <c r="C214" s="55" t="s">
        <v>88</v>
      </c>
      <c r="D214" s="55" t="s">
        <v>325</v>
      </c>
      <c r="E214" s="6">
        <f>(3.05*5.87+2*3.05+3.05*3.05+3.05*3.37+2.25*0.9+2.12*0.6+2.23*3.13+1.38*2.13+2.1*1.38+1*0.9)*10.764</f>
        <v>652.28548319999982</v>
      </c>
      <c r="F214" s="6">
        <v>0</v>
      </c>
      <c r="G214" s="6">
        <v>0</v>
      </c>
      <c r="H214" s="6">
        <f t="shared" si="12"/>
        <v>652.28548319999982</v>
      </c>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c r="AK214" s="1"/>
      <c r="AL214" s="1"/>
      <c r="AM214" s="1"/>
      <c r="AN214" s="1"/>
      <c r="AO214" s="1"/>
      <c r="AP214" s="1"/>
      <c r="AQ214" s="1"/>
      <c r="AR214" s="1"/>
      <c r="AS214" s="1"/>
      <c r="AT214" s="1"/>
      <c r="AU214" s="1"/>
      <c r="AV214" s="1"/>
      <c r="AW214" s="1"/>
      <c r="AX214" s="1"/>
      <c r="AY214" s="1"/>
      <c r="AZ214" s="1"/>
      <c r="BA214" s="1"/>
      <c r="BB214" s="1"/>
      <c r="BC214" s="1"/>
      <c r="BD214" s="1"/>
      <c r="BE214" s="1"/>
      <c r="BF214" s="1"/>
      <c r="BG214" s="1"/>
      <c r="BH214" s="1"/>
      <c r="BI214" s="1"/>
      <c r="BJ214" s="1"/>
      <c r="BK214" s="1"/>
      <c r="BL214" s="1"/>
      <c r="BM214" s="1"/>
      <c r="BN214" s="1"/>
      <c r="BO214" s="1"/>
      <c r="BP214" s="1"/>
      <c r="BQ214" s="1"/>
      <c r="BR214" s="1"/>
      <c r="BS214" s="1"/>
      <c r="BT214" s="1"/>
      <c r="BU214" s="1"/>
      <c r="BV214" s="1"/>
      <c r="BW214" s="1"/>
      <c r="BX214" s="1"/>
      <c r="BY214" s="1"/>
      <c r="BZ214" s="1"/>
      <c r="CA214" s="1"/>
      <c r="CB214" s="1"/>
      <c r="CC214" s="1"/>
      <c r="CD214" s="1"/>
      <c r="CE214" s="1"/>
      <c r="CF214" s="1"/>
      <c r="CG214" s="1"/>
      <c r="CH214" s="1"/>
      <c r="CI214" s="1"/>
      <c r="CJ214" s="1"/>
      <c r="CK214" s="1"/>
      <c r="CL214" s="1"/>
      <c r="CM214" s="1"/>
      <c r="CN214" s="1"/>
      <c r="CO214" s="1"/>
      <c r="CP214" s="1"/>
      <c r="CQ214" s="1"/>
      <c r="CR214" s="1"/>
      <c r="CS214" s="1"/>
      <c r="CT214" s="1"/>
      <c r="CU214" s="1"/>
      <c r="CV214" s="1"/>
      <c r="CW214" s="1"/>
      <c r="CX214" s="1"/>
      <c r="CY214" s="1"/>
      <c r="CZ214" s="1"/>
      <c r="DA214" s="1"/>
      <c r="DB214" s="1"/>
      <c r="DC214" s="1"/>
      <c r="DD214" s="1"/>
      <c r="DE214" s="1"/>
      <c r="DF214" s="1"/>
      <c r="DG214" s="1"/>
      <c r="DH214" s="1"/>
      <c r="DI214" s="1"/>
      <c r="DJ214" s="1"/>
      <c r="DK214" s="1"/>
      <c r="DL214" s="1"/>
      <c r="DM214" s="1"/>
      <c r="DN214" s="1"/>
      <c r="DO214" s="1"/>
      <c r="DP214" s="1"/>
      <c r="DQ214" s="1"/>
      <c r="DR214" s="1"/>
      <c r="DS214" s="1"/>
      <c r="DT214" s="1"/>
      <c r="DU214" s="1"/>
      <c r="DV214" s="1"/>
      <c r="DW214" s="1"/>
      <c r="DX214" s="1"/>
      <c r="DY214" s="1"/>
      <c r="DZ214" s="1"/>
      <c r="EA214" s="1"/>
      <c r="EB214" s="1"/>
      <c r="EC214" s="1"/>
      <c r="ED214" s="1"/>
      <c r="EE214" s="1"/>
      <c r="EF214" s="1"/>
      <c r="EG214" s="1"/>
      <c r="EH214" s="1"/>
      <c r="EI214" s="1"/>
      <c r="EJ214" s="1"/>
      <c r="EK214" s="1"/>
      <c r="EL214" s="1"/>
      <c r="EM214" s="1"/>
      <c r="EN214" s="1"/>
      <c r="EO214" s="1"/>
      <c r="EP214" s="1"/>
      <c r="EQ214" s="1"/>
      <c r="ER214" s="1"/>
      <c r="ES214" s="1"/>
      <c r="ET214" s="1"/>
      <c r="WZB214" s="1"/>
      <c r="WZC214" s="1"/>
      <c r="WZD214" s="1"/>
      <c r="WZE214" s="1"/>
      <c r="WZF214" s="1"/>
      <c r="WZG214" s="1"/>
      <c r="WZH214" s="1"/>
      <c r="WZI214" s="1"/>
      <c r="WZJ214" s="1"/>
      <c r="WZK214" s="1"/>
      <c r="WZL214" s="1"/>
      <c r="WZM214" s="1"/>
      <c r="WZN214" s="1"/>
      <c r="WZO214" s="1"/>
      <c r="WZP214" s="1"/>
      <c r="WZQ214" s="1"/>
      <c r="WZR214" s="1"/>
      <c r="WZS214" s="1"/>
      <c r="WZT214" s="1"/>
      <c r="WZU214" s="1"/>
      <c r="WZV214" s="1"/>
      <c r="WZW214" s="1"/>
      <c r="WZX214" s="1"/>
      <c r="WZY214" s="1"/>
      <c r="WZZ214" s="1"/>
      <c r="XAA214" s="1"/>
      <c r="XAB214" s="1"/>
      <c r="XAC214" s="1"/>
      <c r="XAD214" s="1"/>
      <c r="XAE214" s="1"/>
      <c r="XAF214" s="1"/>
      <c r="XAG214" s="1"/>
      <c r="XAH214" s="1"/>
      <c r="XAI214" s="1"/>
      <c r="XAJ214" s="1"/>
      <c r="XAK214" s="1"/>
      <c r="XAL214" s="1"/>
      <c r="XAM214" s="1"/>
      <c r="XAN214" s="1"/>
      <c r="XAO214" s="1"/>
      <c r="XAP214" s="1"/>
      <c r="XAQ214" s="1"/>
      <c r="XAR214" s="1"/>
      <c r="XAS214" s="1"/>
      <c r="XAT214" s="1"/>
      <c r="XAU214" s="1"/>
      <c r="XAV214" s="1"/>
      <c r="XAW214" s="1"/>
      <c r="XAX214" s="1"/>
      <c r="XAY214" s="1"/>
      <c r="XAZ214" s="1"/>
      <c r="XBA214" s="1"/>
      <c r="XBB214" s="1"/>
      <c r="XBC214" s="1"/>
      <c r="XBD214" s="1"/>
      <c r="XBE214" s="1"/>
      <c r="XBF214" s="1"/>
      <c r="XBG214" s="1"/>
      <c r="XBH214" s="1"/>
      <c r="XBI214" s="1"/>
      <c r="XBJ214" s="1"/>
      <c r="XBK214" s="1"/>
      <c r="XBL214" s="1"/>
      <c r="XBM214" s="1"/>
      <c r="XBN214" s="1"/>
      <c r="XBO214" s="1"/>
      <c r="XBP214" s="1"/>
      <c r="XBQ214" s="1"/>
      <c r="XBR214" s="1"/>
      <c r="XBS214" s="1"/>
      <c r="XBT214" s="1"/>
      <c r="XBU214" s="1"/>
      <c r="XBV214" s="1"/>
      <c r="XBW214" s="1"/>
      <c r="XBX214" s="1"/>
      <c r="XBY214" s="1"/>
      <c r="XBZ214" s="1"/>
      <c r="XCA214" s="1"/>
      <c r="XCB214" s="1"/>
      <c r="XCC214" s="1"/>
      <c r="XCD214" s="1"/>
      <c r="XCE214" s="1"/>
      <c r="XCF214" s="1"/>
      <c r="XCG214" s="1"/>
      <c r="XCH214" s="1"/>
      <c r="XCI214" s="1"/>
      <c r="XCJ214" s="1"/>
      <c r="XCK214" s="1"/>
      <c r="XCL214" s="1"/>
      <c r="XCM214" s="1"/>
      <c r="XCN214" s="1"/>
      <c r="XCO214" s="1"/>
      <c r="XCP214" s="1"/>
      <c r="XCQ214" s="1"/>
      <c r="XCR214" s="1"/>
      <c r="XCS214" s="1"/>
      <c r="XCT214" s="1"/>
      <c r="XCU214" s="1"/>
      <c r="XCV214" s="1"/>
      <c r="XCW214" s="1"/>
      <c r="XCX214" s="1"/>
      <c r="XCY214" s="1"/>
      <c r="XCZ214" s="1"/>
      <c r="XDA214" s="1"/>
      <c r="XDB214" s="1"/>
      <c r="XDC214" s="1"/>
      <c r="XDD214" s="1"/>
      <c r="XDE214" s="1"/>
      <c r="XDF214" s="1"/>
      <c r="XDG214" s="1"/>
      <c r="XDH214" s="1"/>
      <c r="XDI214" s="1"/>
      <c r="XDJ214" s="1"/>
      <c r="XDK214" s="1"/>
      <c r="XDL214" s="1"/>
      <c r="XDM214" s="1"/>
      <c r="XDN214" s="1"/>
      <c r="XDO214" s="1"/>
      <c r="XDP214" s="1"/>
      <c r="XDQ214" s="1"/>
      <c r="XDR214" s="1"/>
      <c r="XDS214" s="1"/>
      <c r="XDT214" s="1"/>
      <c r="XDU214" s="1"/>
      <c r="XDV214" s="1"/>
      <c r="XDW214" s="1"/>
      <c r="XDX214" s="1"/>
      <c r="XDY214" s="1"/>
      <c r="XDZ214" s="1"/>
      <c r="XEA214" s="1"/>
      <c r="XEB214" s="1"/>
      <c r="XEC214" s="1"/>
      <c r="XED214" s="1"/>
      <c r="XEE214" s="1"/>
      <c r="XEF214" s="1"/>
      <c r="XEG214" s="1"/>
      <c r="XEH214" s="1"/>
      <c r="XEI214" s="1"/>
      <c r="XEJ214" s="1"/>
      <c r="XEK214" s="1"/>
      <c r="XEL214" s="1"/>
      <c r="XEM214" s="1"/>
      <c r="XEN214" s="1"/>
      <c r="XEO214" s="1"/>
      <c r="XEP214" s="1"/>
      <c r="XEQ214" s="1"/>
      <c r="XER214" s="1"/>
      <c r="XES214" s="1"/>
      <c r="XET214" s="1"/>
      <c r="XEU214" s="1"/>
      <c r="XEV214" s="1"/>
      <c r="XEW214" s="1"/>
      <c r="XEX214" s="1"/>
      <c r="XEY214" s="1"/>
      <c r="XEZ214" s="1"/>
      <c r="XFA214" s="1"/>
      <c r="XFB214" s="1"/>
      <c r="XFC214" s="1"/>
    </row>
    <row r="215" spans="1:150 16226:16383" s="3" customFormat="1" ht="20.25" customHeight="1" x14ac:dyDescent="0.3">
      <c r="A215" s="91">
        <f t="shared" si="13"/>
        <v>7</v>
      </c>
      <c r="B215" s="92"/>
      <c r="C215" s="55" t="s">
        <v>88</v>
      </c>
      <c r="D215" s="55" t="s">
        <v>325</v>
      </c>
      <c r="E215" s="6">
        <f>(3.05*6.03+2*3.05+3.05*3.05+3.05*3.37+2.25*0.9+2.32*0.6+2.23*3.13+1.38*2.13+2.1*1.38+1*0.9+2.08*0.9)*10.764</f>
        <v>678.98020319999989</v>
      </c>
      <c r="F215" s="6">
        <f>(3.05*1.15)*10.764</f>
        <v>37.754729999999988</v>
      </c>
      <c r="G215" s="6">
        <v>0</v>
      </c>
      <c r="H215" s="6">
        <f t="shared" si="12"/>
        <v>716.73493319999989</v>
      </c>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c r="AK215" s="1"/>
      <c r="AL215" s="1"/>
      <c r="AM215" s="1"/>
      <c r="AN215" s="1"/>
      <c r="AO215" s="1"/>
      <c r="AP215" s="1"/>
      <c r="AQ215" s="1"/>
      <c r="AR215" s="1"/>
      <c r="AS215" s="1"/>
      <c r="AT215" s="1"/>
      <c r="AU215" s="1"/>
      <c r="AV215" s="1"/>
      <c r="AW215" s="1"/>
      <c r="AX215" s="1"/>
      <c r="AY215" s="1"/>
      <c r="AZ215" s="1"/>
      <c r="BA215" s="1"/>
      <c r="BB215" s="1"/>
      <c r="BC215" s="1"/>
      <c r="BD215" s="1"/>
      <c r="BE215" s="1"/>
      <c r="BF215" s="1"/>
      <c r="BG215" s="1"/>
      <c r="BH215" s="1"/>
      <c r="BI215" s="1"/>
      <c r="BJ215" s="1"/>
      <c r="BK215" s="1"/>
      <c r="BL215" s="1"/>
      <c r="BM215" s="1"/>
      <c r="BN215" s="1"/>
      <c r="BO215" s="1"/>
      <c r="BP215" s="1"/>
      <c r="BQ215" s="1"/>
      <c r="BR215" s="1"/>
      <c r="BS215" s="1"/>
      <c r="BT215" s="1"/>
      <c r="BU215" s="1"/>
      <c r="BV215" s="1"/>
      <c r="BW215" s="1"/>
      <c r="BX215" s="1"/>
      <c r="BY215" s="1"/>
      <c r="BZ215" s="1"/>
      <c r="CA215" s="1"/>
      <c r="CB215" s="1"/>
      <c r="CC215" s="1"/>
      <c r="CD215" s="1"/>
      <c r="CE215" s="1"/>
      <c r="CF215" s="1"/>
      <c r="CG215" s="1"/>
      <c r="CH215" s="1"/>
      <c r="CI215" s="1"/>
      <c r="CJ215" s="1"/>
      <c r="CK215" s="1"/>
      <c r="CL215" s="1"/>
      <c r="CM215" s="1"/>
      <c r="CN215" s="1"/>
      <c r="CO215" s="1"/>
      <c r="CP215" s="1"/>
      <c r="CQ215" s="1"/>
      <c r="CR215" s="1"/>
      <c r="CS215" s="1"/>
      <c r="CT215" s="1"/>
      <c r="CU215" s="1"/>
      <c r="CV215" s="1"/>
      <c r="CW215" s="1"/>
      <c r="CX215" s="1"/>
      <c r="CY215" s="1"/>
      <c r="CZ215" s="1"/>
      <c r="DA215" s="1"/>
      <c r="DB215" s="1"/>
      <c r="DC215" s="1"/>
      <c r="DD215" s="1"/>
      <c r="DE215" s="1"/>
      <c r="DF215" s="1"/>
      <c r="DG215" s="1"/>
      <c r="DH215" s="1"/>
      <c r="DI215" s="1"/>
      <c r="DJ215" s="1"/>
      <c r="DK215" s="1"/>
      <c r="DL215" s="1"/>
      <c r="DM215" s="1"/>
      <c r="DN215" s="1"/>
      <c r="DO215" s="1"/>
      <c r="DP215" s="1"/>
      <c r="DQ215" s="1"/>
      <c r="DR215" s="1"/>
      <c r="DS215" s="1"/>
      <c r="DT215" s="1"/>
      <c r="DU215" s="1"/>
      <c r="DV215" s="1"/>
      <c r="DW215" s="1"/>
      <c r="DX215" s="1"/>
      <c r="DY215" s="1"/>
      <c r="DZ215" s="1"/>
      <c r="EA215" s="1"/>
      <c r="EB215" s="1"/>
      <c r="EC215" s="1"/>
      <c r="ED215" s="1"/>
      <c r="EE215" s="1"/>
      <c r="EF215" s="1"/>
      <c r="EG215" s="1"/>
      <c r="EH215" s="1"/>
      <c r="EI215" s="1"/>
      <c r="EJ215" s="1"/>
      <c r="EK215" s="1"/>
      <c r="EL215" s="1"/>
      <c r="EM215" s="1"/>
      <c r="EN215" s="1"/>
      <c r="EO215" s="1"/>
      <c r="EP215" s="1"/>
      <c r="EQ215" s="1"/>
      <c r="ER215" s="1"/>
      <c r="ES215" s="1"/>
      <c r="ET215" s="1"/>
      <c r="WZB215" s="1"/>
      <c r="WZC215" s="1"/>
      <c r="WZD215" s="1"/>
      <c r="WZE215" s="1"/>
      <c r="WZF215" s="1"/>
      <c r="WZG215" s="1"/>
      <c r="WZH215" s="1"/>
      <c r="WZI215" s="1"/>
      <c r="WZJ215" s="1"/>
      <c r="WZK215" s="1"/>
      <c r="WZL215" s="1"/>
      <c r="WZM215" s="1"/>
      <c r="WZN215" s="1"/>
      <c r="WZO215" s="1"/>
      <c r="WZP215" s="1"/>
      <c r="WZQ215" s="1"/>
      <c r="WZR215" s="1"/>
      <c r="WZS215" s="1"/>
      <c r="WZT215" s="1"/>
      <c r="WZU215" s="1"/>
      <c r="WZV215" s="1"/>
      <c r="WZW215" s="1"/>
      <c r="WZX215" s="1"/>
      <c r="WZY215" s="1"/>
      <c r="WZZ215" s="1"/>
      <c r="XAA215" s="1"/>
      <c r="XAB215" s="1"/>
      <c r="XAC215" s="1"/>
      <c r="XAD215" s="1"/>
      <c r="XAE215" s="1"/>
      <c r="XAF215" s="1"/>
      <c r="XAG215" s="1"/>
      <c r="XAH215" s="1"/>
      <c r="XAI215" s="1"/>
      <c r="XAJ215" s="1"/>
      <c r="XAK215" s="1"/>
      <c r="XAL215" s="1"/>
      <c r="XAM215" s="1"/>
      <c r="XAN215" s="1"/>
      <c r="XAO215" s="1"/>
      <c r="XAP215" s="1"/>
      <c r="XAQ215" s="1"/>
      <c r="XAR215" s="1"/>
      <c r="XAS215" s="1"/>
      <c r="XAT215" s="1"/>
      <c r="XAU215" s="1"/>
      <c r="XAV215" s="1"/>
      <c r="XAW215" s="1"/>
      <c r="XAX215" s="1"/>
      <c r="XAY215" s="1"/>
      <c r="XAZ215" s="1"/>
      <c r="XBA215" s="1"/>
      <c r="XBB215" s="1"/>
      <c r="XBC215" s="1"/>
      <c r="XBD215" s="1"/>
      <c r="XBE215" s="1"/>
      <c r="XBF215" s="1"/>
      <c r="XBG215" s="1"/>
      <c r="XBH215" s="1"/>
      <c r="XBI215" s="1"/>
      <c r="XBJ215" s="1"/>
      <c r="XBK215" s="1"/>
      <c r="XBL215" s="1"/>
      <c r="XBM215" s="1"/>
      <c r="XBN215" s="1"/>
      <c r="XBO215" s="1"/>
      <c r="XBP215" s="1"/>
      <c r="XBQ215" s="1"/>
      <c r="XBR215" s="1"/>
      <c r="XBS215" s="1"/>
      <c r="XBT215" s="1"/>
      <c r="XBU215" s="1"/>
      <c r="XBV215" s="1"/>
      <c r="XBW215" s="1"/>
      <c r="XBX215" s="1"/>
      <c r="XBY215" s="1"/>
      <c r="XBZ215" s="1"/>
      <c r="XCA215" s="1"/>
      <c r="XCB215" s="1"/>
      <c r="XCC215" s="1"/>
      <c r="XCD215" s="1"/>
      <c r="XCE215" s="1"/>
      <c r="XCF215" s="1"/>
      <c r="XCG215" s="1"/>
      <c r="XCH215" s="1"/>
      <c r="XCI215" s="1"/>
      <c r="XCJ215" s="1"/>
      <c r="XCK215" s="1"/>
      <c r="XCL215" s="1"/>
      <c r="XCM215" s="1"/>
      <c r="XCN215" s="1"/>
      <c r="XCO215" s="1"/>
      <c r="XCP215" s="1"/>
      <c r="XCQ215" s="1"/>
      <c r="XCR215" s="1"/>
      <c r="XCS215" s="1"/>
      <c r="XCT215" s="1"/>
      <c r="XCU215" s="1"/>
      <c r="XCV215" s="1"/>
      <c r="XCW215" s="1"/>
      <c r="XCX215" s="1"/>
      <c r="XCY215" s="1"/>
      <c r="XCZ215" s="1"/>
      <c r="XDA215" s="1"/>
      <c r="XDB215" s="1"/>
      <c r="XDC215" s="1"/>
      <c r="XDD215" s="1"/>
      <c r="XDE215" s="1"/>
      <c r="XDF215" s="1"/>
      <c r="XDG215" s="1"/>
      <c r="XDH215" s="1"/>
      <c r="XDI215" s="1"/>
      <c r="XDJ215" s="1"/>
      <c r="XDK215" s="1"/>
      <c r="XDL215" s="1"/>
      <c r="XDM215" s="1"/>
      <c r="XDN215" s="1"/>
      <c r="XDO215" s="1"/>
      <c r="XDP215" s="1"/>
      <c r="XDQ215" s="1"/>
      <c r="XDR215" s="1"/>
      <c r="XDS215" s="1"/>
      <c r="XDT215" s="1"/>
      <c r="XDU215" s="1"/>
      <c r="XDV215" s="1"/>
      <c r="XDW215" s="1"/>
      <c r="XDX215" s="1"/>
      <c r="XDY215" s="1"/>
      <c r="XDZ215" s="1"/>
      <c r="XEA215" s="1"/>
      <c r="XEB215" s="1"/>
      <c r="XEC215" s="1"/>
      <c r="XED215" s="1"/>
      <c r="XEE215" s="1"/>
      <c r="XEF215" s="1"/>
      <c r="XEG215" s="1"/>
      <c r="XEH215" s="1"/>
      <c r="XEI215" s="1"/>
      <c r="XEJ215" s="1"/>
      <c r="XEK215" s="1"/>
      <c r="XEL215" s="1"/>
      <c r="XEM215" s="1"/>
      <c r="XEN215" s="1"/>
      <c r="XEO215" s="1"/>
      <c r="XEP215" s="1"/>
      <c r="XEQ215" s="1"/>
      <c r="XER215" s="1"/>
      <c r="XES215" s="1"/>
      <c r="XET215" s="1"/>
      <c r="XEU215" s="1"/>
      <c r="XEV215" s="1"/>
      <c r="XEW215" s="1"/>
      <c r="XEX215" s="1"/>
      <c r="XEY215" s="1"/>
      <c r="XEZ215" s="1"/>
      <c r="XFA215" s="1"/>
      <c r="XFB215" s="1"/>
      <c r="XFC215" s="1"/>
    </row>
    <row r="216" spans="1:150 16226:16383" s="3" customFormat="1" ht="20.25" customHeight="1" x14ac:dyDescent="0.3">
      <c r="A216" s="91">
        <f t="shared" si="13"/>
        <v>8</v>
      </c>
      <c r="B216" s="92"/>
      <c r="C216" s="55" t="s">
        <v>88</v>
      </c>
      <c r="D216" s="55" t="s">
        <v>337</v>
      </c>
      <c r="E216" s="6">
        <f>(3.05*6.03+2.36*1.83+3.05*2.76+1.52*0.6+1.38*1.82+1.52*1.94)*10.764</f>
        <v>403.65753480000001</v>
      </c>
      <c r="F216" s="6">
        <f>(2.85*1.15)*10.764</f>
        <v>35.27901</v>
      </c>
      <c r="G216" s="6">
        <v>0</v>
      </c>
      <c r="H216" s="6">
        <f t="shared" si="12"/>
        <v>438.93654479999998</v>
      </c>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c r="AK216" s="1"/>
      <c r="AL216" s="1"/>
      <c r="AM216" s="1"/>
      <c r="AN216" s="1"/>
      <c r="AO216" s="1"/>
      <c r="AP216" s="1"/>
      <c r="AQ216" s="1"/>
      <c r="AR216" s="1"/>
      <c r="AS216" s="1"/>
      <c r="AT216" s="1"/>
      <c r="AU216" s="1"/>
      <c r="AV216" s="1"/>
      <c r="AW216" s="1"/>
      <c r="AX216" s="1"/>
      <c r="AY216" s="1"/>
      <c r="AZ216" s="1"/>
      <c r="BA216" s="1"/>
      <c r="BB216" s="1"/>
      <c r="BC216" s="1"/>
      <c r="BD216" s="1"/>
      <c r="BE216" s="1"/>
      <c r="BF216" s="1"/>
      <c r="BG216" s="1"/>
      <c r="BH216" s="1"/>
      <c r="BI216" s="1"/>
      <c r="BJ216" s="1"/>
      <c r="BK216" s="1"/>
      <c r="BL216" s="1"/>
      <c r="BM216" s="1"/>
      <c r="BN216" s="1"/>
      <c r="BO216" s="1"/>
      <c r="BP216" s="1"/>
      <c r="BQ216" s="1"/>
      <c r="BR216" s="1"/>
      <c r="BS216" s="1"/>
      <c r="BT216" s="1"/>
      <c r="BU216" s="1"/>
      <c r="BV216" s="1"/>
      <c r="BW216" s="1"/>
      <c r="BX216" s="1"/>
      <c r="BY216" s="1"/>
      <c r="BZ216" s="1"/>
      <c r="CA216" s="1"/>
      <c r="CB216" s="1"/>
      <c r="CC216" s="1"/>
      <c r="CD216" s="1"/>
      <c r="CE216" s="1"/>
      <c r="CF216" s="1"/>
      <c r="CG216" s="1"/>
      <c r="CH216" s="1"/>
      <c r="CI216" s="1"/>
      <c r="CJ216" s="1"/>
      <c r="CK216" s="1"/>
      <c r="CL216" s="1"/>
      <c r="CM216" s="1"/>
      <c r="CN216" s="1"/>
      <c r="CO216" s="1"/>
      <c r="CP216" s="1"/>
      <c r="CQ216" s="1"/>
      <c r="CR216" s="1"/>
      <c r="CS216" s="1"/>
      <c r="CT216" s="1"/>
      <c r="CU216" s="1"/>
      <c r="CV216" s="1"/>
      <c r="CW216" s="1"/>
      <c r="CX216" s="1"/>
      <c r="CY216" s="1"/>
      <c r="CZ216" s="1"/>
      <c r="DA216" s="1"/>
      <c r="DB216" s="1"/>
      <c r="DC216" s="1"/>
      <c r="DD216" s="1"/>
      <c r="DE216" s="1"/>
      <c r="DF216" s="1"/>
      <c r="DG216" s="1"/>
      <c r="DH216" s="1"/>
      <c r="DI216" s="1"/>
      <c r="DJ216" s="1"/>
      <c r="DK216" s="1"/>
      <c r="DL216" s="1"/>
      <c r="DM216" s="1"/>
      <c r="DN216" s="1"/>
      <c r="DO216" s="1"/>
      <c r="DP216" s="1"/>
      <c r="DQ216" s="1"/>
      <c r="DR216" s="1"/>
      <c r="DS216" s="1"/>
      <c r="DT216" s="1"/>
      <c r="DU216" s="1"/>
      <c r="DV216" s="1"/>
      <c r="DW216" s="1"/>
      <c r="DX216" s="1"/>
      <c r="DY216" s="1"/>
      <c r="DZ216" s="1"/>
      <c r="EA216" s="1"/>
      <c r="EB216" s="1"/>
      <c r="EC216" s="1"/>
      <c r="ED216" s="1"/>
      <c r="EE216" s="1"/>
      <c r="EF216" s="1"/>
      <c r="EG216" s="1"/>
      <c r="EH216" s="1"/>
      <c r="EI216" s="1"/>
      <c r="EJ216" s="1"/>
      <c r="EK216" s="1"/>
      <c r="EL216" s="1"/>
      <c r="EM216" s="1"/>
      <c r="EN216" s="1"/>
      <c r="EO216" s="1"/>
      <c r="EP216" s="1"/>
      <c r="EQ216" s="1"/>
      <c r="ER216" s="1"/>
      <c r="ES216" s="1"/>
      <c r="ET216" s="1"/>
      <c r="WZB216" s="1"/>
      <c r="WZC216" s="1"/>
      <c r="WZD216" s="1"/>
      <c r="WZE216" s="1"/>
      <c r="WZF216" s="1"/>
      <c r="WZG216" s="1"/>
      <c r="WZH216" s="1"/>
      <c r="WZI216" s="1"/>
      <c r="WZJ216" s="1"/>
      <c r="WZK216" s="1"/>
      <c r="WZL216" s="1"/>
      <c r="WZM216" s="1"/>
      <c r="WZN216" s="1"/>
      <c r="WZO216" s="1"/>
      <c r="WZP216" s="1"/>
      <c r="WZQ216" s="1"/>
      <c r="WZR216" s="1"/>
      <c r="WZS216" s="1"/>
      <c r="WZT216" s="1"/>
      <c r="WZU216" s="1"/>
      <c r="WZV216" s="1"/>
      <c r="WZW216" s="1"/>
      <c r="WZX216" s="1"/>
      <c r="WZY216" s="1"/>
      <c r="WZZ216" s="1"/>
      <c r="XAA216" s="1"/>
      <c r="XAB216" s="1"/>
      <c r="XAC216" s="1"/>
      <c r="XAD216" s="1"/>
      <c r="XAE216" s="1"/>
      <c r="XAF216" s="1"/>
      <c r="XAG216" s="1"/>
      <c r="XAH216" s="1"/>
      <c r="XAI216" s="1"/>
      <c r="XAJ216" s="1"/>
      <c r="XAK216" s="1"/>
      <c r="XAL216" s="1"/>
      <c r="XAM216" s="1"/>
      <c r="XAN216" s="1"/>
      <c r="XAO216" s="1"/>
      <c r="XAP216" s="1"/>
      <c r="XAQ216" s="1"/>
      <c r="XAR216" s="1"/>
      <c r="XAS216" s="1"/>
      <c r="XAT216" s="1"/>
      <c r="XAU216" s="1"/>
      <c r="XAV216" s="1"/>
      <c r="XAW216" s="1"/>
      <c r="XAX216" s="1"/>
      <c r="XAY216" s="1"/>
      <c r="XAZ216" s="1"/>
      <c r="XBA216" s="1"/>
      <c r="XBB216" s="1"/>
      <c r="XBC216" s="1"/>
      <c r="XBD216" s="1"/>
      <c r="XBE216" s="1"/>
      <c r="XBF216" s="1"/>
      <c r="XBG216" s="1"/>
      <c r="XBH216" s="1"/>
      <c r="XBI216" s="1"/>
      <c r="XBJ216" s="1"/>
      <c r="XBK216" s="1"/>
      <c r="XBL216" s="1"/>
      <c r="XBM216" s="1"/>
      <c r="XBN216" s="1"/>
      <c r="XBO216" s="1"/>
      <c r="XBP216" s="1"/>
      <c r="XBQ216" s="1"/>
      <c r="XBR216" s="1"/>
      <c r="XBS216" s="1"/>
      <c r="XBT216" s="1"/>
      <c r="XBU216" s="1"/>
      <c r="XBV216" s="1"/>
      <c r="XBW216" s="1"/>
      <c r="XBX216" s="1"/>
      <c r="XBY216" s="1"/>
      <c r="XBZ216" s="1"/>
      <c r="XCA216" s="1"/>
      <c r="XCB216" s="1"/>
      <c r="XCC216" s="1"/>
      <c r="XCD216" s="1"/>
      <c r="XCE216" s="1"/>
      <c r="XCF216" s="1"/>
      <c r="XCG216" s="1"/>
      <c r="XCH216" s="1"/>
      <c r="XCI216" s="1"/>
      <c r="XCJ216" s="1"/>
      <c r="XCK216" s="1"/>
      <c r="XCL216" s="1"/>
      <c r="XCM216" s="1"/>
      <c r="XCN216" s="1"/>
      <c r="XCO216" s="1"/>
      <c r="XCP216" s="1"/>
      <c r="XCQ216" s="1"/>
      <c r="XCR216" s="1"/>
      <c r="XCS216" s="1"/>
      <c r="XCT216" s="1"/>
      <c r="XCU216" s="1"/>
      <c r="XCV216" s="1"/>
      <c r="XCW216" s="1"/>
      <c r="XCX216" s="1"/>
      <c r="XCY216" s="1"/>
      <c r="XCZ216" s="1"/>
      <c r="XDA216" s="1"/>
      <c r="XDB216" s="1"/>
      <c r="XDC216" s="1"/>
      <c r="XDD216" s="1"/>
      <c r="XDE216" s="1"/>
      <c r="XDF216" s="1"/>
      <c r="XDG216" s="1"/>
      <c r="XDH216" s="1"/>
      <c r="XDI216" s="1"/>
      <c r="XDJ216" s="1"/>
      <c r="XDK216" s="1"/>
      <c r="XDL216" s="1"/>
      <c r="XDM216" s="1"/>
      <c r="XDN216" s="1"/>
      <c r="XDO216" s="1"/>
      <c r="XDP216" s="1"/>
      <c r="XDQ216" s="1"/>
      <c r="XDR216" s="1"/>
      <c r="XDS216" s="1"/>
      <c r="XDT216" s="1"/>
      <c r="XDU216" s="1"/>
      <c r="XDV216" s="1"/>
      <c r="XDW216" s="1"/>
      <c r="XDX216" s="1"/>
      <c r="XDY216" s="1"/>
      <c r="XDZ216" s="1"/>
      <c r="XEA216" s="1"/>
      <c r="XEB216" s="1"/>
      <c r="XEC216" s="1"/>
      <c r="XED216" s="1"/>
      <c r="XEE216" s="1"/>
      <c r="XEF216" s="1"/>
      <c r="XEG216" s="1"/>
      <c r="XEH216" s="1"/>
      <c r="XEI216" s="1"/>
      <c r="XEJ216" s="1"/>
      <c r="XEK216" s="1"/>
      <c r="XEL216" s="1"/>
      <c r="XEM216" s="1"/>
      <c r="XEN216" s="1"/>
      <c r="XEO216" s="1"/>
      <c r="XEP216" s="1"/>
      <c r="XEQ216" s="1"/>
      <c r="XER216" s="1"/>
      <c r="XES216" s="1"/>
      <c r="XET216" s="1"/>
      <c r="XEU216" s="1"/>
      <c r="XEV216" s="1"/>
      <c r="XEW216" s="1"/>
      <c r="XEX216" s="1"/>
      <c r="XEY216" s="1"/>
      <c r="XEZ216" s="1"/>
      <c r="XFA216" s="1"/>
      <c r="XFB216" s="1"/>
      <c r="XFC216" s="1"/>
    </row>
    <row r="217" spans="1:150 16226:16383" s="3" customFormat="1" ht="21" x14ac:dyDescent="0.3">
      <c r="A217" s="102" t="s">
        <v>377</v>
      </c>
      <c r="B217" s="102"/>
      <c r="C217" s="102"/>
      <c r="D217" s="102"/>
      <c r="E217" s="102"/>
      <c r="F217" s="102"/>
      <c r="G217" s="102"/>
      <c r="H217" s="102"/>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c r="AK217" s="1"/>
      <c r="AL217" s="1"/>
      <c r="AM217" s="1"/>
      <c r="AN217" s="1"/>
      <c r="AO217" s="1"/>
      <c r="AP217" s="1"/>
      <c r="AQ217" s="1"/>
      <c r="AR217" s="1"/>
      <c r="AS217" s="1"/>
      <c r="AT217" s="1"/>
      <c r="AU217" s="1"/>
      <c r="AV217" s="1"/>
      <c r="AW217" s="1"/>
      <c r="AX217" s="1"/>
      <c r="AY217" s="1"/>
      <c r="AZ217" s="1"/>
      <c r="BA217" s="1"/>
      <c r="BB217" s="1"/>
      <c r="BC217" s="1"/>
      <c r="BD217" s="1"/>
      <c r="BE217" s="1"/>
      <c r="BF217" s="1"/>
      <c r="BG217" s="1"/>
      <c r="BH217" s="1"/>
      <c r="BI217" s="1"/>
      <c r="BJ217" s="1"/>
      <c r="BK217" s="1"/>
      <c r="BL217" s="1"/>
      <c r="BM217" s="1"/>
      <c r="BN217" s="1"/>
      <c r="BO217" s="1"/>
      <c r="BP217" s="1"/>
      <c r="BQ217" s="1"/>
      <c r="BR217" s="1"/>
      <c r="BS217" s="1"/>
      <c r="BT217" s="1"/>
      <c r="BU217" s="1"/>
      <c r="BV217" s="1"/>
      <c r="BW217" s="1"/>
      <c r="BX217" s="1"/>
      <c r="BY217" s="1"/>
      <c r="BZ217" s="1"/>
      <c r="CA217" s="1"/>
      <c r="CB217" s="1"/>
      <c r="CC217" s="1"/>
      <c r="CD217" s="1"/>
      <c r="CE217" s="1"/>
      <c r="CF217" s="1"/>
      <c r="CG217" s="1"/>
      <c r="CH217" s="1"/>
      <c r="CI217" s="1"/>
      <c r="CJ217" s="1"/>
      <c r="CK217" s="1"/>
      <c r="CL217" s="1"/>
      <c r="CM217" s="1"/>
      <c r="CN217" s="1"/>
      <c r="CO217" s="1"/>
      <c r="CP217" s="1"/>
      <c r="CQ217" s="1"/>
      <c r="CR217" s="1"/>
      <c r="CS217" s="1"/>
      <c r="CT217" s="1"/>
      <c r="CU217" s="1"/>
      <c r="CV217" s="1"/>
      <c r="CW217" s="1"/>
      <c r="CX217" s="1"/>
      <c r="CY217" s="1"/>
      <c r="CZ217" s="1"/>
      <c r="DA217" s="1"/>
      <c r="DB217" s="1"/>
      <c r="DC217" s="1"/>
      <c r="DD217" s="1"/>
      <c r="DE217" s="1"/>
      <c r="DF217" s="1"/>
      <c r="DG217" s="1"/>
      <c r="DH217" s="1"/>
      <c r="DI217" s="1"/>
      <c r="DJ217" s="1"/>
      <c r="DK217" s="1"/>
      <c r="DL217" s="1"/>
      <c r="DM217" s="1"/>
      <c r="DN217" s="1"/>
      <c r="DO217" s="1"/>
      <c r="DP217" s="1"/>
      <c r="DQ217" s="1"/>
      <c r="DR217" s="1"/>
      <c r="DS217" s="1"/>
      <c r="DT217" s="1"/>
      <c r="DU217" s="1"/>
      <c r="DV217" s="1"/>
      <c r="DW217" s="1"/>
      <c r="DX217" s="1"/>
      <c r="DY217" s="1"/>
      <c r="DZ217" s="1"/>
      <c r="EA217" s="1"/>
      <c r="EB217" s="1"/>
      <c r="EC217" s="1"/>
      <c r="ED217" s="1"/>
      <c r="EE217" s="1"/>
      <c r="EF217" s="1"/>
      <c r="EG217" s="1"/>
      <c r="EH217" s="1"/>
      <c r="EI217" s="1"/>
      <c r="EJ217" s="1"/>
      <c r="EK217" s="1"/>
      <c r="EL217" s="1"/>
      <c r="EM217" s="1"/>
      <c r="EN217" s="1"/>
      <c r="EO217" s="1"/>
      <c r="EP217" s="1"/>
      <c r="EQ217" s="1"/>
      <c r="ER217" s="1"/>
      <c r="ES217" s="1"/>
      <c r="ET217" s="1"/>
      <c r="WZB217" s="1"/>
      <c r="WZC217" s="1"/>
      <c r="WZD217" s="1"/>
      <c r="WZE217" s="1"/>
      <c r="WZF217" s="1"/>
      <c r="WZG217" s="1"/>
      <c r="WZH217" s="1"/>
      <c r="WZI217" s="1"/>
      <c r="WZJ217" s="1"/>
      <c r="WZK217" s="1"/>
      <c r="WZL217" s="1"/>
      <c r="WZM217" s="1"/>
      <c r="WZN217" s="1"/>
      <c r="WZO217" s="1"/>
      <c r="WZP217" s="1"/>
      <c r="WZQ217" s="1"/>
      <c r="WZR217" s="1"/>
      <c r="WZS217" s="1"/>
      <c r="WZT217" s="1"/>
      <c r="WZU217" s="1"/>
      <c r="WZV217" s="1"/>
      <c r="WZW217" s="1"/>
      <c r="WZX217" s="1"/>
      <c r="WZY217" s="1"/>
      <c r="WZZ217" s="1"/>
      <c r="XAA217" s="1"/>
      <c r="XAB217" s="1"/>
      <c r="XAC217" s="1"/>
      <c r="XAD217" s="1"/>
      <c r="XAE217" s="1"/>
      <c r="XAF217" s="1"/>
      <c r="XAG217" s="1"/>
      <c r="XAH217" s="1"/>
      <c r="XAI217" s="1"/>
      <c r="XAJ217" s="1"/>
      <c r="XAK217" s="1"/>
      <c r="XAL217" s="1"/>
      <c r="XAM217" s="1"/>
      <c r="XAN217" s="1"/>
      <c r="XAO217" s="1"/>
      <c r="XAP217" s="1"/>
      <c r="XAQ217" s="1"/>
      <c r="XAR217" s="1"/>
      <c r="XAS217" s="1"/>
      <c r="XAT217" s="1"/>
      <c r="XAU217" s="1"/>
      <c r="XAV217" s="1"/>
      <c r="XAW217" s="1"/>
      <c r="XAX217" s="1"/>
      <c r="XAY217" s="1"/>
      <c r="XAZ217" s="1"/>
      <c r="XBA217" s="1"/>
      <c r="XBB217" s="1"/>
      <c r="XBC217" s="1"/>
      <c r="XBD217" s="1"/>
      <c r="XBE217" s="1"/>
      <c r="XBF217" s="1"/>
      <c r="XBG217" s="1"/>
      <c r="XBH217" s="1"/>
      <c r="XBI217" s="1"/>
      <c r="XBJ217" s="1"/>
      <c r="XBK217" s="1"/>
      <c r="XBL217" s="1"/>
      <c r="XBM217" s="1"/>
      <c r="XBN217" s="1"/>
      <c r="XBO217" s="1"/>
      <c r="XBP217" s="1"/>
      <c r="XBQ217" s="1"/>
      <c r="XBR217" s="1"/>
      <c r="XBS217" s="1"/>
      <c r="XBT217" s="1"/>
      <c r="XBU217" s="1"/>
      <c r="XBV217" s="1"/>
      <c r="XBW217" s="1"/>
      <c r="XBX217" s="1"/>
      <c r="XBY217" s="1"/>
      <c r="XBZ217" s="1"/>
      <c r="XCA217" s="1"/>
      <c r="XCB217" s="1"/>
      <c r="XCC217" s="1"/>
      <c r="XCD217" s="1"/>
      <c r="XCE217" s="1"/>
      <c r="XCF217" s="1"/>
      <c r="XCG217" s="1"/>
      <c r="XCH217" s="1"/>
      <c r="XCI217" s="1"/>
      <c r="XCJ217" s="1"/>
      <c r="XCK217" s="1"/>
      <c r="XCL217" s="1"/>
      <c r="XCM217" s="1"/>
      <c r="XCN217" s="1"/>
      <c r="XCO217" s="1"/>
      <c r="XCP217" s="1"/>
      <c r="XCQ217" s="1"/>
      <c r="XCR217" s="1"/>
      <c r="XCS217" s="1"/>
      <c r="XCT217" s="1"/>
      <c r="XCU217" s="1"/>
      <c r="XCV217" s="1"/>
      <c r="XCW217" s="1"/>
      <c r="XCX217" s="1"/>
      <c r="XCY217" s="1"/>
      <c r="XCZ217" s="1"/>
      <c r="XDA217" s="1"/>
      <c r="XDB217" s="1"/>
      <c r="XDC217" s="1"/>
      <c r="XDD217" s="1"/>
      <c r="XDE217" s="1"/>
      <c r="XDF217" s="1"/>
      <c r="XDG217" s="1"/>
      <c r="XDH217" s="1"/>
      <c r="XDI217" s="1"/>
      <c r="XDJ217" s="1"/>
      <c r="XDK217" s="1"/>
      <c r="XDL217" s="1"/>
      <c r="XDM217" s="1"/>
      <c r="XDN217" s="1"/>
      <c r="XDO217" s="1"/>
      <c r="XDP217" s="1"/>
      <c r="XDQ217" s="1"/>
      <c r="XDR217" s="1"/>
      <c r="XDS217" s="1"/>
      <c r="XDT217" s="1"/>
      <c r="XDU217" s="1"/>
      <c r="XDV217" s="1"/>
      <c r="XDW217" s="1"/>
      <c r="XDX217" s="1"/>
      <c r="XDY217" s="1"/>
      <c r="XDZ217" s="1"/>
      <c r="XEA217" s="1"/>
      <c r="XEB217" s="1"/>
      <c r="XEC217" s="1"/>
      <c r="XED217" s="1"/>
      <c r="XEE217" s="1"/>
      <c r="XEF217" s="1"/>
      <c r="XEG217" s="1"/>
      <c r="XEH217" s="1"/>
      <c r="XEI217" s="1"/>
      <c r="XEJ217" s="1"/>
      <c r="XEK217" s="1"/>
      <c r="XEL217" s="1"/>
      <c r="XEM217" s="1"/>
      <c r="XEN217" s="1"/>
      <c r="XEO217" s="1"/>
      <c r="XEP217" s="1"/>
      <c r="XEQ217" s="1"/>
      <c r="XER217" s="1"/>
      <c r="XES217" s="1"/>
      <c r="XET217" s="1"/>
      <c r="XEU217" s="1"/>
      <c r="XEV217" s="1"/>
      <c r="XEW217" s="1"/>
      <c r="XEX217" s="1"/>
      <c r="XEY217" s="1"/>
      <c r="XEZ217" s="1"/>
      <c r="XFA217" s="1"/>
      <c r="XFB217" s="1"/>
      <c r="XFC217" s="1"/>
    </row>
    <row r="218" spans="1:150 16226:16383" s="3" customFormat="1" ht="21" x14ac:dyDescent="0.3">
      <c r="A218" s="103">
        <v>1</v>
      </c>
      <c r="B218" s="103"/>
      <c r="C218" s="55" t="s">
        <v>88</v>
      </c>
      <c r="D218" s="55" t="s">
        <v>337</v>
      </c>
      <c r="E218" s="6">
        <f>(3.05*6.03+2.36*1.83+3.05*2.76+1.52*0.6+1.38*1.82+1.52*1.94)*10.764</f>
        <v>403.65753480000001</v>
      </c>
      <c r="F218" s="6">
        <f>(2.85*1.15)*10.764</f>
        <v>35.27901</v>
      </c>
      <c r="G218" s="6">
        <v>0</v>
      </c>
      <c r="H218" s="6">
        <f>E218+F218+(IF(G218&lt;101,G218,IF(G218&lt;201,G218/2,IF(G218&lt;=301,G218/3,G218/4))))</f>
        <v>438.93654479999998</v>
      </c>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c r="AK218" s="1"/>
      <c r="AL218" s="1"/>
      <c r="AM218" s="1"/>
      <c r="AN218" s="1"/>
      <c r="AO218" s="1"/>
      <c r="AP218" s="1"/>
      <c r="AQ218" s="1"/>
      <c r="AR218" s="1"/>
      <c r="AS218" s="1"/>
      <c r="AT218" s="1"/>
      <c r="AU218" s="1"/>
      <c r="AV218" s="1"/>
      <c r="AW218" s="1"/>
      <c r="AX218" s="1"/>
      <c r="AY218" s="1"/>
      <c r="AZ218" s="1"/>
      <c r="BA218" s="1"/>
      <c r="BB218" s="1"/>
      <c r="BC218" s="1"/>
      <c r="BD218" s="1"/>
      <c r="BE218" s="1"/>
      <c r="BF218" s="1"/>
      <c r="BG218" s="1"/>
      <c r="BH218" s="1"/>
      <c r="BI218" s="1"/>
      <c r="BJ218" s="1"/>
      <c r="BK218" s="1"/>
      <c r="BL218" s="1"/>
      <c r="BM218" s="1"/>
      <c r="BN218" s="1"/>
      <c r="BO218" s="1"/>
      <c r="BP218" s="1"/>
      <c r="BQ218" s="1"/>
      <c r="BR218" s="1"/>
      <c r="BS218" s="1"/>
      <c r="BT218" s="1"/>
      <c r="BU218" s="1"/>
      <c r="BV218" s="1"/>
      <c r="BW218" s="1"/>
      <c r="BX218" s="1"/>
      <c r="BY218" s="1"/>
      <c r="BZ218" s="1"/>
      <c r="CA218" s="1"/>
      <c r="CB218" s="1"/>
      <c r="CC218" s="1"/>
      <c r="CD218" s="1"/>
      <c r="CE218" s="1"/>
      <c r="CF218" s="1"/>
      <c r="CG218" s="1"/>
      <c r="CH218" s="1"/>
      <c r="CI218" s="1"/>
      <c r="CJ218" s="1"/>
      <c r="CK218" s="1"/>
      <c r="CL218" s="1"/>
      <c r="CM218" s="1"/>
      <c r="CN218" s="1"/>
      <c r="CO218" s="1"/>
      <c r="CP218" s="1"/>
      <c r="CQ218" s="1"/>
      <c r="CR218" s="1"/>
      <c r="CS218" s="1"/>
      <c r="CT218" s="1"/>
      <c r="CU218" s="1"/>
      <c r="CV218" s="1"/>
      <c r="CW218" s="1"/>
      <c r="CX218" s="1"/>
      <c r="CY218" s="1"/>
      <c r="CZ218" s="1"/>
      <c r="DA218" s="1"/>
      <c r="DB218" s="1"/>
      <c r="DC218" s="1"/>
      <c r="DD218" s="1"/>
      <c r="DE218" s="1"/>
      <c r="DF218" s="1"/>
      <c r="DG218" s="1"/>
      <c r="DH218" s="1"/>
      <c r="DI218" s="1"/>
      <c r="DJ218" s="1"/>
      <c r="DK218" s="1"/>
      <c r="DL218" s="1"/>
      <c r="DM218" s="1"/>
      <c r="DN218" s="1"/>
      <c r="DO218" s="1"/>
      <c r="DP218" s="1"/>
      <c r="DQ218" s="1"/>
      <c r="DR218" s="1"/>
      <c r="DS218" s="1"/>
      <c r="DT218" s="1"/>
      <c r="DU218" s="1"/>
      <c r="DV218" s="1"/>
      <c r="DW218" s="1"/>
      <c r="DX218" s="1"/>
      <c r="DY218" s="1"/>
      <c r="DZ218" s="1"/>
      <c r="EA218" s="1"/>
      <c r="EB218" s="1"/>
      <c r="EC218" s="1"/>
      <c r="ED218" s="1"/>
      <c r="EE218" s="1"/>
      <c r="EF218" s="1"/>
      <c r="EG218" s="1"/>
      <c r="EH218" s="1"/>
      <c r="EI218" s="1"/>
      <c r="EJ218" s="1"/>
      <c r="EK218" s="1"/>
      <c r="EL218" s="1"/>
      <c r="EM218" s="1"/>
      <c r="EN218" s="1"/>
      <c r="EO218" s="1"/>
      <c r="EP218" s="1"/>
      <c r="EQ218" s="1"/>
      <c r="ER218" s="1"/>
      <c r="ES218" s="1"/>
      <c r="ET218" s="1"/>
      <c r="WZB218" s="1"/>
      <c r="WZC218" s="1"/>
      <c r="WZD218" s="1"/>
      <c r="WZE218" s="1"/>
      <c r="WZF218" s="1"/>
      <c r="WZG218" s="1"/>
      <c r="WZH218" s="1"/>
      <c r="WZI218" s="1"/>
      <c r="WZJ218" s="1"/>
      <c r="WZK218" s="1"/>
      <c r="WZL218" s="1"/>
      <c r="WZM218" s="1"/>
      <c r="WZN218" s="1"/>
      <c r="WZO218" s="1"/>
      <c r="WZP218" s="1"/>
      <c r="WZQ218" s="1"/>
      <c r="WZR218" s="1"/>
      <c r="WZS218" s="1"/>
      <c r="WZT218" s="1"/>
      <c r="WZU218" s="1"/>
      <c r="WZV218" s="1"/>
      <c r="WZW218" s="1"/>
      <c r="WZX218" s="1"/>
      <c r="WZY218" s="1"/>
      <c r="WZZ218" s="1"/>
      <c r="XAA218" s="1"/>
      <c r="XAB218" s="1"/>
      <c r="XAC218" s="1"/>
      <c r="XAD218" s="1"/>
      <c r="XAE218" s="1"/>
      <c r="XAF218" s="1"/>
      <c r="XAG218" s="1"/>
      <c r="XAH218" s="1"/>
      <c r="XAI218" s="1"/>
      <c r="XAJ218" s="1"/>
      <c r="XAK218" s="1"/>
      <c r="XAL218" s="1"/>
      <c r="XAM218" s="1"/>
      <c r="XAN218" s="1"/>
      <c r="XAO218" s="1"/>
      <c r="XAP218" s="1"/>
      <c r="XAQ218" s="1"/>
      <c r="XAR218" s="1"/>
      <c r="XAS218" s="1"/>
      <c r="XAT218" s="1"/>
      <c r="XAU218" s="1"/>
      <c r="XAV218" s="1"/>
      <c r="XAW218" s="1"/>
      <c r="XAX218" s="1"/>
      <c r="XAY218" s="1"/>
      <c r="XAZ218" s="1"/>
      <c r="XBA218" s="1"/>
      <c r="XBB218" s="1"/>
      <c r="XBC218" s="1"/>
      <c r="XBD218" s="1"/>
      <c r="XBE218" s="1"/>
      <c r="XBF218" s="1"/>
      <c r="XBG218" s="1"/>
      <c r="XBH218" s="1"/>
      <c r="XBI218" s="1"/>
      <c r="XBJ218" s="1"/>
      <c r="XBK218" s="1"/>
      <c r="XBL218" s="1"/>
      <c r="XBM218" s="1"/>
      <c r="XBN218" s="1"/>
      <c r="XBO218" s="1"/>
      <c r="XBP218" s="1"/>
      <c r="XBQ218" s="1"/>
      <c r="XBR218" s="1"/>
      <c r="XBS218" s="1"/>
      <c r="XBT218" s="1"/>
      <c r="XBU218" s="1"/>
      <c r="XBV218" s="1"/>
      <c r="XBW218" s="1"/>
      <c r="XBX218" s="1"/>
      <c r="XBY218" s="1"/>
      <c r="XBZ218" s="1"/>
      <c r="XCA218" s="1"/>
      <c r="XCB218" s="1"/>
      <c r="XCC218" s="1"/>
      <c r="XCD218" s="1"/>
      <c r="XCE218" s="1"/>
      <c r="XCF218" s="1"/>
      <c r="XCG218" s="1"/>
      <c r="XCH218" s="1"/>
      <c r="XCI218" s="1"/>
      <c r="XCJ218" s="1"/>
      <c r="XCK218" s="1"/>
      <c r="XCL218" s="1"/>
      <c r="XCM218" s="1"/>
      <c r="XCN218" s="1"/>
      <c r="XCO218" s="1"/>
      <c r="XCP218" s="1"/>
      <c r="XCQ218" s="1"/>
      <c r="XCR218" s="1"/>
      <c r="XCS218" s="1"/>
      <c r="XCT218" s="1"/>
      <c r="XCU218" s="1"/>
      <c r="XCV218" s="1"/>
      <c r="XCW218" s="1"/>
      <c r="XCX218" s="1"/>
      <c r="XCY218" s="1"/>
      <c r="XCZ218" s="1"/>
      <c r="XDA218" s="1"/>
      <c r="XDB218" s="1"/>
      <c r="XDC218" s="1"/>
      <c r="XDD218" s="1"/>
      <c r="XDE218" s="1"/>
      <c r="XDF218" s="1"/>
      <c r="XDG218" s="1"/>
      <c r="XDH218" s="1"/>
      <c r="XDI218" s="1"/>
      <c r="XDJ218" s="1"/>
      <c r="XDK218" s="1"/>
      <c r="XDL218" s="1"/>
      <c r="XDM218" s="1"/>
      <c r="XDN218" s="1"/>
      <c r="XDO218" s="1"/>
      <c r="XDP218" s="1"/>
      <c r="XDQ218" s="1"/>
      <c r="XDR218" s="1"/>
      <c r="XDS218" s="1"/>
      <c r="XDT218" s="1"/>
      <c r="XDU218" s="1"/>
      <c r="XDV218" s="1"/>
      <c r="XDW218" s="1"/>
      <c r="XDX218" s="1"/>
      <c r="XDY218" s="1"/>
      <c r="XDZ218" s="1"/>
      <c r="XEA218" s="1"/>
      <c r="XEB218" s="1"/>
      <c r="XEC218" s="1"/>
      <c r="XED218" s="1"/>
      <c r="XEE218" s="1"/>
      <c r="XEF218" s="1"/>
      <c r="XEG218" s="1"/>
      <c r="XEH218" s="1"/>
      <c r="XEI218" s="1"/>
      <c r="XEJ218" s="1"/>
      <c r="XEK218" s="1"/>
      <c r="XEL218" s="1"/>
      <c r="XEM218" s="1"/>
      <c r="XEN218" s="1"/>
      <c r="XEO218" s="1"/>
      <c r="XEP218" s="1"/>
      <c r="XEQ218" s="1"/>
      <c r="XER218" s="1"/>
      <c r="XES218" s="1"/>
      <c r="XET218" s="1"/>
      <c r="XEU218" s="1"/>
      <c r="XEV218" s="1"/>
      <c r="XEW218" s="1"/>
      <c r="XEX218" s="1"/>
      <c r="XEY218" s="1"/>
      <c r="XEZ218" s="1"/>
      <c r="XFA218" s="1"/>
      <c r="XFB218" s="1"/>
      <c r="XFC218" s="1"/>
    </row>
    <row r="219" spans="1:150 16226:16383" s="3" customFormat="1" ht="21" x14ac:dyDescent="0.3">
      <c r="A219" s="103">
        <f>A218+1</f>
        <v>2</v>
      </c>
      <c r="B219" s="103"/>
      <c r="C219" s="55" t="s">
        <v>88</v>
      </c>
      <c r="D219" s="55" t="s">
        <v>325</v>
      </c>
      <c r="E219" s="6">
        <f>(3.05*6.03+2*3.05+3.05*3.05+3.05*3.37+2.25*0.9+2.32*0.6+2.23*3.13+1.38*2.13+2.1*1.38+1*0.9+2.08*0.9)*10.764</f>
        <v>678.98020319999989</v>
      </c>
      <c r="F219" s="6">
        <f>(3.05*1.15)*10.764</f>
        <v>37.754729999999988</v>
      </c>
      <c r="G219" s="6">
        <v>0</v>
      </c>
      <c r="H219" s="6">
        <f t="shared" ref="H219:H225" si="14">E219+F219+(IF(G219&lt;101,G219,IF(G219&lt;201,G219/2,IF(G219&lt;=301,G219/3,G219/4))))</f>
        <v>716.73493319999989</v>
      </c>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c r="AK219" s="1"/>
      <c r="AL219" s="1"/>
      <c r="AM219" s="1"/>
      <c r="AN219" s="1"/>
      <c r="AO219" s="1"/>
      <c r="AP219" s="1"/>
      <c r="AQ219" s="1"/>
      <c r="AR219" s="1"/>
      <c r="AS219" s="1"/>
      <c r="AT219" s="1"/>
      <c r="AU219" s="1"/>
      <c r="AV219" s="1"/>
      <c r="AW219" s="1"/>
      <c r="AX219" s="1"/>
      <c r="AY219" s="1"/>
      <c r="AZ219" s="1"/>
      <c r="BA219" s="1"/>
      <c r="BB219" s="1"/>
      <c r="BC219" s="1"/>
      <c r="BD219" s="1"/>
      <c r="BE219" s="1"/>
      <c r="BF219" s="1"/>
      <c r="BG219" s="1"/>
      <c r="BH219" s="1"/>
      <c r="BI219" s="1"/>
      <c r="BJ219" s="1"/>
      <c r="BK219" s="1"/>
      <c r="BL219" s="1"/>
      <c r="BM219" s="1"/>
      <c r="BN219" s="1"/>
      <c r="BO219" s="1"/>
      <c r="BP219" s="1"/>
      <c r="BQ219" s="1"/>
      <c r="BR219" s="1"/>
      <c r="BS219" s="1"/>
      <c r="BT219" s="1"/>
      <c r="BU219" s="1"/>
      <c r="BV219" s="1"/>
      <c r="BW219" s="1"/>
      <c r="BX219" s="1"/>
      <c r="BY219" s="1"/>
      <c r="BZ219" s="1"/>
      <c r="CA219" s="1"/>
      <c r="CB219" s="1"/>
      <c r="CC219" s="1"/>
      <c r="CD219" s="1"/>
      <c r="CE219" s="1"/>
      <c r="CF219" s="1"/>
      <c r="CG219" s="1"/>
      <c r="CH219" s="1"/>
      <c r="CI219" s="1"/>
      <c r="CJ219" s="1"/>
      <c r="CK219" s="1"/>
      <c r="CL219" s="1"/>
      <c r="CM219" s="1"/>
      <c r="CN219" s="1"/>
      <c r="CO219" s="1"/>
      <c r="CP219" s="1"/>
      <c r="CQ219" s="1"/>
      <c r="CR219" s="1"/>
      <c r="CS219" s="1"/>
      <c r="CT219" s="1"/>
      <c r="CU219" s="1"/>
      <c r="CV219" s="1"/>
      <c r="CW219" s="1"/>
      <c r="CX219" s="1"/>
      <c r="CY219" s="1"/>
      <c r="CZ219" s="1"/>
      <c r="DA219" s="1"/>
      <c r="DB219" s="1"/>
      <c r="DC219" s="1"/>
      <c r="DD219" s="1"/>
      <c r="DE219" s="1"/>
      <c r="DF219" s="1"/>
      <c r="DG219" s="1"/>
      <c r="DH219" s="1"/>
      <c r="DI219" s="1"/>
      <c r="DJ219" s="1"/>
      <c r="DK219" s="1"/>
      <c r="DL219" s="1"/>
      <c r="DM219" s="1"/>
      <c r="DN219" s="1"/>
      <c r="DO219" s="1"/>
      <c r="DP219" s="1"/>
      <c r="DQ219" s="1"/>
      <c r="DR219" s="1"/>
      <c r="DS219" s="1"/>
      <c r="DT219" s="1"/>
      <c r="DU219" s="1"/>
      <c r="DV219" s="1"/>
      <c r="DW219" s="1"/>
      <c r="DX219" s="1"/>
      <c r="DY219" s="1"/>
      <c r="DZ219" s="1"/>
      <c r="EA219" s="1"/>
      <c r="EB219" s="1"/>
      <c r="EC219" s="1"/>
      <c r="ED219" s="1"/>
      <c r="EE219" s="1"/>
      <c r="EF219" s="1"/>
      <c r="EG219" s="1"/>
      <c r="EH219" s="1"/>
      <c r="EI219" s="1"/>
      <c r="EJ219" s="1"/>
      <c r="EK219" s="1"/>
      <c r="EL219" s="1"/>
      <c r="EM219" s="1"/>
      <c r="EN219" s="1"/>
      <c r="EO219" s="1"/>
      <c r="EP219" s="1"/>
      <c r="EQ219" s="1"/>
      <c r="ER219" s="1"/>
      <c r="ES219" s="1"/>
      <c r="ET219" s="1"/>
      <c r="WZB219" s="1"/>
      <c r="WZC219" s="1"/>
      <c r="WZD219" s="1"/>
      <c r="WZE219" s="1"/>
      <c r="WZF219" s="1"/>
      <c r="WZG219" s="1"/>
      <c r="WZH219" s="1"/>
      <c r="WZI219" s="1"/>
      <c r="WZJ219" s="1"/>
      <c r="WZK219" s="1"/>
      <c r="WZL219" s="1"/>
      <c r="WZM219" s="1"/>
      <c r="WZN219" s="1"/>
      <c r="WZO219" s="1"/>
      <c r="WZP219" s="1"/>
      <c r="WZQ219" s="1"/>
      <c r="WZR219" s="1"/>
      <c r="WZS219" s="1"/>
      <c r="WZT219" s="1"/>
      <c r="WZU219" s="1"/>
      <c r="WZV219" s="1"/>
      <c r="WZW219" s="1"/>
      <c r="WZX219" s="1"/>
      <c r="WZY219" s="1"/>
      <c r="WZZ219" s="1"/>
      <c r="XAA219" s="1"/>
      <c r="XAB219" s="1"/>
      <c r="XAC219" s="1"/>
      <c r="XAD219" s="1"/>
      <c r="XAE219" s="1"/>
      <c r="XAF219" s="1"/>
      <c r="XAG219" s="1"/>
      <c r="XAH219" s="1"/>
      <c r="XAI219" s="1"/>
      <c r="XAJ219" s="1"/>
      <c r="XAK219" s="1"/>
      <c r="XAL219" s="1"/>
      <c r="XAM219" s="1"/>
      <c r="XAN219" s="1"/>
      <c r="XAO219" s="1"/>
      <c r="XAP219" s="1"/>
      <c r="XAQ219" s="1"/>
      <c r="XAR219" s="1"/>
      <c r="XAS219" s="1"/>
      <c r="XAT219" s="1"/>
      <c r="XAU219" s="1"/>
      <c r="XAV219" s="1"/>
      <c r="XAW219" s="1"/>
      <c r="XAX219" s="1"/>
      <c r="XAY219" s="1"/>
      <c r="XAZ219" s="1"/>
      <c r="XBA219" s="1"/>
      <c r="XBB219" s="1"/>
      <c r="XBC219" s="1"/>
      <c r="XBD219" s="1"/>
      <c r="XBE219" s="1"/>
      <c r="XBF219" s="1"/>
      <c r="XBG219" s="1"/>
      <c r="XBH219" s="1"/>
      <c r="XBI219" s="1"/>
      <c r="XBJ219" s="1"/>
      <c r="XBK219" s="1"/>
      <c r="XBL219" s="1"/>
      <c r="XBM219" s="1"/>
      <c r="XBN219" s="1"/>
      <c r="XBO219" s="1"/>
      <c r="XBP219" s="1"/>
      <c r="XBQ219" s="1"/>
      <c r="XBR219" s="1"/>
      <c r="XBS219" s="1"/>
      <c r="XBT219" s="1"/>
      <c r="XBU219" s="1"/>
      <c r="XBV219" s="1"/>
      <c r="XBW219" s="1"/>
      <c r="XBX219" s="1"/>
      <c r="XBY219" s="1"/>
      <c r="XBZ219" s="1"/>
      <c r="XCA219" s="1"/>
      <c r="XCB219" s="1"/>
      <c r="XCC219" s="1"/>
      <c r="XCD219" s="1"/>
      <c r="XCE219" s="1"/>
      <c r="XCF219" s="1"/>
      <c r="XCG219" s="1"/>
      <c r="XCH219" s="1"/>
      <c r="XCI219" s="1"/>
      <c r="XCJ219" s="1"/>
      <c r="XCK219" s="1"/>
      <c r="XCL219" s="1"/>
      <c r="XCM219" s="1"/>
      <c r="XCN219" s="1"/>
      <c r="XCO219" s="1"/>
      <c r="XCP219" s="1"/>
      <c r="XCQ219" s="1"/>
      <c r="XCR219" s="1"/>
      <c r="XCS219" s="1"/>
      <c r="XCT219" s="1"/>
      <c r="XCU219" s="1"/>
      <c r="XCV219" s="1"/>
      <c r="XCW219" s="1"/>
      <c r="XCX219" s="1"/>
      <c r="XCY219" s="1"/>
      <c r="XCZ219" s="1"/>
      <c r="XDA219" s="1"/>
      <c r="XDB219" s="1"/>
      <c r="XDC219" s="1"/>
      <c r="XDD219" s="1"/>
      <c r="XDE219" s="1"/>
      <c r="XDF219" s="1"/>
      <c r="XDG219" s="1"/>
      <c r="XDH219" s="1"/>
      <c r="XDI219" s="1"/>
      <c r="XDJ219" s="1"/>
      <c r="XDK219" s="1"/>
      <c r="XDL219" s="1"/>
      <c r="XDM219" s="1"/>
      <c r="XDN219" s="1"/>
      <c r="XDO219" s="1"/>
      <c r="XDP219" s="1"/>
      <c r="XDQ219" s="1"/>
      <c r="XDR219" s="1"/>
      <c r="XDS219" s="1"/>
      <c r="XDT219" s="1"/>
      <c r="XDU219" s="1"/>
      <c r="XDV219" s="1"/>
      <c r="XDW219" s="1"/>
      <c r="XDX219" s="1"/>
      <c r="XDY219" s="1"/>
      <c r="XDZ219" s="1"/>
      <c r="XEA219" s="1"/>
      <c r="XEB219" s="1"/>
      <c r="XEC219" s="1"/>
      <c r="XED219" s="1"/>
      <c r="XEE219" s="1"/>
      <c r="XEF219" s="1"/>
      <c r="XEG219" s="1"/>
      <c r="XEH219" s="1"/>
      <c r="XEI219" s="1"/>
      <c r="XEJ219" s="1"/>
      <c r="XEK219" s="1"/>
      <c r="XEL219" s="1"/>
      <c r="XEM219" s="1"/>
      <c r="XEN219" s="1"/>
      <c r="XEO219" s="1"/>
      <c r="XEP219" s="1"/>
      <c r="XEQ219" s="1"/>
      <c r="XER219" s="1"/>
      <c r="XES219" s="1"/>
      <c r="XET219" s="1"/>
      <c r="XEU219" s="1"/>
      <c r="XEV219" s="1"/>
      <c r="XEW219" s="1"/>
      <c r="XEX219" s="1"/>
      <c r="XEY219" s="1"/>
      <c r="XEZ219" s="1"/>
      <c r="XFA219" s="1"/>
      <c r="XFB219" s="1"/>
      <c r="XFC219" s="1"/>
    </row>
    <row r="220" spans="1:150 16226:16383" s="3" customFormat="1" ht="21" x14ac:dyDescent="0.3">
      <c r="A220" s="103">
        <f t="shared" ref="A220:A225" si="15">A219+1</f>
        <v>3</v>
      </c>
      <c r="B220" s="103"/>
      <c r="C220" s="55" t="s">
        <v>88</v>
      </c>
      <c r="D220" s="55" t="s">
        <v>325</v>
      </c>
      <c r="E220" s="6">
        <f>(3.05*5.87+2*3.05+3.05*3.05+3.05*3.37+2.25*0.9+2.12*0.6+2.23*3.13+1.38*2.13+2.1*1.38+1*0.9)*10.764</f>
        <v>652.28548319999982</v>
      </c>
      <c r="F220" s="6">
        <v>0</v>
      </c>
      <c r="G220" s="6">
        <v>0</v>
      </c>
      <c r="H220" s="6">
        <f t="shared" si="14"/>
        <v>652.28548319999982</v>
      </c>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c r="AK220" s="1"/>
      <c r="AL220" s="1"/>
      <c r="AM220" s="1"/>
      <c r="AN220" s="1"/>
      <c r="AO220" s="1"/>
      <c r="AP220" s="1"/>
      <c r="AQ220" s="1"/>
      <c r="AR220" s="1"/>
      <c r="AS220" s="1"/>
      <c r="AT220" s="1"/>
      <c r="AU220" s="1"/>
      <c r="AV220" s="1"/>
      <c r="AW220" s="1"/>
      <c r="AX220" s="1"/>
      <c r="AY220" s="1"/>
      <c r="AZ220" s="1"/>
      <c r="BA220" s="1"/>
      <c r="BB220" s="1"/>
      <c r="BC220" s="1"/>
      <c r="BD220" s="1"/>
      <c r="BE220" s="1"/>
      <c r="BF220" s="1"/>
      <c r="BG220" s="1"/>
      <c r="BH220" s="1"/>
      <c r="BI220" s="1"/>
      <c r="BJ220" s="1"/>
      <c r="BK220" s="1"/>
      <c r="BL220" s="1"/>
      <c r="BM220" s="1"/>
      <c r="BN220" s="1"/>
      <c r="BO220" s="1"/>
      <c r="BP220" s="1"/>
      <c r="BQ220" s="1"/>
      <c r="BR220" s="1"/>
      <c r="BS220" s="1"/>
      <c r="BT220" s="1"/>
      <c r="BU220" s="1"/>
      <c r="BV220" s="1"/>
      <c r="BW220" s="1"/>
      <c r="BX220" s="1"/>
      <c r="BY220" s="1"/>
      <c r="BZ220" s="1"/>
      <c r="CA220" s="1"/>
      <c r="CB220" s="1"/>
      <c r="CC220" s="1"/>
      <c r="CD220" s="1"/>
      <c r="CE220" s="1"/>
      <c r="CF220" s="1"/>
      <c r="CG220" s="1"/>
      <c r="CH220" s="1"/>
      <c r="CI220" s="1"/>
      <c r="CJ220" s="1"/>
      <c r="CK220" s="1"/>
      <c r="CL220" s="1"/>
      <c r="CM220" s="1"/>
      <c r="CN220" s="1"/>
      <c r="CO220" s="1"/>
      <c r="CP220" s="1"/>
      <c r="CQ220" s="1"/>
      <c r="CR220" s="1"/>
      <c r="CS220" s="1"/>
      <c r="CT220" s="1"/>
      <c r="CU220" s="1"/>
      <c r="CV220" s="1"/>
      <c r="CW220" s="1"/>
      <c r="CX220" s="1"/>
      <c r="CY220" s="1"/>
      <c r="CZ220" s="1"/>
      <c r="DA220" s="1"/>
      <c r="DB220" s="1"/>
      <c r="DC220" s="1"/>
      <c r="DD220" s="1"/>
      <c r="DE220" s="1"/>
      <c r="DF220" s="1"/>
      <c r="DG220" s="1"/>
      <c r="DH220" s="1"/>
      <c r="DI220" s="1"/>
      <c r="DJ220" s="1"/>
      <c r="DK220" s="1"/>
      <c r="DL220" s="1"/>
      <c r="DM220" s="1"/>
      <c r="DN220" s="1"/>
      <c r="DO220" s="1"/>
      <c r="DP220" s="1"/>
      <c r="DQ220" s="1"/>
      <c r="DR220" s="1"/>
      <c r="DS220" s="1"/>
      <c r="DT220" s="1"/>
      <c r="DU220" s="1"/>
      <c r="DV220" s="1"/>
      <c r="DW220" s="1"/>
      <c r="DX220" s="1"/>
      <c r="DY220" s="1"/>
      <c r="DZ220" s="1"/>
      <c r="EA220" s="1"/>
      <c r="EB220" s="1"/>
      <c r="EC220" s="1"/>
      <c r="ED220" s="1"/>
      <c r="EE220" s="1"/>
      <c r="EF220" s="1"/>
      <c r="EG220" s="1"/>
      <c r="EH220" s="1"/>
      <c r="EI220" s="1"/>
      <c r="EJ220" s="1"/>
      <c r="EK220" s="1"/>
      <c r="EL220" s="1"/>
      <c r="EM220" s="1"/>
      <c r="EN220" s="1"/>
      <c r="EO220" s="1"/>
      <c r="EP220" s="1"/>
      <c r="EQ220" s="1"/>
      <c r="ER220" s="1"/>
      <c r="ES220" s="1"/>
      <c r="ET220" s="1"/>
      <c r="WZB220" s="1"/>
      <c r="WZC220" s="1"/>
      <c r="WZD220" s="1"/>
      <c r="WZE220" s="1"/>
      <c r="WZF220" s="1"/>
      <c r="WZG220" s="1"/>
      <c r="WZH220" s="1"/>
      <c r="WZI220" s="1"/>
      <c r="WZJ220" s="1"/>
      <c r="WZK220" s="1"/>
      <c r="WZL220" s="1"/>
      <c r="WZM220" s="1"/>
      <c r="WZN220" s="1"/>
      <c r="WZO220" s="1"/>
      <c r="WZP220" s="1"/>
      <c r="WZQ220" s="1"/>
      <c r="WZR220" s="1"/>
      <c r="WZS220" s="1"/>
      <c r="WZT220" s="1"/>
      <c r="WZU220" s="1"/>
      <c r="WZV220" s="1"/>
      <c r="WZW220" s="1"/>
      <c r="WZX220" s="1"/>
      <c r="WZY220" s="1"/>
      <c r="WZZ220" s="1"/>
      <c r="XAA220" s="1"/>
      <c r="XAB220" s="1"/>
      <c r="XAC220" s="1"/>
      <c r="XAD220" s="1"/>
      <c r="XAE220" s="1"/>
      <c r="XAF220" s="1"/>
      <c r="XAG220" s="1"/>
      <c r="XAH220" s="1"/>
      <c r="XAI220" s="1"/>
      <c r="XAJ220" s="1"/>
      <c r="XAK220" s="1"/>
      <c r="XAL220" s="1"/>
      <c r="XAM220" s="1"/>
      <c r="XAN220" s="1"/>
      <c r="XAO220" s="1"/>
      <c r="XAP220" s="1"/>
      <c r="XAQ220" s="1"/>
      <c r="XAR220" s="1"/>
      <c r="XAS220" s="1"/>
      <c r="XAT220" s="1"/>
      <c r="XAU220" s="1"/>
      <c r="XAV220" s="1"/>
      <c r="XAW220" s="1"/>
      <c r="XAX220" s="1"/>
      <c r="XAY220" s="1"/>
      <c r="XAZ220" s="1"/>
      <c r="XBA220" s="1"/>
      <c r="XBB220" s="1"/>
      <c r="XBC220" s="1"/>
      <c r="XBD220" s="1"/>
      <c r="XBE220" s="1"/>
      <c r="XBF220" s="1"/>
      <c r="XBG220" s="1"/>
      <c r="XBH220" s="1"/>
      <c r="XBI220" s="1"/>
      <c r="XBJ220" s="1"/>
      <c r="XBK220" s="1"/>
      <c r="XBL220" s="1"/>
      <c r="XBM220" s="1"/>
      <c r="XBN220" s="1"/>
      <c r="XBO220" s="1"/>
      <c r="XBP220" s="1"/>
      <c r="XBQ220" s="1"/>
      <c r="XBR220" s="1"/>
      <c r="XBS220" s="1"/>
      <c r="XBT220" s="1"/>
      <c r="XBU220" s="1"/>
      <c r="XBV220" s="1"/>
      <c r="XBW220" s="1"/>
      <c r="XBX220" s="1"/>
      <c r="XBY220" s="1"/>
      <c r="XBZ220" s="1"/>
      <c r="XCA220" s="1"/>
      <c r="XCB220" s="1"/>
      <c r="XCC220" s="1"/>
      <c r="XCD220" s="1"/>
      <c r="XCE220" s="1"/>
      <c r="XCF220" s="1"/>
      <c r="XCG220" s="1"/>
      <c r="XCH220" s="1"/>
      <c r="XCI220" s="1"/>
      <c r="XCJ220" s="1"/>
      <c r="XCK220" s="1"/>
      <c r="XCL220" s="1"/>
      <c r="XCM220" s="1"/>
      <c r="XCN220" s="1"/>
      <c r="XCO220" s="1"/>
      <c r="XCP220" s="1"/>
      <c r="XCQ220" s="1"/>
      <c r="XCR220" s="1"/>
      <c r="XCS220" s="1"/>
      <c r="XCT220" s="1"/>
      <c r="XCU220" s="1"/>
      <c r="XCV220" s="1"/>
      <c r="XCW220" s="1"/>
      <c r="XCX220" s="1"/>
      <c r="XCY220" s="1"/>
      <c r="XCZ220" s="1"/>
      <c r="XDA220" s="1"/>
      <c r="XDB220" s="1"/>
      <c r="XDC220" s="1"/>
      <c r="XDD220" s="1"/>
      <c r="XDE220" s="1"/>
      <c r="XDF220" s="1"/>
      <c r="XDG220" s="1"/>
      <c r="XDH220" s="1"/>
      <c r="XDI220" s="1"/>
      <c r="XDJ220" s="1"/>
      <c r="XDK220" s="1"/>
      <c r="XDL220" s="1"/>
      <c r="XDM220" s="1"/>
      <c r="XDN220" s="1"/>
      <c r="XDO220" s="1"/>
      <c r="XDP220" s="1"/>
      <c r="XDQ220" s="1"/>
      <c r="XDR220" s="1"/>
      <c r="XDS220" s="1"/>
      <c r="XDT220" s="1"/>
      <c r="XDU220" s="1"/>
      <c r="XDV220" s="1"/>
      <c r="XDW220" s="1"/>
      <c r="XDX220" s="1"/>
      <c r="XDY220" s="1"/>
      <c r="XDZ220" s="1"/>
      <c r="XEA220" s="1"/>
      <c r="XEB220" s="1"/>
      <c r="XEC220" s="1"/>
      <c r="XED220" s="1"/>
      <c r="XEE220" s="1"/>
      <c r="XEF220" s="1"/>
      <c r="XEG220" s="1"/>
      <c r="XEH220" s="1"/>
      <c r="XEI220" s="1"/>
      <c r="XEJ220" s="1"/>
      <c r="XEK220" s="1"/>
      <c r="XEL220" s="1"/>
      <c r="XEM220" s="1"/>
      <c r="XEN220" s="1"/>
      <c r="XEO220" s="1"/>
      <c r="XEP220" s="1"/>
      <c r="XEQ220" s="1"/>
      <c r="XER220" s="1"/>
      <c r="XES220" s="1"/>
      <c r="XET220" s="1"/>
      <c r="XEU220" s="1"/>
      <c r="XEV220" s="1"/>
      <c r="XEW220" s="1"/>
      <c r="XEX220" s="1"/>
      <c r="XEY220" s="1"/>
      <c r="XEZ220" s="1"/>
      <c r="XFA220" s="1"/>
      <c r="XFB220" s="1"/>
      <c r="XFC220" s="1"/>
    </row>
    <row r="221" spans="1:150 16226:16383" s="3" customFormat="1" ht="20.25" customHeight="1" x14ac:dyDescent="0.3">
      <c r="A221" s="103">
        <f t="shared" si="15"/>
        <v>4</v>
      </c>
      <c r="B221" s="103"/>
      <c r="C221" s="55" t="s">
        <v>88</v>
      </c>
      <c r="D221" s="55" t="s">
        <v>337</v>
      </c>
      <c r="E221" s="6">
        <f>(3.05*5.87+2.43*1.83+3.05*2.76+1.57*0.6+1.52*1.94+1.38*1.82)*10.764</f>
        <v>400.10649119999999</v>
      </c>
      <c r="F221" s="6">
        <v>0</v>
      </c>
      <c r="G221" s="6">
        <v>0</v>
      </c>
      <c r="H221" s="6">
        <f t="shared" si="14"/>
        <v>400.10649119999999</v>
      </c>
      <c r="I221" s="77"/>
      <c r="J221" s="76"/>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c r="AK221" s="1"/>
      <c r="AL221" s="1"/>
      <c r="AM221" s="1"/>
      <c r="AN221" s="1"/>
      <c r="AO221" s="1"/>
      <c r="AP221" s="1"/>
      <c r="AQ221" s="1"/>
      <c r="AR221" s="1"/>
      <c r="AS221" s="1"/>
      <c r="AT221" s="1"/>
      <c r="AU221" s="1"/>
      <c r="AV221" s="1"/>
      <c r="AW221" s="1"/>
      <c r="AX221" s="1"/>
      <c r="AY221" s="1"/>
      <c r="AZ221" s="1"/>
      <c r="BA221" s="1"/>
      <c r="BB221" s="1"/>
      <c r="BC221" s="1"/>
      <c r="BD221" s="1"/>
      <c r="BE221" s="1"/>
      <c r="BF221" s="1"/>
      <c r="BG221" s="1"/>
      <c r="BH221" s="1"/>
      <c r="BI221" s="1"/>
      <c r="BJ221" s="1"/>
      <c r="BK221" s="1"/>
      <c r="BL221" s="1"/>
      <c r="BM221" s="1"/>
      <c r="BN221" s="1"/>
      <c r="BO221" s="1"/>
      <c r="BP221" s="1"/>
      <c r="BQ221" s="1"/>
      <c r="BR221" s="1"/>
      <c r="BS221" s="1"/>
      <c r="BT221" s="1"/>
      <c r="BU221" s="1"/>
      <c r="BV221" s="1"/>
      <c r="BW221" s="1"/>
      <c r="BX221" s="1"/>
      <c r="BY221" s="1"/>
      <c r="BZ221" s="1"/>
      <c r="CA221" s="1"/>
      <c r="CB221" s="1"/>
      <c r="CC221" s="1"/>
      <c r="CD221" s="1"/>
      <c r="CE221" s="1"/>
      <c r="CF221" s="1"/>
      <c r="CG221" s="1"/>
      <c r="CH221" s="1"/>
      <c r="CI221" s="1"/>
      <c r="CJ221" s="1"/>
      <c r="CK221" s="1"/>
      <c r="CL221" s="1"/>
      <c r="CM221" s="1"/>
      <c r="CN221" s="1"/>
      <c r="CO221" s="1"/>
      <c r="CP221" s="1"/>
      <c r="CQ221" s="1"/>
      <c r="CR221" s="1"/>
      <c r="CS221" s="1"/>
      <c r="CT221" s="1"/>
      <c r="CU221" s="1"/>
      <c r="CV221" s="1"/>
      <c r="CW221" s="1"/>
      <c r="CX221" s="1"/>
      <c r="CY221" s="1"/>
      <c r="CZ221" s="1"/>
      <c r="DA221" s="1"/>
      <c r="DB221" s="1"/>
      <c r="DC221" s="1"/>
      <c r="DD221" s="1"/>
      <c r="DE221" s="1"/>
      <c r="DF221" s="1"/>
      <c r="DG221" s="1"/>
      <c r="DH221" s="1"/>
      <c r="DI221" s="1"/>
      <c r="DJ221" s="1"/>
      <c r="DK221" s="1"/>
      <c r="DL221" s="1"/>
      <c r="DM221" s="1"/>
      <c r="DN221" s="1"/>
      <c r="DO221" s="1"/>
      <c r="DP221" s="1"/>
      <c r="DQ221" s="1"/>
      <c r="DR221" s="1"/>
      <c r="DS221" s="1"/>
      <c r="DT221" s="1"/>
      <c r="DU221" s="1"/>
      <c r="DV221" s="1"/>
      <c r="DW221" s="1"/>
      <c r="DX221" s="1"/>
      <c r="DY221" s="1"/>
      <c r="DZ221" s="1"/>
      <c r="EA221" s="1"/>
      <c r="EB221" s="1"/>
      <c r="EC221" s="1"/>
      <c r="ED221" s="1"/>
      <c r="EE221" s="1"/>
      <c r="EF221" s="1"/>
      <c r="EG221" s="1"/>
      <c r="EH221" s="1"/>
      <c r="EI221" s="1"/>
      <c r="EJ221" s="1"/>
      <c r="EK221" s="1"/>
      <c r="EL221" s="1"/>
      <c r="EM221" s="1"/>
      <c r="EN221" s="1"/>
      <c r="EO221" s="1"/>
      <c r="EP221" s="1"/>
      <c r="EQ221" s="1"/>
      <c r="ER221" s="1"/>
      <c r="ES221" s="1"/>
      <c r="ET221" s="1"/>
      <c r="WZB221" s="1"/>
      <c r="WZC221" s="1"/>
      <c r="WZD221" s="1"/>
      <c r="WZE221" s="1"/>
      <c r="WZF221" s="1"/>
      <c r="WZG221" s="1"/>
      <c r="WZH221" s="1"/>
      <c r="WZI221" s="1"/>
      <c r="WZJ221" s="1"/>
      <c r="WZK221" s="1"/>
      <c r="WZL221" s="1"/>
      <c r="WZM221" s="1"/>
      <c r="WZN221" s="1"/>
      <c r="WZO221" s="1"/>
      <c r="WZP221" s="1"/>
      <c r="WZQ221" s="1"/>
      <c r="WZR221" s="1"/>
      <c r="WZS221" s="1"/>
      <c r="WZT221" s="1"/>
      <c r="WZU221" s="1"/>
      <c r="WZV221" s="1"/>
      <c r="WZW221" s="1"/>
      <c r="WZX221" s="1"/>
      <c r="WZY221" s="1"/>
      <c r="WZZ221" s="1"/>
      <c r="XAA221" s="1"/>
      <c r="XAB221" s="1"/>
      <c r="XAC221" s="1"/>
      <c r="XAD221" s="1"/>
      <c r="XAE221" s="1"/>
      <c r="XAF221" s="1"/>
      <c r="XAG221" s="1"/>
      <c r="XAH221" s="1"/>
      <c r="XAI221" s="1"/>
      <c r="XAJ221" s="1"/>
      <c r="XAK221" s="1"/>
      <c r="XAL221" s="1"/>
      <c r="XAM221" s="1"/>
      <c r="XAN221" s="1"/>
      <c r="XAO221" s="1"/>
      <c r="XAP221" s="1"/>
      <c r="XAQ221" s="1"/>
      <c r="XAR221" s="1"/>
      <c r="XAS221" s="1"/>
      <c r="XAT221" s="1"/>
      <c r="XAU221" s="1"/>
      <c r="XAV221" s="1"/>
      <c r="XAW221" s="1"/>
      <c r="XAX221" s="1"/>
      <c r="XAY221" s="1"/>
      <c r="XAZ221" s="1"/>
      <c r="XBA221" s="1"/>
      <c r="XBB221" s="1"/>
      <c r="XBC221" s="1"/>
      <c r="XBD221" s="1"/>
      <c r="XBE221" s="1"/>
      <c r="XBF221" s="1"/>
      <c r="XBG221" s="1"/>
      <c r="XBH221" s="1"/>
      <c r="XBI221" s="1"/>
      <c r="XBJ221" s="1"/>
      <c r="XBK221" s="1"/>
      <c r="XBL221" s="1"/>
      <c r="XBM221" s="1"/>
      <c r="XBN221" s="1"/>
      <c r="XBO221" s="1"/>
      <c r="XBP221" s="1"/>
      <c r="XBQ221" s="1"/>
      <c r="XBR221" s="1"/>
      <c r="XBS221" s="1"/>
      <c r="XBT221" s="1"/>
      <c r="XBU221" s="1"/>
      <c r="XBV221" s="1"/>
      <c r="XBW221" s="1"/>
      <c r="XBX221" s="1"/>
      <c r="XBY221" s="1"/>
      <c r="XBZ221" s="1"/>
      <c r="XCA221" s="1"/>
      <c r="XCB221" s="1"/>
      <c r="XCC221" s="1"/>
      <c r="XCD221" s="1"/>
      <c r="XCE221" s="1"/>
      <c r="XCF221" s="1"/>
      <c r="XCG221" s="1"/>
      <c r="XCH221" s="1"/>
      <c r="XCI221" s="1"/>
      <c r="XCJ221" s="1"/>
      <c r="XCK221" s="1"/>
      <c r="XCL221" s="1"/>
      <c r="XCM221" s="1"/>
      <c r="XCN221" s="1"/>
      <c r="XCO221" s="1"/>
      <c r="XCP221" s="1"/>
      <c r="XCQ221" s="1"/>
      <c r="XCR221" s="1"/>
      <c r="XCS221" s="1"/>
      <c r="XCT221" s="1"/>
      <c r="XCU221" s="1"/>
      <c r="XCV221" s="1"/>
      <c r="XCW221" s="1"/>
      <c r="XCX221" s="1"/>
      <c r="XCY221" s="1"/>
      <c r="XCZ221" s="1"/>
      <c r="XDA221" s="1"/>
      <c r="XDB221" s="1"/>
      <c r="XDC221" s="1"/>
      <c r="XDD221" s="1"/>
      <c r="XDE221" s="1"/>
      <c r="XDF221" s="1"/>
      <c r="XDG221" s="1"/>
      <c r="XDH221" s="1"/>
      <c r="XDI221" s="1"/>
      <c r="XDJ221" s="1"/>
      <c r="XDK221" s="1"/>
      <c r="XDL221" s="1"/>
      <c r="XDM221" s="1"/>
      <c r="XDN221" s="1"/>
      <c r="XDO221" s="1"/>
      <c r="XDP221" s="1"/>
      <c r="XDQ221" s="1"/>
      <c r="XDR221" s="1"/>
      <c r="XDS221" s="1"/>
      <c r="XDT221" s="1"/>
      <c r="XDU221" s="1"/>
      <c r="XDV221" s="1"/>
      <c r="XDW221" s="1"/>
      <c r="XDX221" s="1"/>
      <c r="XDY221" s="1"/>
      <c r="XDZ221" s="1"/>
      <c r="XEA221" s="1"/>
      <c r="XEB221" s="1"/>
      <c r="XEC221" s="1"/>
      <c r="XED221" s="1"/>
      <c r="XEE221" s="1"/>
      <c r="XEF221" s="1"/>
      <c r="XEG221" s="1"/>
      <c r="XEH221" s="1"/>
      <c r="XEI221" s="1"/>
      <c r="XEJ221" s="1"/>
      <c r="XEK221" s="1"/>
      <c r="XEL221" s="1"/>
      <c r="XEM221" s="1"/>
      <c r="XEN221" s="1"/>
      <c r="XEO221" s="1"/>
      <c r="XEP221" s="1"/>
      <c r="XEQ221" s="1"/>
      <c r="XER221" s="1"/>
      <c r="XES221" s="1"/>
      <c r="XET221" s="1"/>
      <c r="XEU221" s="1"/>
      <c r="XEV221" s="1"/>
      <c r="XEW221" s="1"/>
      <c r="XEX221" s="1"/>
      <c r="XEY221" s="1"/>
      <c r="XEZ221" s="1"/>
      <c r="XFA221" s="1"/>
      <c r="XFB221" s="1"/>
      <c r="XFC221" s="1"/>
    </row>
    <row r="222" spans="1:150 16226:16383" s="3" customFormat="1" ht="20.25" customHeight="1" x14ac:dyDescent="0.3">
      <c r="A222" s="103">
        <f t="shared" si="15"/>
        <v>5</v>
      </c>
      <c r="B222" s="103"/>
      <c r="C222" s="55" t="s">
        <v>88</v>
      </c>
      <c r="D222" s="55" t="s">
        <v>337</v>
      </c>
      <c r="E222" s="6">
        <f>(3.05*5.87+2.43*1.83+3.05*2.76+1.57*0.6+1.52*1.94+1.38*1.82)*10.764</f>
        <v>400.10649119999999</v>
      </c>
      <c r="F222" s="6">
        <v>0</v>
      </c>
      <c r="G222" s="6">
        <v>0</v>
      </c>
      <c r="H222" s="6">
        <f t="shared" si="14"/>
        <v>400.10649119999999</v>
      </c>
      <c r="I222" s="77"/>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c r="AK222" s="1"/>
      <c r="AL222" s="1"/>
      <c r="AM222" s="1"/>
      <c r="AN222" s="1"/>
      <c r="AO222" s="1"/>
      <c r="AP222" s="1"/>
      <c r="AQ222" s="1"/>
      <c r="AR222" s="1"/>
      <c r="AS222" s="1"/>
      <c r="AT222" s="1"/>
      <c r="AU222" s="1"/>
      <c r="AV222" s="1"/>
      <c r="AW222" s="1"/>
      <c r="AX222" s="1"/>
      <c r="AY222" s="1"/>
      <c r="AZ222" s="1"/>
      <c r="BA222" s="1"/>
      <c r="BB222" s="1"/>
      <c r="BC222" s="1"/>
      <c r="BD222" s="1"/>
      <c r="BE222" s="1"/>
      <c r="BF222" s="1"/>
      <c r="BG222" s="1"/>
      <c r="BH222" s="1"/>
      <c r="BI222" s="1"/>
      <c r="BJ222" s="1"/>
      <c r="BK222" s="1"/>
      <c r="BL222" s="1"/>
      <c r="BM222" s="1"/>
      <c r="BN222" s="1"/>
      <c r="BO222" s="1"/>
      <c r="BP222" s="1"/>
      <c r="BQ222" s="1"/>
      <c r="BR222" s="1"/>
      <c r="BS222" s="1"/>
      <c r="BT222" s="1"/>
      <c r="BU222" s="1"/>
      <c r="BV222" s="1"/>
      <c r="BW222" s="1"/>
      <c r="BX222" s="1"/>
      <c r="BY222" s="1"/>
      <c r="BZ222" s="1"/>
      <c r="CA222" s="1"/>
      <c r="CB222" s="1"/>
      <c r="CC222" s="1"/>
      <c r="CD222" s="1"/>
      <c r="CE222" s="1"/>
      <c r="CF222" s="1"/>
      <c r="CG222" s="1"/>
      <c r="CH222" s="1"/>
      <c r="CI222" s="1"/>
      <c r="CJ222" s="1"/>
      <c r="CK222" s="1"/>
      <c r="CL222" s="1"/>
      <c r="CM222" s="1"/>
      <c r="CN222" s="1"/>
      <c r="CO222" s="1"/>
      <c r="CP222" s="1"/>
      <c r="CQ222" s="1"/>
      <c r="CR222" s="1"/>
      <c r="CS222" s="1"/>
      <c r="CT222" s="1"/>
      <c r="CU222" s="1"/>
      <c r="CV222" s="1"/>
      <c r="CW222" s="1"/>
      <c r="CX222" s="1"/>
      <c r="CY222" s="1"/>
      <c r="CZ222" s="1"/>
      <c r="DA222" s="1"/>
      <c r="DB222" s="1"/>
      <c r="DC222" s="1"/>
      <c r="DD222" s="1"/>
      <c r="DE222" s="1"/>
      <c r="DF222" s="1"/>
      <c r="DG222" s="1"/>
      <c r="DH222" s="1"/>
      <c r="DI222" s="1"/>
      <c r="DJ222" s="1"/>
      <c r="DK222" s="1"/>
      <c r="DL222" s="1"/>
      <c r="DM222" s="1"/>
      <c r="DN222" s="1"/>
      <c r="DO222" s="1"/>
      <c r="DP222" s="1"/>
      <c r="DQ222" s="1"/>
      <c r="DR222" s="1"/>
      <c r="DS222" s="1"/>
      <c r="DT222" s="1"/>
      <c r="DU222" s="1"/>
      <c r="DV222" s="1"/>
      <c r="DW222" s="1"/>
      <c r="DX222" s="1"/>
      <c r="DY222" s="1"/>
      <c r="DZ222" s="1"/>
      <c r="EA222" s="1"/>
      <c r="EB222" s="1"/>
      <c r="EC222" s="1"/>
      <c r="ED222" s="1"/>
      <c r="EE222" s="1"/>
      <c r="EF222" s="1"/>
      <c r="EG222" s="1"/>
      <c r="EH222" s="1"/>
      <c r="EI222" s="1"/>
      <c r="EJ222" s="1"/>
      <c r="EK222" s="1"/>
      <c r="EL222" s="1"/>
      <c r="EM222" s="1"/>
      <c r="EN222" s="1"/>
      <c r="EO222" s="1"/>
      <c r="EP222" s="1"/>
      <c r="EQ222" s="1"/>
      <c r="ER222" s="1"/>
      <c r="ES222" s="1"/>
      <c r="ET222" s="1"/>
      <c r="WZB222" s="1"/>
      <c r="WZC222" s="1"/>
      <c r="WZD222" s="1"/>
      <c r="WZE222" s="1"/>
      <c r="WZF222" s="1"/>
      <c r="WZG222" s="1"/>
      <c r="WZH222" s="1"/>
      <c r="WZI222" s="1"/>
      <c r="WZJ222" s="1"/>
      <c r="WZK222" s="1"/>
      <c r="WZL222" s="1"/>
      <c r="WZM222" s="1"/>
      <c r="WZN222" s="1"/>
      <c r="WZO222" s="1"/>
      <c r="WZP222" s="1"/>
      <c r="WZQ222" s="1"/>
      <c r="WZR222" s="1"/>
      <c r="WZS222" s="1"/>
      <c r="WZT222" s="1"/>
      <c r="WZU222" s="1"/>
      <c r="WZV222" s="1"/>
      <c r="WZW222" s="1"/>
      <c r="WZX222" s="1"/>
      <c r="WZY222" s="1"/>
      <c r="WZZ222" s="1"/>
      <c r="XAA222" s="1"/>
      <c r="XAB222" s="1"/>
      <c r="XAC222" s="1"/>
      <c r="XAD222" s="1"/>
      <c r="XAE222" s="1"/>
      <c r="XAF222" s="1"/>
      <c r="XAG222" s="1"/>
      <c r="XAH222" s="1"/>
      <c r="XAI222" s="1"/>
      <c r="XAJ222" s="1"/>
      <c r="XAK222" s="1"/>
      <c r="XAL222" s="1"/>
      <c r="XAM222" s="1"/>
      <c r="XAN222" s="1"/>
      <c r="XAO222" s="1"/>
      <c r="XAP222" s="1"/>
      <c r="XAQ222" s="1"/>
      <c r="XAR222" s="1"/>
      <c r="XAS222" s="1"/>
      <c r="XAT222" s="1"/>
      <c r="XAU222" s="1"/>
      <c r="XAV222" s="1"/>
      <c r="XAW222" s="1"/>
      <c r="XAX222" s="1"/>
      <c r="XAY222" s="1"/>
      <c r="XAZ222" s="1"/>
      <c r="XBA222" s="1"/>
      <c r="XBB222" s="1"/>
      <c r="XBC222" s="1"/>
      <c r="XBD222" s="1"/>
      <c r="XBE222" s="1"/>
      <c r="XBF222" s="1"/>
      <c r="XBG222" s="1"/>
      <c r="XBH222" s="1"/>
      <c r="XBI222" s="1"/>
      <c r="XBJ222" s="1"/>
      <c r="XBK222" s="1"/>
      <c r="XBL222" s="1"/>
      <c r="XBM222" s="1"/>
      <c r="XBN222" s="1"/>
      <c r="XBO222" s="1"/>
      <c r="XBP222" s="1"/>
      <c r="XBQ222" s="1"/>
      <c r="XBR222" s="1"/>
      <c r="XBS222" s="1"/>
      <c r="XBT222" s="1"/>
      <c r="XBU222" s="1"/>
      <c r="XBV222" s="1"/>
      <c r="XBW222" s="1"/>
      <c r="XBX222" s="1"/>
      <c r="XBY222" s="1"/>
      <c r="XBZ222" s="1"/>
      <c r="XCA222" s="1"/>
      <c r="XCB222" s="1"/>
      <c r="XCC222" s="1"/>
      <c r="XCD222" s="1"/>
      <c r="XCE222" s="1"/>
      <c r="XCF222" s="1"/>
      <c r="XCG222" s="1"/>
      <c r="XCH222" s="1"/>
      <c r="XCI222" s="1"/>
      <c r="XCJ222" s="1"/>
      <c r="XCK222" s="1"/>
      <c r="XCL222" s="1"/>
      <c r="XCM222" s="1"/>
      <c r="XCN222" s="1"/>
      <c r="XCO222" s="1"/>
      <c r="XCP222" s="1"/>
      <c r="XCQ222" s="1"/>
      <c r="XCR222" s="1"/>
      <c r="XCS222" s="1"/>
      <c r="XCT222" s="1"/>
      <c r="XCU222" s="1"/>
      <c r="XCV222" s="1"/>
      <c r="XCW222" s="1"/>
      <c r="XCX222" s="1"/>
      <c r="XCY222" s="1"/>
      <c r="XCZ222" s="1"/>
      <c r="XDA222" s="1"/>
      <c r="XDB222" s="1"/>
      <c r="XDC222" s="1"/>
      <c r="XDD222" s="1"/>
      <c r="XDE222" s="1"/>
      <c r="XDF222" s="1"/>
      <c r="XDG222" s="1"/>
      <c r="XDH222" s="1"/>
      <c r="XDI222" s="1"/>
      <c r="XDJ222" s="1"/>
      <c r="XDK222" s="1"/>
      <c r="XDL222" s="1"/>
      <c r="XDM222" s="1"/>
      <c r="XDN222" s="1"/>
      <c r="XDO222" s="1"/>
      <c r="XDP222" s="1"/>
      <c r="XDQ222" s="1"/>
      <c r="XDR222" s="1"/>
      <c r="XDS222" s="1"/>
      <c r="XDT222" s="1"/>
      <c r="XDU222" s="1"/>
      <c r="XDV222" s="1"/>
      <c r="XDW222" s="1"/>
      <c r="XDX222" s="1"/>
      <c r="XDY222" s="1"/>
      <c r="XDZ222" s="1"/>
      <c r="XEA222" s="1"/>
      <c r="XEB222" s="1"/>
      <c r="XEC222" s="1"/>
      <c r="XED222" s="1"/>
      <c r="XEE222" s="1"/>
      <c r="XEF222" s="1"/>
      <c r="XEG222" s="1"/>
      <c r="XEH222" s="1"/>
      <c r="XEI222" s="1"/>
      <c r="XEJ222" s="1"/>
      <c r="XEK222" s="1"/>
      <c r="XEL222" s="1"/>
      <c r="XEM222" s="1"/>
      <c r="XEN222" s="1"/>
      <c r="XEO222" s="1"/>
      <c r="XEP222" s="1"/>
      <c r="XEQ222" s="1"/>
      <c r="XER222" s="1"/>
      <c r="XES222" s="1"/>
      <c r="XET222" s="1"/>
      <c r="XEU222" s="1"/>
      <c r="XEV222" s="1"/>
      <c r="XEW222" s="1"/>
      <c r="XEX222" s="1"/>
      <c r="XEY222" s="1"/>
      <c r="XEZ222" s="1"/>
      <c r="XFA222" s="1"/>
      <c r="XFB222" s="1"/>
      <c r="XFC222" s="1"/>
    </row>
    <row r="223" spans="1:150 16226:16383" s="3" customFormat="1" ht="20.25" customHeight="1" x14ac:dyDescent="0.3">
      <c r="A223" s="103">
        <f t="shared" si="15"/>
        <v>6</v>
      </c>
      <c r="B223" s="103"/>
      <c r="C223" s="55" t="s">
        <v>88</v>
      </c>
      <c r="D223" s="55" t="s">
        <v>325</v>
      </c>
      <c r="E223" s="6">
        <f>(3.05*5.87+2*3.05+3.05*3.05+3.05*3.37+2.25*0.9+2.12*0.6+2.23*3.13+1.38*2.13+2.1*1.38+1*0.9)*10.764</f>
        <v>652.28548319999982</v>
      </c>
      <c r="F223" s="6">
        <v>0</v>
      </c>
      <c r="G223" s="6">
        <v>0</v>
      </c>
      <c r="H223" s="6">
        <f t="shared" si="14"/>
        <v>652.28548319999982</v>
      </c>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c r="AK223" s="1"/>
      <c r="AL223" s="1"/>
      <c r="AM223" s="1"/>
      <c r="AN223" s="1"/>
      <c r="AO223" s="1"/>
      <c r="AP223" s="1"/>
      <c r="AQ223" s="1"/>
      <c r="AR223" s="1"/>
      <c r="AS223" s="1"/>
      <c r="AT223" s="1"/>
      <c r="AU223" s="1"/>
      <c r="AV223" s="1"/>
      <c r="AW223" s="1"/>
      <c r="AX223" s="1"/>
      <c r="AY223" s="1"/>
      <c r="AZ223" s="1"/>
      <c r="BA223" s="1"/>
      <c r="BB223" s="1"/>
      <c r="BC223" s="1"/>
      <c r="BD223" s="1"/>
      <c r="BE223" s="1"/>
      <c r="BF223" s="1"/>
      <c r="BG223" s="1"/>
      <c r="BH223" s="1"/>
      <c r="BI223" s="1"/>
      <c r="BJ223" s="1"/>
      <c r="BK223" s="1"/>
      <c r="BL223" s="1"/>
      <c r="BM223" s="1"/>
      <c r="BN223" s="1"/>
      <c r="BO223" s="1"/>
      <c r="BP223" s="1"/>
      <c r="BQ223" s="1"/>
      <c r="BR223" s="1"/>
      <c r="BS223" s="1"/>
      <c r="BT223" s="1"/>
      <c r="BU223" s="1"/>
      <c r="BV223" s="1"/>
      <c r="BW223" s="1"/>
      <c r="BX223" s="1"/>
      <c r="BY223" s="1"/>
      <c r="BZ223" s="1"/>
      <c r="CA223" s="1"/>
      <c r="CB223" s="1"/>
      <c r="CC223" s="1"/>
      <c r="CD223" s="1"/>
      <c r="CE223" s="1"/>
      <c r="CF223" s="1"/>
      <c r="CG223" s="1"/>
      <c r="CH223" s="1"/>
      <c r="CI223" s="1"/>
      <c r="CJ223" s="1"/>
      <c r="CK223" s="1"/>
      <c r="CL223" s="1"/>
      <c r="CM223" s="1"/>
      <c r="CN223" s="1"/>
      <c r="CO223" s="1"/>
      <c r="CP223" s="1"/>
      <c r="CQ223" s="1"/>
      <c r="CR223" s="1"/>
      <c r="CS223" s="1"/>
      <c r="CT223" s="1"/>
      <c r="CU223" s="1"/>
      <c r="CV223" s="1"/>
      <c r="CW223" s="1"/>
      <c r="CX223" s="1"/>
      <c r="CY223" s="1"/>
      <c r="CZ223" s="1"/>
      <c r="DA223" s="1"/>
      <c r="DB223" s="1"/>
      <c r="DC223" s="1"/>
      <c r="DD223" s="1"/>
      <c r="DE223" s="1"/>
      <c r="DF223" s="1"/>
      <c r="DG223" s="1"/>
      <c r="DH223" s="1"/>
      <c r="DI223" s="1"/>
      <c r="DJ223" s="1"/>
      <c r="DK223" s="1"/>
      <c r="DL223" s="1"/>
      <c r="DM223" s="1"/>
      <c r="DN223" s="1"/>
      <c r="DO223" s="1"/>
      <c r="DP223" s="1"/>
      <c r="DQ223" s="1"/>
      <c r="DR223" s="1"/>
      <c r="DS223" s="1"/>
      <c r="DT223" s="1"/>
      <c r="DU223" s="1"/>
      <c r="DV223" s="1"/>
      <c r="DW223" s="1"/>
      <c r="DX223" s="1"/>
      <c r="DY223" s="1"/>
      <c r="DZ223" s="1"/>
      <c r="EA223" s="1"/>
      <c r="EB223" s="1"/>
      <c r="EC223" s="1"/>
      <c r="ED223" s="1"/>
      <c r="EE223" s="1"/>
      <c r="EF223" s="1"/>
      <c r="EG223" s="1"/>
      <c r="EH223" s="1"/>
      <c r="EI223" s="1"/>
      <c r="EJ223" s="1"/>
      <c r="EK223" s="1"/>
      <c r="EL223" s="1"/>
      <c r="EM223" s="1"/>
      <c r="EN223" s="1"/>
      <c r="EO223" s="1"/>
      <c r="EP223" s="1"/>
      <c r="EQ223" s="1"/>
      <c r="ER223" s="1"/>
      <c r="ES223" s="1"/>
      <c r="ET223" s="1"/>
      <c r="WZB223" s="1"/>
      <c r="WZC223" s="1"/>
      <c r="WZD223" s="1"/>
      <c r="WZE223" s="1"/>
      <c r="WZF223" s="1"/>
      <c r="WZG223" s="1"/>
      <c r="WZH223" s="1"/>
      <c r="WZI223" s="1"/>
      <c r="WZJ223" s="1"/>
      <c r="WZK223" s="1"/>
      <c r="WZL223" s="1"/>
      <c r="WZM223" s="1"/>
      <c r="WZN223" s="1"/>
      <c r="WZO223" s="1"/>
      <c r="WZP223" s="1"/>
      <c r="WZQ223" s="1"/>
      <c r="WZR223" s="1"/>
      <c r="WZS223" s="1"/>
      <c r="WZT223" s="1"/>
      <c r="WZU223" s="1"/>
      <c r="WZV223" s="1"/>
      <c r="WZW223" s="1"/>
      <c r="WZX223" s="1"/>
      <c r="WZY223" s="1"/>
      <c r="WZZ223" s="1"/>
      <c r="XAA223" s="1"/>
      <c r="XAB223" s="1"/>
      <c r="XAC223" s="1"/>
      <c r="XAD223" s="1"/>
      <c r="XAE223" s="1"/>
      <c r="XAF223" s="1"/>
      <c r="XAG223" s="1"/>
      <c r="XAH223" s="1"/>
      <c r="XAI223" s="1"/>
      <c r="XAJ223" s="1"/>
      <c r="XAK223" s="1"/>
      <c r="XAL223" s="1"/>
      <c r="XAM223" s="1"/>
      <c r="XAN223" s="1"/>
      <c r="XAO223" s="1"/>
      <c r="XAP223" s="1"/>
      <c r="XAQ223" s="1"/>
      <c r="XAR223" s="1"/>
      <c r="XAS223" s="1"/>
      <c r="XAT223" s="1"/>
      <c r="XAU223" s="1"/>
      <c r="XAV223" s="1"/>
      <c r="XAW223" s="1"/>
      <c r="XAX223" s="1"/>
      <c r="XAY223" s="1"/>
      <c r="XAZ223" s="1"/>
      <c r="XBA223" s="1"/>
      <c r="XBB223" s="1"/>
      <c r="XBC223" s="1"/>
      <c r="XBD223" s="1"/>
      <c r="XBE223" s="1"/>
      <c r="XBF223" s="1"/>
      <c r="XBG223" s="1"/>
      <c r="XBH223" s="1"/>
      <c r="XBI223" s="1"/>
      <c r="XBJ223" s="1"/>
      <c r="XBK223" s="1"/>
      <c r="XBL223" s="1"/>
      <c r="XBM223" s="1"/>
      <c r="XBN223" s="1"/>
      <c r="XBO223" s="1"/>
      <c r="XBP223" s="1"/>
      <c r="XBQ223" s="1"/>
      <c r="XBR223" s="1"/>
      <c r="XBS223" s="1"/>
      <c r="XBT223" s="1"/>
      <c r="XBU223" s="1"/>
      <c r="XBV223" s="1"/>
      <c r="XBW223" s="1"/>
      <c r="XBX223" s="1"/>
      <c r="XBY223" s="1"/>
      <c r="XBZ223" s="1"/>
      <c r="XCA223" s="1"/>
      <c r="XCB223" s="1"/>
      <c r="XCC223" s="1"/>
      <c r="XCD223" s="1"/>
      <c r="XCE223" s="1"/>
      <c r="XCF223" s="1"/>
      <c r="XCG223" s="1"/>
      <c r="XCH223" s="1"/>
      <c r="XCI223" s="1"/>
      <c r="XCJ223" s="1"/>
      <c r="XCK223" s="1"/>
      <c r="XCL223" s="1"/>
      <c r="XCM223" s="1"/>
      <c r="XCN223" s="1"/>
      <c r="XCO223" s="1"/>
      <c r="XCP223" s="1"/>
      <c r="XCQ223" s="1"/>
      <c r="XCR223" s="1"/>
      <c r="XCS223" s="1"/>
      <c r="XCT223" s="1"/>
      <c r="XCU223" s="1"/>
      <c r="XCV223" s="1"/>
      <c r="XCW223" s="1"/>
      <c r="XCX223" s="1"/>
      <c r="XCY223" s="1"/>
      <c r="XCZ223" s="1"/>
      <c r="XDA223" s="1"/>
      <c r="XDB223" s="1"/>
      <c r="XDC223" s="1"/>
      <c r="XDD223" s="1"/>
      <c r="XDE223" s="1"/>
      <c r="XDF223" s="1"/>
      <c r="XDG223" s="1"/>
      <c r="XDH223" s="1"/>
      <c r="XDI223" s="1"/>
      <c r="XDJ223" s="1"/>
      <c r="XDK223" s="1"/>
      <c r="XDL223" s="1"/>
      <c r="XDM223" s="1"/>
      <c r="XDN223" s="1"/>
      <c r="XDO223" s="1"/>
      <c r="XDP223" s="1"/>
      <c r="XDQ223" s="1"/>
      <c r="XDR223" s="1"/>
      <c r="XDS223" s="1"/>
      <c r="XDT223" s="1"/>
      <c r="XDU223" s="1"/>
      <c r="XDV223" s="1"/>
      <c r="XDW223" s="1"/>
      <c r="XDX223" s="1"/>
      <c r="XDY223" s="1"/>
      <c r="XDZ223" s="1"/>
      <c r="XEA223" s="1"/>
      <c r="XEB223" s="1"/>
      <c r="XEC223" s="1"/>
      <c r="XED223" s="1"/>
      <c r="XEE223" s="1"/>
      <c r="XEF223" s="1"/>
      <c r="XEG223" s="1"/>
      <c r="XEH223" s="1"/>
      <c r="XEI223" s="1"/>
      <c r="XEJ223" s="1"/>
      <c r="XEK223" s="1"/>
      <c r="XEL223" s="1"/>
      <c r="XEM223" s="1"/>
      <c r="XEN223" s="1"/>
      <c r="XEO223" s="1"/>
      <c r="XEP223" s="1"/>
      <c r="XEQ223" s="1"/>
      <c r="XER223" s="1"/>
      <c r="XES223" s="1"/>
      <c r="XET223" s="1"/>
      <c r="XEU223" s="1"/>
      <c r="XEV223" s="1"/>
      <c r="XEW223" s="1"/>
      <c r="XEX223" s="1"/>
      <c r="XEY223" s="1"/>
      <c r="XEZ223" s="1"/>
      <c r="XFA223" s="1"/>
      <c r="XFB223" s="1"/>
      <c r="XFC223" s="1"/>
    </row>
    <row r="224" spans="1:150 16226:16383" s="3" customFormat="1" ht="20.25" customHeight="1" x14ac:dyDescent="0.3">
      <c r="A224" s="103">
        <f t="shared" si="15"/>
        <v>7</v>
      </c>
      <c r="B224" s="103"/>
      <c r="C224" s="55" t="s">
        <v>88</v>
      </c>
      <c r="D224" s="55" t="s">
        <v>325</v>
      </c>
      <c r="E224" s="6">
        <f>(3.05*6.03+2*3.05+3.05*3.05+3.05*3.37+2.25*0.9+2.32*0.6+2.23*3.13+1.38*2.13+2.1*1.38+1*0.9+2.08*0.9)*10.764</f>
        <v>678.98020319999989</v>
      </c>
      <c r="F224" s="6">
        <f>(3.05*1.15)*10.764</f>
        <v>37.754729999999988</v>
      </c>
      <c r="G224" s="6">
        <v>0</v>
      </c>
      <c r="H224" s="6">
        <f t="shared" si="14"/>
        <v>716.73493319999989</v>
      </c>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c r="AK224" s="1"/>
      <c r="AL224" s="1"/>
      <c r="AM224" s="1"/>
      <c r="AN224" s="1"/>
      <c r="AO224" s="1"/>
      <c r="AP224" s="1"/>
      <c r="AQ224" s="1"/>
      <c r="AR224" s="1"/>
      <c r="AS224" s="1"/>
      <c r="AT224" s="1"/>
      <c r="AU224" s="1"/>
      <c r="AV224" s="1"/>
      <c r="AW224" s="1"/>
      <c r="AX224" s="1"/>
      <c r="AY224" s="1"/>
      <c r="AZ224" s="1"/>
      <c r="BA224" s="1"/>
      <c r="BB224" s="1"/>
      <c r="BC224" s="1"/>
      <c r="BD224" s="1"/>
      <c r="BE224" s="1"/>
      <c r="BF224" s="1"/>
      <c r="BG224" s="1"/>
      <c r="BH224" s="1"/>
      <c r="BI224" s="1"/>
      <c r="BJ224" s="1"/>
      <c r="BK224" s="1"/>
      <c r="BL224" s="1"/>
      <c r="BM224" s="1"/>
      <c r="BN224" s="1"/>
      <c r="BO224" s="1"/>
      <c r="BP224" s="1"/>
      <c r="BQ224" s="1"/>
      <c r="BR224" s="1"/>
      <c r="BS224" s="1"/>
      <c r="BT224" s="1"/>
      <c r="BU224" s="1"/>
      <c r="BV224" s="1"/>
      <c r="BW224" s="1"/>
      <c r="BX224" s="1"/>
      <c r="BY224" s="1"/>
      <c r="BZ224" s="1"/>
      <c r="CA224" s="1"/>
      <c r="CB224" s="1"/>
      <c r="CC224" s="1"/>
      <c r="CD224" s="1"/>
      <c r="CE224" s="1"/>
      <c r="CF224" s="1"/>
      <c r="CG224" s="1"/>
      <c r="CH224" s="1"/>
      <c r="CI224" s="1"/>
      <c r="CJ224" s="1"/>
      <c r="CK224" s="1"/>
      <c r="CL224" s="1"/>
      <c r="CM224" s="1"/>
      <c r="CN224" s="1"/>
      <c r="CO224" s="1"/>
      <c r="CP224" s="1"/>
      <c r="CQ224" s="1"/>
      <c r="CR224" s="1"/>
      <c r="CS224" s="1"/>
      <c r="CT224" s="1"/>
      <c r="CU224" s="1"/>
      <c r="CV224" s="1"/>
      <c r="CW224" s="1"/>
      <c r="CX224" s="1"/>
      <c r="CY224" s="1"/>
      <c r="CZ224" s="1"/>
      <c r="DA224" s="1"/>
      <c r="DB224" s="1"/>
      <c r="DC224" s="1"/>
      <c r="DD224" s="1"/>
      <c r="DE224" s="1"/>
      <c r="DF224" s="1"/>
      <c r="DG224" s="1"/>
      <c r="DH224" s="1"/>
      <c r="DI224" s="1"/>
      <c r="DJ224" s="1"/>
      <c r="DK224" s="1"/>
      <c r="DL224" s="1"/>
      <c r="DM224" s="1"/>
      <c r="DN224" s="1"/>
      <c r="DO224" s="1"/>
      <c r="DP224" s="1"/>
      <c r="DQ224" s="1"/>
      <c r="DR224" s="1"/>
      <c r="DS224" s="1"/>
      <c r="DT224" s="1"/>
      <c r="DU224" s="1"/>
      <c r="DV224" s="1"/>
      <c r="DW224" s="1"/>
      <c r="DX224" s="1"/>
      <c r="DY224" s="1"/>
      <c r="DZ224" s="1"/>
      <c r="EA224" s="1"/>
      <c r="EB224" s="1"/>
      <c r="EC224" s="1"/>
      <c r="ED224" s="1"/>
      <c r="EE224" s="1"/>
      <c r="EF224" s="1"/>
      <c r="EG224" s="1"/>
      <c r="EH224" s="1"/>
      <c r="EI224" s="1"/>
      <c r="EJ224" s="1"/>
      <c r="EK224" s="1"/>
      <c r="EL224" s="1"/>
      <c r="EM224" s="1"/>
      <c r="EN224" s="1"/>
      <c r="EO224" s="1"/>
      <c r="EP224" s="1"/>
      <c r="EQ224" s="1"/>
      <c r="ER224" s="1"/>
      <c r="ES224" s="1"/>
      <c r="ET224" s="1"/>
      <c r="WZB224" s="1"/>
      <c r="WZC224" s="1"/>
      <c r="WZD224" s="1"/>
      <c r="WZE224" s="1"/>
      <c r="WZF224" s="1"/>
      <c r="WZG224" s="1"/>
      <c r="WZH224" s="1"/>
      <c r="WZI224" s="1"/>
      <c r="WZJ224" s="1"/>
      <c r="WZK224" s="1"/>
      <c r="WZL224" s="1"/>
      <c r="WZM224" s="1"/>
      <c r="WZN224" s="1"/>
      <c r="WZO224" s="1"/>
      <c r="WZP224" s="1"/>
      <c r="WZQ224" s="1"/>
      <c r="WZR224" s="1"/>
      <c r="WZS224" s="1"/>
      <c r="WZT224" s="1"/>
      <c r="WZU224" s="1"/>
      <c r="WZV224" s="1"/>
      <c r="WZW224" s="1"/>
      <c r="WZX224" s="1"/>
      <c r="WZY224" s="1"/>
      <c r="WZZ224" s="1"/>
      <c r="XAA224" s="1"/>
      <c r="XAB224" s="1"/>
      <c r="XAC224" s="1"/>
      <c r="XAD224" s="1"/>
      <c r="XAE224" s="1"/>
      <c r="XAF224" s="1"/>
      <c r="XAG224" s="1"/>
      <c r="XAH224" s="1"/>
      <c r="XAI224" s="1"/>
      <c r="XAJ224" s="1"/>
      <c r="XAK224" s="1"/>
      <c r="XAL224" s="1"/>
      <c r="XAM224" s="1"/>
      <c r="XAN224" s="1"/>
      <c r="XAO224" s="1"/>
      <c r="XAP224" s="1"/>
      <c r="XAQ224" s="1"/>
      <c r="XAR224" s="1"/>
      <c r="XAS224" s="1"/>
      <c r="XAT224" s="1"/>
      <c r="XAU224" s="1"/>
      <c r="XAV224" s="1"/>
      <c r="XAW224" s="1"/>
      <c r="XAX224" s="1"/>
      <c r="XAY224" s="1"/>
      <c r="XAZ224" s="1"/>
      <c r="XBA224" s="1"/>
      <c r="XBB224" s="1"/>
      <c r="XBC224" s="1"/>
      <c r="XBD224" s="1"/>
      <c r="XBE224" s="1"/>
      <c r="XBF224" s="1"/>
      <c r="XBG224" s="1"/>
      <c r="XBH224" s="1"/>
      <c r="XBI224" s="1"/>
      <c r="XBJ224" s="1"/>
      <c r="XBK224" s="1"/>
      <c r="XBL224" s="1"/>
      <c r="XBM224" s="1"/>
      <c r="XBN224" s="1"/>
      <c r="XBO224" s="1"/>
      <c r="XBP224" s="1"/>
      <c r="XBQ224" s="1"/>
      <c r="XBR224" s="1"/>
      <c r="XBS224" s="1"/>
      <c r="XBT224" s="1"/>
      <c r="XBU224" s="1"/>
      <c r="XBV224" s="1"/>
      <c r="XBW224" s="1"/>
      <c r="XBX224" s="1"/>
      <c r="XBY224" s="1"/>
      <c r="XBZ224" s="1"/>
      <c r="XCA224" s="1"/>
      <c r="XCB224" s="1"/>
      <c r="XCC224" s="1"/>
      <c r="XCD224" s="1"/>
      <c r="XCE224" s="1"/>
      <c r="XCF224" s="1"/>
      <c r="XCG224" s="1"/>
      <c r="XCH224" s="1"/>
      <c r="XCI224" s="1"/>
      <c r="XCJ224" s="1"/>
      <c r="XCK224" s="1"/>
      <c r="XCL224" s="1"/>
      <c r="XCM224" s="1"/>
      <c r="XCN224" s="1"/>
      <c r="XCO224" s="1"/>
      <c r="XCP224" s="1"/>
      <c r="XCQ224" s="1"/>
      <c r="XCR224" s="1"/>
      <c r="XCS224" s="1"/>
      <c r="XCT224" s="1"/>
      <c r="XCU224" s="1"/>
      <c r="XCV224" s="1"/>
      <c r="XCW224" s="1"/>
      <c r="XCX224" s="1"/>
      <c r="XCY224" s="1"/>
      <c r="XCZ224" s="1"/>
      <c r="XDA224" s="1"/>
      <c r="XDB224" s="1"/>
      <c r="XDC224" s="1"/>
      <c r="XDD224" s="1"/>
      <c r="XDE224" s="1"/>
      <c r="XDF224" s="1"/>
      <c r="XDG224" s="1"/>
      <c r="XDH224" s="1"/>
      <c r="XDI224" s="1"/>
      <c r="XDJ224" s="1"/>
      <c r="XDK224" s="1"/>
      <c r="XDL224" s="1"/>
      <c r="XDM224" s="1"/>
      <c r="XDN224" s="1"/>
      <c r="XDO224" s="1"/>
      <c r="XDP224" s="1"/>
      <c r="XDQ224" s="1"/>
      <c r="XDR224" s="1"/>
      <c r="XDS224" s="1"/>
      <c r="XDT224" s="1"/>
      <c r="XDU224" s="1"/>
      <c r="XDV224" s="1"/>
      <c r="XDW224" s="1"/>
      <c r="XDX224" s="1"/>
      <c r="XDY224" s="1"/>
      <c r="XDZ224" s="1"/>
      <c r="XEA224" s="1"/>
      <c r="XEB224" s="1"/>
      <c r="XEC224" s="1"/>
      <c r="XED224" s="1"/>
      <c r="XEE224" s="1"/>
      <c r="XEF224" s="1"/>
      <c r="XEG224" s="1"/>
      <c r="XEH224" s="1"/>
      <c r="XEI224" s="1"/>
      <c r="XEJ224" s="1"/>
      <c r="XEK224" s="1"/>
      <c r="XEL224" s="1"/>
      <c r="XEM224" s="1"/>
      <c r="XEN224" s="1"/>
      <c r="XEO224" s="1"/>
      <c r="XEP224" s="1"/>
      <c r="XEQ224" s="1"/>
      <c r="XER224" s="1"/>
      <c r="XES224" s="1"/>
      <c r="XET224" s="1"/>
      <c r="XEU224" s="1"/>
      <c r="XEV224" s="1"/>
      <c r="XEW224" s="1"/>
      <c r="XEX224" s="1"/>
      <c r="XEY224" s="1"/>
      <c r="XEZ224" s="1"/>
      <c r="XFA224" s="1"/>
      <c r="XFB224" s="1"/>
      <c r="XFC224" s="1"/>
    </row>
    <row r="225" spans="1:150 16226:16383" s="3" customFormat="1" ht="20.25" customHeight="1" x14ac:dyDescent="0.3">
      <c r="A225" s="103">
        <f t="shared" si="15"/>
        <v>8</v>
      </c>
      <c r="B225" s="103"/>
      <c r="C225" s="55" t="s">
        <v>88</v>
      </c>
      <c r="D225" s="55" t="s">
        <v>337</v>
      </c>
      <c r="E225" s="6">
        <f>(3.05*6.03+2.36*1.83+3.05*2.76+1.52*0.6+1.38*1.82+1.52*1.94)*10.764</f>
        <v>403.65753480000001</v>
      </c>
      <c r="F225" s="6">
        <f>(2.85*1.15)*10.764</f>
        <v>35.27901</v>
      </c>
      <c r="G225" s="6">
        <v>0</v>
      </c>
      <c r="H225" s="6">
        <f t="shared" si="14"/>
        <v>438.93654479999998</v>
      </c>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c r="AK225" s="1"/>
      <c r="AL225" s="1"/>
      <c r="AM225" s="1"/>
      <c r="AN225" s="1"/>
      <c r="AO225" s="1"/>
      <c r="AP225" s="1"/>
      <c r="AQ225" s="1"/>
      <c r="AR225" s="1"/>
      <c r="AS225" s="1"/>
      <c r="AT225" s="1"/>
      <c r="AU225" s="1"/>
      <c r="AV225" s="1"/>
      <c r="AW225" s="1"/>
      <c r="AX225" s="1"/>
      <c r="AY225" s="1"/>
      <c r="AZ225" s="1"/>
      <c r="BA225" s="1"/>
      <c r="BB225" s="1"/>
      <c r="BC225" s="1"/>
      <c r="BD225" s="1"/>
      <c r="BE225" s="1"/>
      <c r="BF225" s="1"/>
      <c r="BG225" s="1"/>
      <c r="BH225" s="1"/>
      <c r="BI225" s="1"/>
      <c r="BJ225" s="1"/>
      <c r="BK225" s="1"/>
      <c r="BL225" s="1"/>
      <c r="BM225" s="1"/>
      <c r="BN225" s="1"/>
      <c r="BO225" s="1"/>
      <c r="BP225" s="1"/>
      <c r="BQ225" s="1"/>
      <c r="BR225" s="1"/>
      <c r="BS225" s="1"/>
      <c r="BT225" s="1"/>
      <c r="BU225" s="1"/>
      <c r="BV225" s="1"/>
      <c r="BW225" s="1"/>
      <c r="BX225" s="1"/>
      <c r="BY225" s="1"/>
      <c r="BZ225" s="1"/>
      <c r="CA225" s="1"/>
      <c r="CB225" s="1"/>
      <c r="CC225" s="1"/>
      <c r="CD225" s="1"/>
      <c r="CE225" s="1"/>
      <c r="CF225" s="1"/>
      <c r="CG225" s="1"/>
      <c r="CH225" s="1"/>
      <c r="CI225" s="1"/>
      <c r="CJ225" s="1"/>
      <c r="CK225" s="1"/>
      <c r="CL225" s="1"/>
      <c r="CM225" s="1"/>
      <c r="CN225" s="1"/>
      <c r="CO225" s="1"/>
      <c r="CP225" s="1"/>
      <c r="CQ225" s="1"/>
      <c r="CR225" s="1"/>
      <c r="CS225" s="1"/>
      <c r="CT225" s="1"/>
      <c r="CU225" s="1"/>
      <c r="CV225" s="1"/>
      <c r="CW225" s="1"/>
      <c r="CX225" s="1"/>
      <c r="CY225" s="1"/>
      <c r="CZ225" s="1"/>
      <c r="DA225" s="1"/>
      <c r="DB225" s="1"/>
      <c r="DC225" s="1"/>
      <c r="DD225" s="1"/>
      <c r="DE225" s="1"/>
      <c r="DF225" s="1"/>
      <c r="DG225" s="1"/>
      <c r="DH225" s="1"/>
      <c r="DI225" s="1"/>
      <c r="DJ225" s="1"/>
      <c r="DK225" s="1"/>
      <c r="DL225" s="1"/>
      <c r="DM225" s="1"/>
      <c r="DN225" s="1"/>
      <c r="DO225" s="1"/>
      <c r="DP225" s="1"/>
      <c r="DQ225" s="1"/>
      <c r="DR225" s="1"/>
      <c r="DS225" s="1"/>
      <c r="DT225" s="1"/>
      <c r="DU225" s="1"/>
      <c r="DV225" s="1"/>
      <c r="DW225" s="1"/>
      <c r="DX225" s="1"/>
      <c r="DY225" s="1"/>
      <c r="DZ225" s="1"/>
      <c r="EA225" s="1"/>
      <c r="EB225" s="1"/>
      <c r="EC225" s="1"/>
      <c r="ED225" s="1"/>
      <c r="EE225" s="1"/>
      <c r="EF225" s="1"/>
      <c r="EG225" s="1"/>
      <c r="EH225" s="1"/>
      <c r="EI225" s="1"/>
      <c r="EJ225" s="1"/>
      <c r="EK225" s="1"/>
      <c r="EL225" s="1"/>
      <c r="EM225" s="1"/>
      <c r="EN225" s="1"/>
      <c r="EO225" s="1"/>
      <c r="EP225" s="1"/>
      <c r="EQ225" s="1"/>
      <c r="ER225" s="1"/>
      <c r="ES225" s="1"/>
      <c r="ET225" s="1"/>
      <c r="WZB225" s="1"/>
      <c r="WZC225" s="1"/>
      <c r="WZD225" s="1"/>
      <c r="WZE225" s="1"/>
      <c r="WZF225" s="1"/>
      <c r="WZG225" s="1"/>
      <c r="WZH225" s="1"/>
      <c r="WZI225" s="1"/>
      <c r="WZJ225" s="1"/>
      <c r="WZK225" s="1"/>
      <c r="WZL225" s="1"/>
      <c r="WZM225" s="1"/>
      <c r="WZN225" s="1"/>
      <c r="WZO225" s="1"/>
      <c r="WZP225" s="1"/>
      <c r="WZQ225" s="1"/>
      <c r="WZR225" s="1"/>
      <c r="WZS225" s="1"/>
      <c r="WZT225" s="1"/>
      <c r="WZU225" s="1"/>
      <c r="WZV225" s="1"/>
      <c r="WZW225" s="1"/>
      <c r="WZX225" s="1"/>
      <c r="WZY225" s="1"/>
      <c r="WZZ225" s="1"/>
      <c r="XAA225" s="1"/>
      <c r="XAB225" s="1"/>
      <c r="XAC225" s="1"/>
      <c r="XAD225" s="1"/>
      <c r="XAE225" s="1"/>
      <c r="XAF225" s="1"/>
      <c r="XAG225" s="1"/>
      <c r="XAH225" s="1"/>
      <c r="XAI225" s="1"/>
      <c r="XAJ225" s="1"/>
      <c r="XAK225" s="1"/>
      <c r="XAL225" s="1"/>
      <c r="XAM225" s="1"/>
      <c r="XAN225" s="1"/>
      <c r="XAO225" s="1"/>
      <c r="XAP225" s="1"/>
      <c r="XAQ225" s="1"/>
      <c r="XAR225" s="1"/>
      <c r="XAS225" s="1"/>
      <c r="XAT225" s="1"/>
      <c r="XAU225" s="1"/>
      <c r="XAV225" s="1"/>
      <c r="XAW225" s="1"/>
      <c r="XAX225" s="1"/>
      <c r="XAY225" s="1"/>
      <c r="XAZ225" s="1"/>
      <c r="XBA225" s="1"/>
      <c r="XBB225" s="1"/>
      <c r="XBC225" s="1"/>
      <c r="XBD225" s="1"/>
      <c r="XBE225" s="1"/>
      <c r="XBF225" s="1"/>
      <c r="XBG225" s="1"/>
      <c r="XBH225" s="1"/>
      <c r="XBI225" s="1"/>
      <c r="XBJ225" s="1"/>
      <c r="XBK225" s="1"/>
      <c r="XBL225" s="1"/>
      <c r="XBM225" s="1"/>
      <c r="XBN225" s="1"/>
      <c r="XBO225" s="1"/>
      <c r="XBP225" s="1"/>
      <c r="XBQ225" s="1"/>
      <c r="XBR225" s="1"/>
      <c r="XBS225" s="1"/>
      <c r="XBT225" s="1"/>
      <c r="XBU225" s="1"/>
      <c r="XBV225" s="1"/>
      <c r="XBW225" s="1"/>
      <c r="XBX225" s="1"/>
      <c r="XBY225" s="1"/>
      <c r="XBZ225" s="1"/>
      <c r="XCA225" s="1"/>
      <c r="XCB225" s="1"/>
      <c r="XCC225" s="1"/>
      <c r="XCD225" s="1"/>
      <c r="XCE225" s="1"/>
      <c r="XCF225" s="1"/>
      <c r="XCG225" s="1"/>
      <c r="XCH225" s="1"/>
      <c r="XCI225" s="1"/>
      <c r="XCJ225" s="1"/>
      <c r="XCK225" s="1"/>
      <c r="XCL225" s="1"/>
      <c r="XCM225" s="1"/>
      <c r="XCN225" s="1"/>
      <c r="XCO225" s="1"/>
      <c r="XCP225" s="1"/>
      <c r="XCQ225" s="1"/>
      <c r="XCR225" s="1"/>
      <c r="XCS225" s="1"/>
      <c r="XCT225" s="1"/>
      <c r="XCU225" s="1"/>
      <c r="XCV225" s="1"/>
      <c r="XCW225" s="1"/>
      <c r="XCX225" s="1"/>
      <c r="XCY225" s="1"/>
      <c r="XCZ225" s="1"/>
      <c r="XDA225" s="1"/>
      <c r="XDB225" s="1"/>
      <c r="XDC225" s="1"/>
      <c r="XDD225" s="1"/>
      <c r="XDE225" s="1"/>
      <c r="XDF225" s="1"/>
      <c r="XDG225" s="1"/>
      <c r="XDH225" s="1"/>
      <c r="XDI225" s="1"/>
      <c r="XDJ225" s="1"/>
      <c r="XDK225" s="1"/>
      <c r="XDL225" s="1"/>
      <c r="XDM225" s="1"/>
      <c r="XDN225" s="1"/>
      <c r="XDO225" s="1"/>
      <c r="XDP225" s="1"/>
      <c r="XDQ225" s="1"/>
      <c r="XDR225" s="1"/>
      <c r="XDS225" s="1"/>
      <c r="XDT225" s="1"/>
      <c r="XDU225" s="1"/>
      <c r="XDV225" s="1"/>
      <c r="XDW225" s="1"/>
      <c r="XDX225" s="1"/>
      <c r="XDY225" s="1"/>
      <c r="XDZ225" s="1"/>
      <c r="XEA225" s="1"/>
      <c r="XEB225" s="1"/>
      <c r="XEC225" s="1"/>
      <c r="XED225" s="1"/>
      <c r="XEE225" s="1"/>
      <c r="XEF225" s="1"/>
      <c r="XEG225" s="1"/>
      <c r="XEH225" s="1"/>
      <c r="XEI225" s="1"/>
      <c r="XEJ225" s="1"/>
      <c r="XEK225" s="1"/>
      <c r="XEL225" s="1"/>
      <c r="XEM225" s="1"/>
      <c r="XEN225" s="1"/>
      <c r="XEO225" s="1"/>
      <c r="XEP225" s="1"/>
      <c r="XEQ225" s="1"/>
      <c r="XER225" s="1"/>
      <c r="XES225" s="1"/>
      <c r="XET225" s="1"/>
      <c r="XEU225" s="1"/>
      <c r="XEV225" s="1"/>
      <c r="XEW225" s="1"/>
      <c r="XEX225" s="1"/>
      <c r="XEY225" s="1"/>
      <c r="XEZ225" s="1"/>
      <c r="XFA225" s="1"/>
      <c r="XFB225" s="1"/>
      <c r="XFC225" s="1"/>
    </row>
    <row r="226" spans="1:150 16226:16383" s="3" customFormat="1" ht="21" x14ac:dyDescent="0.3">
      <c r="A226" s="102" t="s">
        <v>328</v>
      </c>
      <c r="B226" s="102"/>
      <c r="C226" s="102"/>
      <c r="D226" s="102"/>
      <c r="E226" s="102"/>
      <c r="F226" s="102"/>
      <c r="G226" s="102"/>
      <c r="H226" s="102"/>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c r="AK226" s="1"/>
      <c r="AL226" s="1"/>
      <c r="AM226" s="1"/>
      <c r="AN226" s="1"/>
      <c r="AO226" s="1"/>
      <c r="AP226" s="1"/>
      <c r="AQ226" s="1"/>
      <c r="AR226" s="1"/>
      <c r="AS226" s="1"/>
      <c r="AT226" s="1"/>
      <c r="AU226" s="1"/>
      <c r="AV226" s="1"/>
      <c r="AW226" s="1"/>
      <c r="AX226" s="1"/>
      <c r="AY226" s="1"/>
      <c r="AZ226" s="1"/>
      <c r="BA226" s="1"/>
      <c r="BB226" s="1"/>
      <c r="BC226" s="1"/>
      <c r="BD226" s="1"/>
      <c r="BE226" s="1"/>
      <c r="BF226" s="1"/>
      <c r="BG226" s="1"/>
      <c r="BH226" s="1"/>
      <c r="BI226" s="1"/>
      <c r="BJ226" s="1"/>
      <c r="BK226" s="1"/>
      <c r="BL226" s="1"/>
      <c r="BM226" s="1"/>
      <c r="BN226" s="1"/>
      <c r="BO226" s="1"/>
      <c r="BP226" s="1"/>
      <c r="BQ226" s="1"/>
      <c r="BR226" s="1"/>
      <c r="BS226" s="1"/>
      <c r="BT226" s="1"/>
      <c r="BU226" s="1"/>
      <c r="BV226" s="1"/>
      <c r="BW226" s="1"/>
      <c r="BX226" s="1"/>
      <c r="BY226" s="1"/>
      <c r="BZ226" s="1"/>
      <c r="CA226" s="1"/>
      <c r="CB226" s="1"/>
      <c r="CC226" s="1"/>
      <c r="CD226" s="1"/>
      <c r="CE226" s="1"/>
      <c r="CF226" s="1"/>
      <c r="CG226" s="1"/>
      <c r="CH226" s="1"/>
      <c r="CI226" s="1"/>
      <c r="CJ226" s="1"/>
      <c r="CK226" s="1"/>
      <c r="CL226" s="1"/>
      <c r="CM226" s="1"/>
      <c r="CN226" s="1"/>
      <c r="CO226" s="1"/>
      <c r="CP226" s="1"/>
      <c r="CQ226" s="1"/>
      <c r="CR226" s="1"/>
      <c r="CS226" s="1"/>
      <c r="CT226" s="1"/>
      <c r="CU226" s="1"/>
      <c r="CV226" s="1"/>
      <c r="CW226" s="1"/>
      <c r="CX226" s="1"/>
      <c r="CY226" s="1"/>
      <c r="CZ226" s="1"/>
      <c r="DA226" s="1"/>
      <c r="DB226" s="1"/>
      <c r="DC226" s="1"/>
      <c r="DD226" s="1"/>
      <c r="DE226" s="1"/>
      <c r="DF226" s="1"/>
      <c r="DG226" s="1"/>
      <c r="DH226" s="1"/>
      <c r="DI226" s="1"/>
      <c r="DJ226" s="1"/>
      <c r="DK226" s="1"/>
      <c r="DL226" s="1"/>
      <c r="DM226" s="1"/>
      <c r="DN226" s="1"/>
      <c r="DO226" s="1"/>
      <c r="DP226" s="1"/>
      <c r="DQ226" s="1"/>
      <c r="DR226" s="1"/>
      <c r="DS226" s="1"/>
      <c r="DT226" s="1"/>
      <c r="DU226" s="1"/>
      <c r="DV226" s="1"/>
      <c r="DW226" s="1"/>
      <c r="DX226" s="1"/>
      <c r="DY226" s="1"/>
      <c r="DZ226" s="1"/>
      <c r="EA226" s="1"/>
      <c r="EB226" s="1"/>
      <c r="EC226" s="1"/>
      <c r="ED226" s="1"/>
      <c r="EE226" s="1"/>
      <c r="EF226" s="1"/>
      <c r="EG226" s="1"/>
      <c r="EH226" s="1"/>
      <c r="EI226" s="1"/>
      <c r="EJ226" s="1"/>
      <c r="EK226" s="1"/>
      <c r="EL226" s="1"/>
      <c r="EM226" s="1"/>
      <c r="EN226" s="1"/>
      <c r="EO226" s="1"/>
      <c r="EP226" s="1"/>
      <c r="EQ226" s="1"/>
      <c r="ER226" s="1"/>
      <c r="ES226" s="1"/>
      <c r="ET226" s="1"/>
      <c r="WZB226" s="1"/>
      <c r="WZC226" s="1"/>
      <c r="WZD226" s="1"/>
      <c r="WZE226" s="1"/>
      <c r="WZF226" s="1"/>
      <c r="WZG226" s="1"/>
      <c r="WZH226" s="1"/>
      <c r="WZI226" s="1"/>
      <c r="WZJ226" s="1"/>
      <c r="WZK226" s="1"/>
      <c r="WZL226" s="1"/>
      <c r="WZM226" s="1"/>
      <c r="WZN226" s="1"/>
      <c r="WZO226" s="1"/>
      <c r="WZP226" s="1"/>
      <c r="WZQ226" s="1"/>
      <c r="WZR226" s="1"/>
      <c r="WZS226" s="1"/>
      <c r="WZT226" s="1"/>
      <c r="WZU226" s="1"/>
      <c r="WZV226" s="1"/>
      <c r="WZW226" s="1"/>
      <c r="WZX226" s="1"/>
      <c r="WZY226" s="1"/>
      <c r="WZZ226" s="1"/>
      <c r="XAA226" s="1"/>
      <c r="XAB226" s="1"/>
      <c r="XAC226" s="1"/>
      <c r="XAD226" s="1"/>
      <c r="XAE226" s="1"/>
      <c r="XAF226" s="1"/>
      <c r="XAG226" s="1"/>
      <c r="XAH226" s="1"/>
      <c r="XAI226" s="1"/>
      <c r="XAJ226" s="1"/>
      <c r="XAK226" s="1"/>
      <c r="XAL226" s="1"/>
      <c r="XAM226" s="1"/>
      <c r="XAN226" s="1"/>
      <c r="XAO226" s="1"/>
      <c r="XAP226" s="1"/>
      <c r="XAQ226" s="1"/>
      <c r="XAR226" s="1"/>
      <c r="XAS226" s="1"/>
      <c r="XAT226" s="1"/>
      <c r="XAU226" s="1"/>
      <c r="XAV226" s="1"/>
      <c r="XAW226" s="1"/>
      <c r="XAX226" s="1"/>
      <c r="XAY226" s="1"/>
      <c r="XAZ226" s="1"/>
      <c r="XBA226" s="1"/>
      <c r="XBB226" s="1"/>
      <c r="XBC226" s="1"/>
      <c r="XBD226" s="1"/>
      <c r="XBE226" s="1"/>
      <c r="XBF226" s="1"/>
      <c r="XBG226" s="1"/>
      <c r="XBH226" s="1"/>
      <c r="XBI226" s="1"/>
      <c r="XBJ226" s="1"/>
      <c r="XBK226" s="1"/>
      <c r="XBL226" s="1"/>
      <c r="XBM226" s="1"/>
      <c r="XBN226" s="1"/>
      <c r="XBO226" s="1"/>
      <c r="XBP226" s="1"/>
      <c r="XBQ226" s="1"/>
      <c r="XBR226" s="1"/>
      <c r="XBS226" s="1"/>
      <c r="XBT226" s="1"/>
      <c r="XBU226" s="1"/>
      <c r="XBV226" s="1"/>
      <c r="XBW226" s="1"/>
      <c r="XBX226" s="1"/>
      <c r="XBY226" s="1"/>
      <c r="XBZ226" s="1"/>
      <c r="XCA226" s="1"/>
      <c r="XCB226" s="1"/>
      <c r="XCC226" s="1"/>
      <c r="XCD226" s="1"/>
      <c r="XCE226" s="1"/>
      <c r="XCF226" s="1"/>
      <c r="XCG226" s="1"/>
      <c r="XCH226" s="1"/>
      <c r="XCI226" s="1"/>
      <c r="XCJ226" s="1"/>
      <c r="XCK226" s="1"/>
      <c r="XCL226" s="1"/>
      <c r="XCM226" s="1"/>
      <c r="XCN226" s="1"/>
      <c r="XCO226" s="1"/>
      <c r="XCP226" s="1"/>
      <c r="XCQ226" s="1"/>
      <c r="XCR226" s="1"/>
      <c r="XCS226" s="1"/>
      <c r="XCT226" s="1"/>
      <c r="XCU226" s="1"/>
      <c r="XCV226" s="1"/>
      <c r="XCW226" s="1"/>
      <c r="XCX226" s="1"/>
      <c r="XCY226" s="1"/>
      <c r="XCZ226" s="1"/>
      <c r="XDA226" s="1"/>
      <c r="XDB226" s="1"/>
      <c r="XDC226" s="1"/>
      <c r="XDD226" s="1"/>
      <c r="XDE226" s="1"/>
      <c r="XDF226" s="1"/>
      <c r="XDG226" s="1"/>
      <c r="XDH226" s="1"/>
      <c r="XDI226" s="1"/>
      <c r="XDJ226" s="1"/>
      <c r="XDK226" s="1"/>
      <c r="XDL226" s="1"/>
      <c r="XDM226" s="1"/>
      <c r="XDN226" s="1"/>
      <c r="XDO226" s="1"/>
      <c r="XDP226" s="1"/>
      <c r="XDQ226" s="1"/>
      <c r="XDR226" s="1"/>
      <c r="XDS226" s="1"/>
      <c r="XDT226" s="1"/>
      <c r="XDU226" s="1"/>
      <c r="XDV226" s="1"/>
      <c r="XDW226" s="1"/>
      <c r="XDX226" s="1"/>
      <c r="XDY226" s="1"/>
      <c r="XDZ226" s="1"/>
      <c r="XEA226" s="1"/>
      <c r="XEB226" s="1"/>
      <c r="XEC226" s="1"/>
      <c r="XED226" s="1"/>
      <c r="XEE226" s="1"/>
      <c r="XEF226" s="1"/>
      <c r="XEG226" s="1"/>
      <c r="XEH226" s="1"/>
      <c r="XEI226" s="1"/>
      <c r="XEJ226" s="1"/>
      <c r="XEK226" s="1"/>
      <c r="XEL226" s="1"/>
      <c r="XEM226" s="1"/>
      <c r="XEN226" s="1"/>
      <c r="XEO226" s="1"/>
      <c r="XEP226" s="1"/>
      <c r="XEQ226" s="1"/>
      <c r="XER226" s="1"/>
      <c r="XES226" s="1"/>
      <c r="XET226" s="1"/>
      <c r="XEU226" s="1"/>
      <c r="XEV226" s="1"/>
      <c r="XEW226" s="1"/>
      <c r="XEX226" s="1"/>
      <c r="XEY226" s="1"/>
      <c r="XEZ226" s="1"/>
      <c r="XFA226" s="1"/>
      <c r="XFB226" s="1"/>
      <c r="XFC226" s="1"/>
    </row>
    <row r="227" spans="1:150 16226:16383" s="3" customFormat="1" ht="21" x14ac:dyDescent="0.3">
      <c r="A227" s="103">
        <v>1</v>
      </c>
      <c r="B227" s="103"/>
      <c r="C227" s="55" t="s">
        <v>88</v>
      </c>
      <c r="D227" s="55" t="s">
        <v>337</v>
      </c>
      <c r="E227" s="6">
        <f>(3.05*6.03+2.36*1.83+3.05*2.76+1.52*0.6+1.38*1.82+1.52*1.94)*10.764</f>
        <v>403.65753480000001</v>
      </c>
      <c r="F227" s="6">
        <f>(2.85*1.15)*10.764</f>
        <v>35.27901</v>
      </c>
      <c r="G227" s="6">
        <v>0</v>
      </c>
      <c r="H227" s="6">
        <f>E227+F227+(IF(G227&lt;101,G227,IF(G227&lt;201,G227/2,IF(G227&lt;=301,G227/3,G227/4))))</f>
        <v>438.93654479999998</v>
      </c>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c r="AK227" s="1"/>
      <c r="AL227" s="1"/>
      <c r="AM227" s="1"/>
      <c r="AN227" s="1"/>
      <c r="AO227" s="1"/>
      <c r="AP227" s="1"/>
      <c r="AQ227" s="1"/>
      <c r="AR227" s="1"/>
      <c r="AS227" s="1"/>
      <c r="AT227" s="1"/>
      <c r="AU227" s="1"/>
      <c r="AV227" s="1"/>
      <c r="AW227" s="1"/>
      <c r="AX227" s="1"/>
      <c r="AY227" s="1"/>
      <c r="AZ227" s="1"/>
      <c r="BA227" s="1"/>
      <c r="BB227" s="1"/>
      <c r="BC227" s="1"/>
      <c r="BD227" s="1"/>
      <c r="BE227" s="1"/>
      <c r="BF227" s="1"/>
      <c r="BG227" s="1"/>
      <c r="BH227" s="1"/>
      <c r="BI227" s="1"/>
      <c r="BJ227" s="1"/>
      <c r="BK227" s="1"/>
      <c r="BL227" s="1"/>
      <c r="BM227" s="1"/>
      <c r="BN227" s="1"/>
      <c r="BO227" s="1"/>
      <c r="BP227" s="1"/>
      <c r="BQ227" s="1"/>
      <c r="BR227" s="1"/>
      <c r="BS227" s="1"/>
      <c r="BT227" s="1"/>
      <c r="BU227" s="1"/>
      <c r="BV227" s="1"/>
      <c r="BW227" s="1"/>
      <c r="BX227" s="1"/>
      <c r="BY227" s="1"/>
      <c r="BZ227" s="1"/>
      <c r="CA227" s="1"/>
      <c r="CB227" s="1"/>
      <c r="CC227" s="1"/>
      <c r="CD227" s="1"/>
      <c r="CE227" s="1"/>
      <c r="CF227" s="1"/>
      <c r="CG227" s="1"/>
      <c r="CH227" s="1"/>
      <c r="CI227" s="1"/>
      <c r="CJ227" s="1"/>
      <c r="CK227" s="1"/>
      <c r="CL227" s="1"/>
      <c r="CM227" s="1"/>
      <c r="CN227" s="1"/>
      <c r="CO227" s="1"/>
      <c r="CP227" s="1"/>
      <c r="CQ227" s="1"/>
      <c r="CR227" s="1"/>
      <c r="CS227" s="1"/>
      <c r="CT227" s="1"/>
      <c r="CU227" s="1"/>
      <c r="CV227" s="1"/>
      <c r="CW227" s="1"/>
      <c r="CX227" s="1"/>
      <c r="CY227" s="1"/>
      <c r="CZ227" s="1"/>
      <c r="DA227" s="1"/>
      <c r="DB227" s="1"/>
      <c r="DC227" s="1"/>
      <c r="DD227" s="1"/>
      <c r="DE227" s="1"/>
      <c r="DF227" s="1"/>
      <c r="DG227" s="1"/>
      <c r="DH227" s="1"/>
      <c r="DI227" s="1"/>
      <c r="DJ227" s="1"/>
      <c r="DK227" s="1"/>
      <c r="DL227" s="1"/>
      <c r="DM227" s="1"/>
      <c r="DN227" s="1"/>
      <c r="DO227" s="1"/>
      <c r="DP227" s="1"/>
      <c r="DQ227" s="1"/>
      <c r="DR227" s="1"/>
      <c r="DS227" s="1"/>
      <c r="DT227" s="1"/>
      <c r="DU227" s="1"/>
      <c r="DV227" s="1"/>
      <c r="DW227" s="1"/>
      <c r="DX227" s="1"/>
      <c r="DY227" s="1"/>
      <c r="DZ227" s="1"/>
      <c r="EA227" s="1"/>
      <c r="EB227" s="1"/>
      <c r="EC227" s="1"/>
      <c r="ED227" s="1"/>
      <c r="EE227" s="1"/>
      <c r="EF227" s="1"/>
      <c r="EG227" s="1"/>
      <c r="EH227" s="1"/>
      <c r="EI227" s="1"/>
      <c r="EJ227" s="1"/>
      <c r="EK227" s="1"/>
      <c r="EL227" s="1"/>
      <c r="EM227" s="1"/>
      <c r="EN227" s="1"/>
      <c r="EO227" s="1"/>
      <c r="EP227" s="1"/>
      <c r="EQ227" s="1"/>
      <c r="ER227" s="1"/>
      <c r="ES227" s="1"/>
      <c r="ET227" s="1"/>
      <c r="WZB227" s="1"/>
      <c r="WZC227" s="1"/>
      <c r="WZD227" s="1"/>
      <c r="WZE227" s="1"/>
      <c r="WZF227" s="1"/>
      <c r="WZG227" s="1"/>
      <c r="WZH227" s="1"/>
      <c r="WZI227" s="1"/>
      <c r="WZJ227" s="1"/>
      <c r="WZK227" s="1"/>
      <c r="WZL227" s="1"/>
      <c r="WZM227" s="1"/>
      <c r="WZN227" s="1"/>
      <c r="WZO227" s="1"/>
      <c r="WZP227" s="1"/>
      <c r="WZQ227" s="1"/>
      <c r="WZR227" s="1"/>
      <c r="WZS227" s="1"/>
      <c r="WZT227" s="1"/>
      <c r="WZU227" s="1"/>
      <c r="WZV227" s="1"/>
      <c r="WZW227" s="1"/>
      <c r="WZX227" s="1"/>
      <c r="WZY227" s="1"/>
      <c r="WZZ227" s="1"/>
      <c r="XAA227" s="1"/>
      <c r="XAB227" s="1"/>
      <c r="XAC227" s="1"/>
      <c r="XAD227" s="1"/>
      <c r="XAE227" s="1"/>
      <c r="XAF227" s="1"/>
      <c r="XAG227" s="1"/>
      <c r="XAH227" s="1"/>
      <c r="XAI227" s="1"/>
      <c r="XAJ227" s="1"/>
      <c r="XAK227" s="1"/>
      <c r="XAL227" s="1"/>
      <c r="XAM227" s="1"/>
      <c r="XAN227" s="1"/>
      <c r="XAO227" s="1"/>
      <c r="XAP227" s="1"/>
      <c r="XAQ227" s="1"/>
      <c r="XAR227" s="1"/>
      <c r="XAS227" s="1"/>
      <c r="XAT227" s="1"/>
      <c r="XAU227" s="1"/>
      <c r="XAV227" s="1"/>
      <c r="XAW227" s="1"/>
      <c r="XAX227" s="1"/>
      <c r="XAY227" s="1"/>
      <c r="XAZ227" s="1"/>
      <c r="XBA227" s="1"/>
      <c r="XBB227" s="1"/>
      <c r="XBC227" s="1"/>
      <c r="XBD227" s="1"/>
      <c r="XBE227" s="1"/>
      <c r="XBF227" s="1"/>
      <c r="XBG227" s="1"/>
      <c r="XBH227" s="1"/>
      <c r="XBI227" s="1"/>
      <c r="XBJ227" s="1"/>
      <c r="XBK227" s="1"/>
      <c r="XBL227" s="1"/>
      <c r="XBM227" s="1"/>
      <c r="XBN227" s="1"/>
      <c r="XBO227" s="1"/>
      <c r="XBP227" s="1"/>
      <c r="XBQ227" s="1"/>
      <c r="XBR227" s="1"/>
      <c r="XBS227" s="1"/>
      <c r="XBT227" s="1"/>
      <c r="XBU227" s="1"/>
      <c r="XBV227" s="1"/>
      <c r="XBW227" s="1"/>
      <c r="XBX227" s="1"/>
      <c r="XBY227" s="1"/>
      <c r="XBZ227" s="1"/>
      <c r="XCA227" s="1"/>
      <c r="XCB227" s="1"/>
      <c r="XCC227" s="1"/>
      <c r="XCD227" s="1"/>
      <c r="XCE227" s="1"/>
      <c r="XCF227" s="1"/>
      <c r="XCG227" s="1"/>
      <c r="XCH227" s="1"/>
      <c r="XCI227" s="1"/>
      <c r="XCJ227" s="1"/>
      <c r="XCK227" s="1"/>
      <c r="XCL227" s="1"/>
      <c r="XCM227" s="1"/>
      <c r="XCN227" s="1"/>
      <c r="XCO227" s="1"/>
      <c r="XCP227" s="1"/>
      <c r="XCQ227" s="1"/>
      <c r="XCR227" s="1"/>
      <c r="XCS227" s="1"/>
      <c r="XCT227" s="1"/>
      <c r="XCU227" s="1"/>
      <c r="XCV227" s="1"/>
      <c r="XCW227" s="1"/>
      <c r="XCX227" s="1"/>
      <c r="XCY227" s="1"/>
      <c r="XCZ227" s="1"/>
      <c r="XDA227" s="1"/>
      <c r="XDB227" s="1"/>
      <c r="XDC227" s="1"/>
      <c r="XDD227" s="1"/>
      <c r="XDE227" s="1"/>
      <c r="XDF227" s="1"/>
      <c r="XDG227" s="1"/>
      <c r="XDH227" s="1"/>
      <c r="XDI227" s="1"/>
      <c r="XDJ227" s="1"/>
      <c r="XDK227" s="1"/>
      <c r="XDL227" s="1"/>
      <c r="XDM227" s="1"/>
      <c r="XDN227" s="1"/>
      <c r="XDO227" s="1"/>
      <c r="XDP227" s="1"/>
      <c r="XDQ227" s="1"/>
      <c r="XDR227" s="1"/>
      <c r="XDS227" s="1"/>
      <c r="XDT227" s="1"/>
      <c r="XDU227" s="1"/>
      <c r="XDV227" s="1"/>
      <c r="XDW227" s="1"/>
      <c r="XDX227" s="1"/>
      <c r="XDY227" s="1"/>
      <c r="XDZ227" s="1"/>
      <c r="XEA227" s="1"/>
      <c r="XEB227" s="1"/>
      <c r="XEC227" s="1"/>
      <c r="XED227" s="1"/>
      <c r="XEE227" s="1"/>
      <c r="XEF227" s="1"/>
      <c r="XEG227" s="1"/>
      <c r="XEH227" s="1"/>
      <c r="XEI227" s="1"/>
      <c r="XEJ227" s="1"/>
      <c r="XEK227" s="1"/>
      <c r="XEL227" s="1"/>
      <c r="XEM227" s="1"/>
      <c r="XEN227" s="1"/>
      <c r="XEO227" s="1"/>
      <c r="XEP227" s="1"/>
      <c r="XEQ227" s="1"/>
      <c r="XER227" s="1"/>
      <c r="XES227" s="1"/>
      <c r="XET227" s="1"/>
      <c r="XEU227" s="1"/>
      <c r="XEV227" s="1"/>
      <c r="XEW227" s="1"/>
      <c r="XEX227" s="1"/>
      <c r="XEY227" s="1"/>
      <c r="XEZ227" s="1"/>
      <c r="XFA227" s="1"/>
      <c r="XFB227" s="1"/>
      <c r="XFC227" s="1"/>
    </row>
    <row r="228" spans="1:150 16226:16383" s="3" customFormat="1" ht="21" x14ac:dyDescent="0.3">
      <c r="A228" s="103">
        <f>A227+1</f>
        <v>2</v>
      </c>
      <c r="B228" s="103"/>
      <c r="C228" s="55" t="s">
        <v>88</v>
      </c>
      <c r="D228" s="55" t="s">
        <v>325</v>
      </c>
      <c r="E228" s="6">
        <f>(3.05*6.03+2*3.05+3.05*3.05+3.05*3.37+2.25*0.9+2.32*0.6+2.23*3.13+1.38*2.13+2.1*1.38+1*0.9+2.08*0.9)*10.764</f>
        <v>678.98020319999989</v>
      </c>
      <c r="F228" s="6">
        <f>(3.05*1.15)*10.764</f>
        <v>37.754729999999988</v>
      </c>
      <c r="G228" s="6">
        <v>0</v>
      </c>
      <c r="H228" s="6">
        <f t="shared" ref="H228:H232" si="16">E228+F228+(IF(G228&lt;101,G228,IF(G228&lt;201,G228/2,IF(G228&lt;=301,G228/3,G228/4))))</f>
        <v>716.73493319999989</v>
      </c>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c r="AK228" s="1"/>
      <c r="AL228" s="1"/>
      <c r="AM228" s="1"/>
      <c r="AN228" s="1"/>
      <c r="AO228" s="1"/>
      <c r="AP228" s="1"/>
      <c r="AQ228" s="1"/>
      <c r="AR228" s="1"/>
      <c r="AS228" s="1"/>
      <c r="AT228" s="1"/>
      <c r="AU228" s="1"/>
      <c r="AV228" s="1"/>
      <c r="AW228" s="1"/>
      <c r="AX228" s="1"/>
      <c r="AY228" s="1"/>
      <c r="AZ228" s="1"/>
      <c r="BA228" s="1"/>
      <c r="BB228" s="1"/>
      <c r="BC228" s="1"/>
      <c r="BD228" s="1"/>
      <c r="BE228" s="1"/>
      <c r="BF228" s="1"/>
      <c r="BG228" s="1"/>
      <c r="BH228" s="1"/>
      <c r="BI228" s="1"/>
      <c r="BJ228" s="1"/>
      <c r="BK228" s="1"/>
      <c r="BL228" s="1"/>
      <c r="BM228" s="1"/>
      <c r="BN228" s="1"/>
      <c r="BO228" s="1"/>
      <c r="BP228" s="1"/>
      <c r="BQ228" s="1"/>
      <c r="BR228" s="1"/>
      <c r="BS228" s="1"/>
      <c r="BT228" s="1"/>
      <c r="BU228" s="1"/>
      <c r="BV228" s="1"/>
      <c r="BW228" s="1"/>
      <c r="BX228" s="1"/>
      <c r="BY228" s="1"/>
      <c r="BZ228" s="1"/>
      <c r="CA228" s="1"/>
      <c r="CB228" s="1"/>
      <c r="CC228" s="1"/>
      <c r="CD228" s="1"/>
      <c r="CE228" s="1"/>
      <c r="CF228" s="1"/>
      <c r="CG228" s="1"/>
      <c r="CH228" s="1"/>
      <c r="CI228" s="1"/>
      <c r="CJ228" s="1"/>
      <c r="CK228" s="1"/>
      <c r="CL228" s="1"/>
      <c r="CM228" s="1"/>
      <c r="CN228" s="1"/>
      <c r="CO228" s="1"/>
      <c r="CP228" s="1"/>
      <c r="CQ228" s="1"/>
      <c r="CR228" s="1"/>
      <c r="CS228" s="1"/>
      <c r="CT228" s="1"/>
      <c r="CU228" s="1"/>
      <c r="CV228" s="1"/>
      <c r="CW228" s="1"/>
      <c r="CX228" s="1"/>
      <c r="CY228" s="1"/>
      <c r="CZ228" s="1"/>
      <c r="DA228" s="1"/>
      <c r="DB228" s="1"/>
      <c r="DC228" s="1"/>
      <c r="DD228" s="1"/>
      <c r="DE228" s="1"/>
      <c r="DF228" s="1"/>
      <c r="DG228" s="1"/>
      <c r="DH228" s="1"/>
      <c r="DI228" s="1"/>
      <c r="DJ228" s="1"/>
      <c r="DK228" s="1"/>
      <c r="DL228" s="1"/>
      <c r="DM228" s="1"/>
      <c r="DN228" s="1"/>
      <c r="DO228" s="1"/>
      <c r="DP228" s="1"/>
      <c r="DQ228" s="1"/>
      <c r="DR228" s="1"/>
      <c r="DS228" s="1"/>
      <c r="DT228" s="1"/>
      <c r="DU228" s="1"/>
      <c r="DV228" s="1"/>
      <c r="DW228" s="1"/>
      <c r="DX228" s="1"/>
      <c r="DY228" s="1"/>
      <c r="DZ228" s="1"/>
      <c r="EA228" s="1"/>
      <c r="EB228" s="1"/>
      <c r="EC228" s="1"/>
      <c r="ED228" s="1"/>
      <c r="EE228" s="1"/>
      <c r="EF228" s="1"/>
      <c r="EG228" s="1"/>
      <c r="EH228" s="1"/>
      <c r="EI228" s="1"/>
      <c r="EJ228" s="1"/>
      <c r="EK228" s="1"/>
      <c r="EL228" s="1"/>
      <c r="EM228" s="1"/>
      <c r="EN228" s="1"/>
      <c r="EO228" s="1"/>
      <c r="EP228" s="1"/>
      <c r="EQ228" s="1"/>
      <c r="ER228" s="1"/>
      <c r="ES228" s="1"/>
      <c r="ET228" s="1"/>
      <c r="WZB228" s="1"/>
      <c r="WZC228" s="1"/>
      <c r="WZD228" s="1"/>
      <c r="WZE228" s="1"/>
      <c r="WZF228" s="1"/>
      <c r="WZG228" s="1"/>
      <c r="WZH228" s="1"/>
      <c r="WZI228" s="1"/>
      <c r="WZJ228" s="1"/>
      <c r="WZK228" s="1"/>
      <c r="WZL228" s="1"/>
      <c r="WZM228" s="1"/>
      <c r="WZN228" s="1"/>
      <c r="WZO228" s="1"/>
      <c r="WZP228" s="1"/>
      <c r="WZQ228" s="1"/>
      <c r="WZR228" s="1"/>
      <c r="WZS228" s="1"/>
      <c r="WZT228" s="1"/>
      <c r="WZU228" s="1"/>
      <c r="WZV228" s="1"/>
      <c r="WZW228" s="1"/>
      <c r="WZX228" s="1"/>
      <c r="WZY228" s="1"/>
      <c r="WZZ228" s="1"/>
      <c r="XAA228" s="1"/>
      <c r="XAB228" s="1"/>
      <c r="XAC228" s="1"/>
      <c r="XAD228" s="1"/>
      <c r="XAE228" s="1"/>
      <c r="XAF228" s="1"/>
      <c r="XAG228" s="1"/>
      <c r="XAH228" s="1"/>
      <c r="XAI228" s="1"/>
      <c r="XAJ228" s="1"/>
      <c r="XAK228" s="1"/>
      <c r="XAL228" s="1"/>
      <c r="XAM228" s="1"/>
      <c r="XAN228" s="1"/>
      <c r="XAO228" s="1"/>
      <c r="XAP228" s="1"/>
      <c r="XAQ228" s="1"/>
      <c r="XAR228" s="1"/>
      <c r="XAS228" s="1"/>
      <c r="XAT228" s="1"/>
      <c r="XAU228" s="1"/>
      <c r="XAV228" s="1"/>
      <c r="XAW228" s="1"/>
      <c r="XAX228" s="1"/>
      <c r="XAY228" s="1"/>
      <c r="XAZ228" s="1"/>
      <c r="XBA228" s="1"/>
      <c r="XBB228" s="1"/>
      <c r="XBC228" s="1"/>
      <c r="XBD228" s="1"/>
      <c r="XBE228" s="1"/>
      <c r="XBF228" s="1"/>
      <c r="XBG228" s="1"/>
      <c r="XBH228" s="1"/>
      <c r="XBI228" s="1"/>
      <c r="XBJ228" s="1"/>
      <c r="XBK228" s="1"/>
      <c r="XBL228" s="1"/>
      <c r="XBM228" s="1"/>
      <c r="XBN228" s="1"/>
      <c r="XBO228" s="1"/>
      <c r="XBP228" s="1"/>
      <c r="XBQ228" s="1"/>
      <c r="XBR228" s="1"/>
      <c r="XBS228" s="1"/>
      <c r="XBT228" s="1"/>
      <c r="XBU228" s="1"/>
      <c r="XBV228" s="1"/>
      <c r="XBW228" s="1"/>
      <c r="XBX228" s="1"/>
      <c r="XBY228" s="1"/>
      <c r="XBZ228" s="1"/>
      <c r="XCA228" s="1"/>
      <c r="XCB228" s="1"/>
      <c r="XCC228" s="1"/>
      <c r="XCD228" s="1"/>
      <c r="XCE228" s="1"/>
      <c r="XCF228" s="1"/>
      <c r="XCG228" s="1"/>
      <c r="XCH228" s="1"/>
      <c r="XCI228" s="1"/>
      <c r="XCJ228" s="1"/>
      <c r="XCK228" s="1"/>
      <c r="XCL228" s="1"/>
      <c r="XCM228" s="1"/>
      <c r="XCN228" s="1"/>
      <c r="XCO228" s="1"/>
      <c r="XCP228" s="1"/>
      <c r="XCQ228" s="1"/>
      <c r="XCR228" s="1"/>
      <c r="XCS228" s="1"/>
      <c r="XCT228" s="1"/>
      <c r="XCU228" s="1"/>
      <c r="XCV228" s="1"/>
      <c r="XCW228" s="1"/>
      <c r="XCX228" s="1"/>
      <c r="XCY228" s="1"/>
      <c r="XCZ228" s="1"/>
      <c r="XDA228" s="1"/>
      <c r="XDB228" s="1"/>
      <c r="XDC228" s="1"/>
      <c r="XDD228" s="1"/>
      <c r="XDE228" s="1"/>
      <c r="XDF228" s="1"/>
      <c r="XDG228" s="1"/>
      <c r="XDH228" s="1"/>
      <c r="XDI228" s="1"/>
      <c r="XDJ228" s="1"/>
      <c r="XDK228" s="1"/>
      <c r="XDL228" s="1"/>
      <c r="XDM228" s="1"/>
      <c r="XDN228" s="1"/>
      <c r="XDO228" s="1"/>
      <c r="XDP228" s="1"/>
      <c r="XDQ228" s="1"/>
      <c r="XDR228" s="1"/>
      <c r="XDS228" s="1"/>
      <c r="XDT228" s="1"/>
      <c r="XDU228" s="1"/>
      <c r="XDV228" s="1"/>
      <c r="XDW228" s="1"/>
      <c r="XDX228" s="1"/>
      <c r="XDY228" s="1"/>
      <c r="XDZ228" s="1"/>
      <c r="XEA228" s="1"/>
      <c r="XEB228" s="1"/>
      <c r="XEC228" s="1"/>
      <c r="XED228" s="1"/>
      <c r="XEE228" s="1"/>
      <c r="XEF228" s="1"/>
      <c r="XEG228" s="1"/>
      <c r="XEH228" s="1"/>
      <c r="XEI228" s="1"/>
      <c r="XEJ228" s="1"/>
      <c r="XEK228" s="1"/>
      <c r="XEL228" s="1"/>
      <c r="XEM228" s="1"/>
      <c r="XEN228" s="1"/>
      <c r="XEO228" s="1"/>
      <c r="XEP228" s="1"/>
      <c r="XEQ228" s="1"/>
      <c r="XER228" s="1"/>
      <c r="XES228" s="1"/>
      <c r="XET228" s="1"/>
      <c r="XEU228" s="1"/>
      <c r="XEV228" s="1"/>
      <c r="XEW228" s="1"/>
      <c r="XEX228" s="1"/>
      <c r="XEY228" s="1"/>
      <c r="XEZ228" s="1"/>
      <c r="XFA228" s="1"/>
      <c r="XFB228" s="1"/>
      <c r="XFC228" s="1"/>
    </row>
    <row r="229" spans="1:150 16226:16383" s="3" customFormat="1" ht="21" x14ac:dyDescent="0.3">
      <c r="A229" s="103">
        <f t="shared" ref="A229:A234" si="17">A228+1</f>
        <v>3</v>
      </c>
      <c r="B229" s="103"/>
      <c r="C229" s="55" t="s">
        <v>88</v>
      </c>
      <c r="D229" s="55" t="s">
        <v>325</v>
      </c>
      <c r="E229" s="6">
        <f>(3.05*5.87+2*3.05+3.05*3.05+3.05*3.37+2.25*0.9+2.12*0.6+2.23*3.13+1.38*2.13+2.1*1.38+1*0.9)*10.764</f>
        <v>652.28548319999982</v>
      </c>
      <c r="F229" s="6">
        <v>0</v>
      </c>
      <c r="G229" s="6">
        <v>0</v>
      </c>
      <c r="H229" s="6">
        <f t="shared" si="16"/>
        <v>652.28548319999982</v>
      </c>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c r="AK229" s="1"/>
      <c r="AL229" s="1"/>
      <c r="AM229" s="1"/>
      <c r="AN229" s="1"/>
      <c r="AO229" s="1"/>
      <c r="AP229" s="1"/>
      <c r="AQ229" s="1"/>
      <c r="AR229" s="1"/>
      <c r="AS229" s="1"/>
      <c r="AT229" s="1"/>
      <c r="AU229" s="1"/>
      <c r="AV229" s="1"/>
      <c r="AW229" s="1"/>
      <c r="AX229" s="1"/>
      <c r="AY229" s="1"/>
      <c r="AZ229" s="1"/>
      <c r="BA229" s="1"/>
      <c r="BB229" s="1"/>
      <c r="BC229" s="1"/>
      <c r="BD229" s="1"/>
      <c r="BE229" s="1"/>
      <c r="BF229" s="1"/>
      <c r="BG229" s="1"/>
      <c r="BH229" s="1"/>
      <c r="BI229" s="1"/>
      <c r="BJ229" s="1"/>
      <c r="BK229" s="1"/>
      <c r="BL229" s="1"/>
      <c r="BM229" s="1"/>
      <c r="BN229" s="1"/>
      <c r="BO229" s="1"/>
      <c r="BP229" s="1"/>
      <c r="BQ229" s="1"/>
      <c r="BR229" s="1"/>
      <c r="BS229" s="1"/>
      <c r="BT229" s="1"/>
      <c r="BU229" s="1"/>
      <c r="BV229" s="1"/>
      <c r="BW229" s="1"/>
      <c r="BX229" s="1"/>
      <c r="BY229" s="1"/>
      <c r="BZ229" s="1"/>
      <c r="CA229" s="1"/>
      <c r="CB229" s="1"/>
      <c r="CC229" s="1"/>
      <c r="CD229" s="1"/>
      <c r="CE229" s="1"/>
      <c r="CF229" s="1"/>
      <c r="CG229" s="1"/>
      <c r="CH229" s="1"/>
      <c r="CI229" s="1"/>
      <c r="CJ229" s="1"/>
      <c r="CK229" s="1"/>
      <c r="CL229" s="1"/>
      <c r="CM229" s="1"/>
      <c r="CN229" s="1"/>
      <c r="CO229" s="1"/>
      <c r="CP229" s="1"/>
      <c r="CQ229" s="1"/>
      <c r="CR229" s="1"/>
      <c r="CS229" s="1"/>
      <c r="CT229" s="1"/>
      <c r="CU229" s="1"/>
      <c r="CV229" s="1"/>
      <c r="CW229" s="1"/>
      <c r="CX229" s="1"/>
      <c r="CY229" s="1"/>
      <c r="CZ229" s="1"/>
      <c r="DA229" s="1"/>
      <c r="DB229" s="1"/>
      <c r="DC229" s="1"/>
      <c r="DD229" s="1"/>
      <c r="DE229" s="1"/>
      <c r="DF229" s="1"/>
      <c r="DG229" s="1"/>
      <c r="DH229" s="1"/>
      <c r="DI229" s="1"/>
      <c r="DJ229" s="1"/>
      <c r="DK229" s="1"/>
      <c r="DL229" s="1"/>
      <c r="DM229" s="1"/>
      <c r="DN229" s="1"/>
      <c r="DO229" s="1"/>
      <c r="DP229" s="1"/>
      <c r="DQ229" s="1"/>
      <c r="DR229" s="1"/>
      <c r="DS229" s="1"/>
      <c r="DT229" s="1"/>
      <c r="DU229" s="1"/>
      <c r="DV229" s="1"/>
      <c r="DW229" s="1"/>
      <c r="DX229" s="1"/>
      <c r="DY229" s="1"/>
      <c r="DZ229" s="1"/>
      <c r="EA229" s="1"/>
      <c r="EB229" s="1"/>
      <c r="EC229" s="1"/>
      <c r="ED229" s="1"/>
      <c r="EE229" s="1"/>
      <c r="EF229" s="1"/>
      <c r="EG229" s="1"/>
      <c r="EH229" s="1"/>
      <c r="EI229" s="1"/>
      <c r="EJ229" s="1"/>
      <c r="EK229" s="1"/>
      <c r="EL229" s="1"/>
      <c r="EM229" s="1"/>
      <c r="EN229" s="1"/>
      <c r="EO229" s="1"/>
      <c r="EP229" s="1"/>
      <c r="EQ229" s="1"/>
      <c r="ER229" s="1"/>
      <c r="ES229" s="1"/>
      <c r="ET229" s="1"/>
      <c r="WZB229" s="1"/>
      <c r="WZC229" s="1"/>
      <c r="WZD229" s="1"/>
      <c r="WZE229" s="1"/>
      <c r="WZF229" s="1"/>
      <c r="WZG229" s="1"/>
      <c r="WZH229" s="1"/>
      <c r="WZI229" s="1"/>
      <c r="WZJ229" s="1"/>
      <c r="WZK229" s="1"/>
      <c r="WZL229" s="1"/>
      <c r="WZM229" s="1"/>
      <c r="WZN229" s="1"/>
      <c r="WZO229" s="1"/>
      <c r="WZP229" s="1"/>
      <c r="WZQ229" s="1"/>
      <c r="WZR229" s="1"/>
      <c r="WZS229" s="1"/>
      <c r="WZT229" s="1"/>
      <c r="WZU229" s="1"/>
      <c r="WZV229" s="1"/>
      <c r="WZW229" s="1"/>
      <c r="WZX229" s="1"/>
      <c r="WZY229" s="1"/>
      <c r="WZZ229" s="1"/>
      <c r="XAA229" s="1"/>
      <c r="XAB229" s="1"/>
      <c r="XAC229" s="1"/>
      <c r="XAD229" s="1"/>
      <c r="XAE229" s="1"/>
      <c r="XAF229" s="1"/>
      <c r="XAG229" s="1"/>
      <c r="XAH229" s="1"/>
      <c r="XAI229" s="1"/>
      <c r="XAJ229" s="1"/>
      <c r="XAK229" s="1"/>
      <c r="XAL229" s="1"/>
      <c r="XAM229" s="1"/>
      <c r="XAN229" s="1"/>
      <c r="XAO229" s="1"/>
      <c r="XAP229" s="1"/>
      <c r="XAQ229" s="1"/>
      <c r="XAR229" s="1"/>
      <c r="XAS229" s="1"/>
      <c r="XAT229" s="1"/>
      <c r="XAU229" s="1"/>
      <c r="XAV229" s="1"/>
      <c r="XAW229" s="1"/>
      <c r="XAX229" s="1"/>
      <c r="XAY229" s="1"/>
      <c r="XAZ229" s="1"/>
      <c r="XBA229" s="1"/>
      <c r="XBB229" s="1"/>
      <c r="XBC229" s="1"/>
      <c r="XBD229" s="1"/>
      <c r="XBE229" s="1"/>
      <c r="XBF229" s="1"/>
      <c r="XBG229" s="1"/>
      <c r="XBH229" s="1"/>
      <c r="XBI229" s="1"/>
      <c r="XBJ229" s="1"/>
      <c r="XBK229" s="1"/>
      <c r="XBL229" s="1"/>
      <c r="XBM229" s="1"/>
      <c r="XBN229" s="1"/>
      <c r="XBO229" s="1"/>
      <c r="XBP229" s="1"/>
      <c r="XBQ229" s="1"/>
      <c r="XBR229" s="1"/>
      <c r="XBS229" s="1"/>
      <c r="XBT229" s="1"/>
      <c r="XBU229" s="1"/>
      <c r="XBV229" s="1"/>
      <c r="XBW229" s="1"/>
      <c r="XBX229" s="1"/>
      <c r="XBY229" s="1"/>
      <c r="XBZ229" s="1"/>
      <c r="XCA229" s="1"/>
      <c r="XCB229" s="1"/>
      <c r="XCC229" s="1"/>
      <c r="XCD229" s="1"/>
      <c r="XCE229" s="1"/>
      <c r="XCF229" s="1"/>
      <c r="XCG229" s="1"/>
      <c r="XCH229" s="1"/>
      <c r="XCI229" s="1"/>
      <c r="XCJ229" s="1"/>
      <c r="XCK229" s="1"/>
      <c r="XCL229" s="1"/>
      <c r="XCM229" s="1"/>
      <c r="XCN229" s="1"/>
      <c r="XCO229" s="1"/>
      <c r="XCP229" s="1"/>
      <c r="XCQ229" s="1"/>
      <c r="XCR229" s="1"/>
      <c r="XCS229" s="1"/>
      <c r="XCT229" s="1"/>
      <c r="XCU229" s="1"/>
      <c r="XCV229" s="1"/>
      <c r="XCW229" s="1"/>
      <c r="XCX229" s="1"/>
      <c r="XCY229" s="1"/>
      <c r="XCZ229" s="1"/>
      <c r="XDA229" s="1"/>
      <c r="XDB229" s="1"/>
      <c r="XDC229" s="1"/>
      <c r="XDD229" s="1"/>
      <c r="XDE229" s="1"/>
      <c r="XDF229" s="1"/>
      <c r="XDG229" s="1"/>
      <c r="XDH229" s="1"/>
      <c r="XDI229" s="1"/>
      <c r="XDJ229" s="1"/>
      <c r="XDK229" s="1"/>
      <c r="XDL229" s="1"/>
      <c r="XDM229" s="1"/>
      <c r="XDN229" s="1"/>
      <c r="XDO229" s="1"/>
      <c r="XDP229" s="1"/>
      <c r="XDQ229" s="1"/>
      <c r="XDR229" s="1"/>
      <c r="XDS229" s="1"/>
      <c r="XDT229" s="1"/>
      <c r="XDU229" s="1"/>
      <c r="XDV229" s="1"/>
      <c r="XDW229" s="1"/>
      <c r="XDX229" s="1"/>
      <c r="XDY229" s="1"/>
      <c r="XDZ229" s="1"/>
      <c r="XEA229" s="1"/>
      <c r="XEB229" s="1"/>
      <c r="XEC229" s="1"/>
      <c r="XED229" s="1"/>
      <c r="XEE229" s="1"/>
      <c r="XEF229" s="1"/>
      <c r="XEG229" s="1"/>
      <c r="XEH229" s="1"/>
      <c r="XEI229" s="1"/>
      <c r="XEJ229" s="1"/>
      <c r="XEK229" s="1"/>
      <c r="XEL229" s="1"/>
      <c r="XEM229" s="1"/>
      <c r="XEN229" s="1"/>
      <c r="XEO229" s="1"/>
      <c r="XEP229" s="1"/>
      <c r="XEQ229" s="1"/>
      <c r="XER229" s="1"/>
      <c r="XES229" s="1"/>
      <c r="XET229" s="1"/>
      <c r="XEU229" s="1"/>
      <c r="XEV229" s="1"/>
      <c r="XEW229" s="1"/>
      <c r="XEX229" s="1"/>
      <c r="XEY229" s="1"/>
      <c r="XEZ229" s="1"/>
      <c r="XFA229" s="1"/>
      <c r="XFB229" s="1"/>
      <c r="XFC229" s="1"/>
    </row>
    <row r="230" spans="1:150 16226:16383" s="3" customFormat="1" ht="20.25" customHeight="1" x14ac:dyDescent="0.3">
      <c r="A230" s="91">
        <f t="shared" si="17"/>
        <v>4</v>
      </c>
      <c r="B230" s="92"/>
      <c r="C230" s="55" t="s">
        <v>338</v>
      </c>
      <c r="D230" s="55" t="s">
        <v>337</v>
      </c>
      <c r="E230" s="6">
        <f>(3.05*5.87+2.43*1.83+3.05*2.76+1.57*0.6+1.52*1.94+1.38*1.82)*10.764</f>
        <v>400.10649119999999</v>
      </c>
      <c r="F230" s="6">
        <v>0</v>
      </c>
      <c r="G230" s="6">
        <v>0</v>
      </c>
      <c r="H230" s="6">
        <f t="shared" si="16"/>
        <v>400.10649119999999</v>
      </c>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c r="AK230" s="1"/>
      <c r="AL230" s="1"/>
      <c r="AM230" s="1"/>
      <c r="AN230" s="1"/>
      <c r="AO230" s="1"/>
      <c r="AP230" s="1"/>
      <c r="AQ230" s="1"/>
      <c r="AR230" s="1"/>
      <c r="AS230" s="1"/>
      <c r="AT230" s="1"/>
      <c r="AU230" s="1"/>
      <c r="AV230" s="1"/>
      <c r="AW230" s="1"/>
      <c r="AX230" s="1"/>
      <c r="AY230" s="1"/>
      <c r="AZ230" s="1"/>
      <c r="BA230" s="1"/>
      <c r="BB230" s="1"/>
      <c r="BC230" s="1"/>
      <c r="BD230" s="1"/>
      <c r="BE230" s="1"/>
      <c r="BF230" s="1"/>
      <c r="BG230" s="1"/>
      <c r="BH230" s="1"/>
      <c r="BI230" s="1"/>
      <c r="BJ230" s="1"/>
      <c r="BK230" s="1"/>
      <c r="BL230" s="1"/>
      <c r="BM230" s="1"/>
      <c r="BN230" s="1"/>
      <c r="BO230" s="1"/>
      <c r="BP230" s="1"/>
      <c r="BQ230" s="1"/>
      <c r="BR230" s="1"/>
      <c r="BS230" s="1"/>
      <c r="BT230" s="1"/>
      <c r="BU230" s="1"/>
      <c r="BV230" s="1"/>
      <c r="BW230" s="1"/>
      <c r="BX230" s="1"/>
      <c r="BY230" s="1"/>
      <c r="BZ230" s="1"/>
      <c r="CA230" s="1"/>
      <c r="CB230" s="1"/>
      <c r="CC230" s="1"/>
      <c r="CD230" s="1"/>
      <c r="CE230" s="1"/>
      <c r="CF230" s="1"/>
      <c r="CG230" s="1"/>
      <c r="CH230" s="1"/>
      <c r="CI230" s="1"/>
      <c r="CJ230" s="1"/>
      <c r="CK230" s="1"/>
      <c r="CL230" s="1"/>
      <c r="CM230" s="1"/>
      <c r="CN230" s="1"/>
      <c r="CO230" s="1"/>
      <c r="CP230" s="1"/>
      <c r="CQ230" s="1"/>
      <c r="CR230" s="1"/>
      <c r="CS230" s="1"/>
      <c r="CT230" s="1"/>
      <c r="CU230" s="1"/>
      <c r="CV230" s="1"/>
      <c r="CW230" s="1"/>
      <c r="CX230" s="1"/>
      <c r="CY230" s="1"/>
      <c r="CZ230" s="1"/>
      <c r="DA230" s="1"/>
      <c r="DB230" s="1"/>
      <c r="DC230" s="1"/>
      <c r="DD230" s="1"/>
      <c r="DE230" s="1"/>
      <c r="DF230" s="1"/>
      <c r="DG230" s="1"/>
      <c r="DH230" s="1"/>
      <c r="DI230" s="1"/>
      <c r="DJ230" s="1"/>
      <c r="DK230" s="1"/>
      <c r="DL230" s="1"/>
      <c r="DM230" s="1"/>
      <c r="DN230" s="1"/>
      <c r="DO230" s="1"/>
      <c r="DP230" s="1"/>
      <c r="DQ230" s="1"/>
      <c r="DR230" s="1"/>
      <c r="DS230" s="1"/>
      <c r="DT230" s="1"/>
      <c r="DU230" s="1"/>
      <c r="DV230" s="1"/>
      <c r="DW230" s="1"/>
      <c r="DX230" s="1"/>
      <c r="DY230" s="1"/>
      <c r="DZ230" s="1"/>
      <c r="EA230" s="1"/>
      <c r="EB230" s="1"/>
      <c r="EC230" s="1"/>
      <c r="ED230" s="1"/>
      <c r="EE230" s="1"/>
      <c r="EF230" s="1"/>
      <c r="EG230" s="1"/>
      <c r="EH230" s="1"/>
      <c r="EI230" s="1"/>
      <c r="EJ230" s="1"/>
      <c r="EK230" s="1"/>
      <c r="EL230" s="1"/>
      <c r="EM230" s="1"/>
      <c r="EN230" s="1"/>
      <c r="EO230" s="1"/>
      <c r="EP230" s="1"/>
      <c r="EQ230" s="1"/>
      <c r="ER230" s="1"/>
      <c r="ES230" s="1"/>
      <c r="ET230" s="1"/>
      <c r="WZB230" s="1"/>
      <c r="WZC230" s="1"/>
      <c r="WZD230" s="1"/>
      <c r="WZE230" s="1"/>
      <c r="WZF230" s="1"/>
      <c r="WZG230" s="1"/>
      <c r="WZH230" s="1"/>
      <c r="WZI230" s="1"/>
      <c r="WZJ230" s="1"/>
      <c r="WZK230" s="1"/>
      <c r="WZL230" s="1"/>
      <c r="WZM230" s="1"/>
      <c r="WZN230" s="1"/>
      <c r="WZO230" s="1"/>
      <c r="WZP230" s="1"/>
      <c r="WZQ230" s="1"/>
      <c r="WZR230" s="1"/>
      <c r="WZS230" s="1"/>
      <c r="WZT230" s="1"/>
      <c r="WZU230" s="1"/>
      <c r="WZV230" s="1"/>
      <c r="WZW230" s="1"/>
      <c r="WZX230" s="1"/>
      <c r="WZY230" s="1"/>
      <c r="WZZ230" s="1"/>
      <c r="XAA230" s="1"/>
      <c r="XAB230" s="1"/>
      <c r="XAC230" s="1"/>
      <c r="XAD230" s="1"/>
      <c r="XAE230" s="1"/>
      <c r="XAF230" s="1"/>
      <c r="XAG230" s="1"/>
      <c r="XAH230" s="1"/>
      <c r="XAI230" s="1"/>
      <c r="XAJ230" s="1"/>
      <c r="XAK230" s="1"/>
      <c r="XAL230" s="1"/>
      <c r="XAM230" s="1"/>
      <c r="XAN230" s="1"/>
      <c r="XAO230" s="1"/>
      <c r="XAP230" s="1"/>
      <c r="XAQ230" s="1"/>
      <c r="XAR230" s="1"/>
      <c r="XAS230" s="1"/>
      <c r="XAT230" s="1"/>
      <c r="XAU230" s="1"/>
      <c r="XAV230" s="1"/>
      <c r="XAW230" s="1"/>
      <c r="XAX230" s="1"/>
      <c r="XAY230" s="1"/>
      <c r="XAZ230" s="1"/>
      <c r="XBA230" s="1"/>
      <c r="XBB230" s="1"/>
      <c r="XBC230" s="1"/>
      <c r="XBD230" s="1"/>
      <c r="XBE230" s="1"/>
      <c r="XBF230" s="1"/>
      <c r="XBG230" s="1"/>
      <c r="XBH230" s="1"/>
      <c r="XBI230" s="1"/>
      <c r="XBJ230" s="1"/>
      <c r="XBK230" s="1"/>
      <c r="XBL230" s="1"/>
      <c r="XBM230" s="1"/>
      <c r="XBN230" s="1"/>
      <c r="XBO230" s="1"/>
      <c r="XBP230" s="1"/>
      <c r="XBQ230" s="1"/>
      <c r="XBR230" s="1"/>
      <c r="XBS230" s="1"/>
      <c r="XBT230" s="1"/>
      <c r="XBU230" s="1"/>
      <c r="XBV230" s="1"/>
      <c r="XBW230" s="1"/>
      <c r="XBX230" s="1"/>
      <c r="XBY230" s="1"/>
      <c r="XBZ230" s="1"/>
      <c r="XCA230" s="1"/>
      <c r="XCB230" s="1"/>
      <c r="XCC230" s="1"/>
      <c r="XCD230" s="1"/>
      <c r="XCE230" s="1"/>
      <c r="XCF230" s="1"/>
      <c r="XCG230" s="1"/>
      <c r="XCH230" s="1"/>
      <c r="XCI230" s="1"/>
      <c r="XCJ230" s="1"/>
      <c r="XCK230" s="1"/>
      <c r="XCL230" s="1"/>
      <c r="XCM230" s="1"/>
      <c r="XCN230" s="1"/>
      <c r="XCO230" s="1"/>
      <c r="XCP230" s="1"/>
      <c r="XCQ230" s="1"/>
      <c r="XCR230" s="1"/>
      <c r="XCS230" s="1"/>
      <c r="XCT230" s="1"/>
      <c r="XCU230" s="1"/>
      <c r="XCV230" s="1"/>
      <c r="XCW230" s="1"/>
      <c r="XCX230" s="1"/>
      <c r="XCY230" s="1"/>
      <c r="XCZ230" s="1"/>
      <c r="XDA230" s="1"/>
      <c r="XDB230" s="1"/>
      <c r="XDC230" s="1"/>
      <c r="XDD230" s="1"/>
      <c r="XDE230" s="1"/>
      <c r="XDF230" s="1"/>
      <c r="XDG230" s="1"/>
      <c r="XDH230" s="1"/>
      <c r="XDI230" s="1"/>
      <c r="XDJ230" s="1"/>
      <c r="XDK230" s="1"/>
      <c r="XDL230" s="1"/>
      <c r="XDM230" s="1"/>
      <c r="XDN230" s="1"/>
      <c r="XDO230" s="1"/>
      <c r="XDP230" s="1"/>
      <c r="XDQ230" s="1"/>
      <c r="XDR230" s="1"/>
      <c r="XDS230" s="1"/>
      <c r="XDT230" s="1"/>
      <c r="XDU230" s="1"/>
      <c r="XDV230" s="1"/>
      <c r="XDW230" s="1"/>
      <c r="XDX230" s="1"/>
      <c r="XDY230" s="1"/>
      <c r="XDZ230" s="1"/>
      <c r="XEA230" s="1"/>
      <c r="XEB230" s="1"/>
      <c r="XEC230" s="1"/>
      <c r="XED230" s="1"/>
      <c r="XEE230" s="1"/>
      <c r="XEF230" s="1"/>
      <c r="XEG230" s="1"/>
      <c r="XEH230" s="1"/>
      <c r="XEI230" s="1"/>
      <c r="XEJ230" s="1"/>
      <c r="XEK230" s="1"/>
      <c r="XEL230" s="1"/>
      <c r="XEM230" s="1"/>
      <c r="XEN230" s="1"/>
      <c r="XEO230" s="1"/>
      <c r="XEP230" s="1"/>
      <c r="XEQ230" s="1"/>
      <c r="XER230" s="1"/>
      <c r="XES230" s="1"/>
      <c r="XET230" s="1"/>
      <c r="XEU230" s="1"/>
      <c r="XEV230" s="1"/>
      <c r="XEW230" s="1"/>
      <c r="XEX230" s="1"/>
      <c r="XEY230" s="1"/>
      <c r="XEZ230" s="1"/>
      <c r="XFA230" s="1"/>
      <c r="XFB230" s="1"/>
      <c r="XFC230" s="1"/>
    </row>
    <row r="231" spans="1:150 16226:16383" s="3" customFormat="1" ht="20.25" customHeight="1" x14ac:dyDescent="0.3">
      <c r="A231" s="91">
        <f t="shared" si="17"/>
        <v>5</v>
      </c>
      <c r="B231" s="92"/>
      <c r="C231" s="55" t="s">
        <v>338</v>
      </c>
      <c r="D231" s="55" t="s">
        <v>337</v>
      </c>
      <c r="E231" s="6">
        <f>(3.05*5.87+2.43*1.83+3.05*2.76+1.57*0.6+1.52*1.94+1.38*1.82)*10.764</f>
        <v>400.10649119999999</v>
      </c>
      <c r="F231" s="6">
        <v>0</v>
      </c>
      <c r="G231" s="6">
        <v>0</v>
      </c>
      <c r="H231" s="6">
        <f t="shared" si="16"/>
        <v>400.10649119999999</v>
      </c>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c r="AK231" s="1"/>
      <c r="AL231" s="1"/>
      <c r="AM231" s="1"/>
      <c r="AN231" s="1"/>
      <c r="AO231" s="1"/>
      <c r="AP231" s="1"/>
      <c r="AQ231" s="1"/>
      <c r="AR231" s="1"/>
      <c r="AS231" s="1"/>
      <c r="AT231" s="1"/>
      <c r="AU231" s="1"/>
      <c r="AV231" s="1"/>
      <c r="AW231" s="1"/>
      <c r="AX231" s="1"/>
      <c r="AY231" s="1"/>
      <c r="AZ231" s="1"/>
      <c r="BA231" s="1"/>
      <c r="BB231" s="1"/>
      <c r="BC231" s="1"/>
      <c r="BD231" s="1"/>
      <c r="BE231" s="1"/>
      <c r="BF231" s="1"/>
      <c r="BG231" s="1"/>
      <c r="BH231" s="1"/>
      <c r="BI231" s="1"/>
      <c r="BJ231" s="1"/>
      <c r="BK231" s="1"/>
      <c r="BL231" s="1"/>
      <c r="BM231" s="1"/>
      <c r="BN231" s="1"/>
      <c r="BO231" s="1"/>
      <c r="BP231" s="1"/>
      <c r="BQ231" s="1"/>
      <c r="BR231" s="1"/>
      <c r="BS231" s="1"/>
      <c r="BT231" s="1"/>
      <c r="BU231" s="1"/>
      <c r="BV231" s="1"/>
      <c r="BW231" s="1"/>
      <c r="BX231" s="1"/>
      <c r="BY231" s="1"/>
      <c r="BZ231" s="1"/>
      <c r="CA231" s="1"/>
      <c r="CB231" s="1"/>
      <c r="CC231" s="1"/>
      <c r="CD231" s="1"/>
      <c r="CE231" s="1"/>
      <c r="CF231" s="1"/>
      <c r="CG231" s="1"/>
      <c r="CH231" s="1"/>
      <c r="CI231" s="1"/>
      <c r="CJ231" s="1"/>
      <c r="CK231" s="1"/>
      <c r="CL231" s="1"/>
      <c r="CM231" s="1"/>
      <c r="CN231" s="1"/>
      <c r="CO231" s="1"/>
      <c r="CP231" s="1"/>
      <c r="CQ231" s="1"/>
      <c r="CR231" s="1"/>
      <c r="CS231" s="1"/>
      <c r="CT231" s="1"/>
      <c r="CU231" s="1"/>
      <c r="CV231" s="1"/>
      <c r="CW231" s="1"/>
      <c r="CX231" s="1"/>
      <c r="CY231" s="1"/>
      <c r="CZ231" s="1"/>
      <c r="DA231" s="1"/>
      <c r="DB231" s="1"/>
      <c r="DC231" s="1"/>
      <c r="DD231" s="1"/>
      <c r="DE231" s="1"/>
      <c r="DF231" s="1"/>
      <c r="DG231" s="1"/>
      <c r="DH231" s="1"/>
      <c r="DI231" s="1"/>
      <c r="DJ231" s="1"/>
      <c r="DK231" s="1"/>
      <c r="DL231" s="1"/>
      <c r="DM231" s="1"/>
      <c r="DN231" s="1"/>
      <c r="DO231" s="1"/>
      <c r="DP231" s="1"/>
      <c r="DQ231" s="1"/>
      <c r="DR231" s="1"/>
      <c r="DS231" s="1"/>
      <c r="DT231" s="1"/>
      <c r="DU231" s="1"/>
      <c r="DV231" s="1"/>
      <c r="DW231" s="1"/>
      <c r="DX231" s="1"/>
      <c r="DY231" s="1"/>
      <c r="DZ231" s="1"/>
      <c r="EA231" s="1"/>
      <c r="EB231" s="1"/>
      <c r="EC231" s="1"/>
      <c r="ED231" s="1"/>
      <c r="EE231" s="1"/>
      <c r="EF231" s="1"/>
      <c r="EG231" s="1"/>
      <c r="EH231" s="1"/>
      <c r="EI231" s="1"/>
      <c r="EJ231" s="1"/>
      <c r="EK231" s="1"/>
      <c r="EL231" s="1"/>
      <c r="EM231" s="1"/>
      <c r="EN231" s="1"/>
      <c r="EO231" s="1"/>
      <c r="EP231" s="1"/>
      <c r="EQ231" s="1"/>
      <c r="ER231" s="1"/>
      <c r="ES231" s="1"/>
      <c r="ET231" s="1"/>
      <c r="WZB231" s="1"/>
      <c r="WZC231" s="1"/>
      <c r="WZD231" s="1"/>
      <c r="WZE231" s="1"/>
      <c r="WZF231" s="1"/>
      <c r="WZG231" s="1"/>
      <c r="WZH231" s="1"/>
      <c r="WZI231" s="1"/>
      <c r="WZJ231" s="1"/>
      <c r="WZK231" s="1"/>
      <c r="WZL231" s="1"/>
      <c r="WZM231" s="1"/>
      <c r="WZN231" s="1"/>
      <c r="WZO231" s="1"/>
      <c r="WZP231" s="1"/>
      <c r="WZQ231" s="1"/>
      <c r="WZR231" s="1"/>
      <c r="WZS231" s="1"/>
      <c r="WZT231" s="1"/>
      <c r="WZU231" s="1"/>
      <c r="WZV231" s="1"/>
      <c r="WZW231" s="1"/>
      <c r="WZX231" s="1"/>
      <c r="WZY231" s="1"/>
      <c r="WZZ231" s="1"/>
      <c r="XAA231" s="1"/>
      <c r="XAB231" s="1"/>
      <c r="XAC231" s="1"/>
      <c r="XAD231" s="1"/>
      <c r="XAE231" s="1"/>
      <c r="XAF231" s="1"/>
      <c r="XAG231" s="1"/>
      <c r="XAH231" s="1"/>
      <c r="XAI231" s="1"/>
      <c r="XAJ231" s="1"/>
      <c r="XAK231" s="1"/>
      <c r="XAL231" s="1"/>
      <c r="XAM231" s="1"/>
      <c r="XAN231" s="1"/>
      <c r="XAO231" s="1"/>
      <c r="XAP231" s="1"/>
      <c r="XAQ231" s="1"/>
      <c r="XAR231" s="1"/>
      <c r="XAS231" s="1"/>
      <c r="XAT231" s="1"/>
      <c r="XAU231" s="1"/>
      <c r="XAV231" s="1"/>
      <c r="XAW231" s="1"/>
      <c r="XAX231" s="1"/>
      <c r="XAY231" s="1"/>
      <c r="XAZ231" s="1"/>
      <c r="XBA231" s="1"/>
      <c r="XBB231" s="1"/>
      <c r="XBC231" s="1"/>
      <c r="XBD231" s="1"/>
      <c r="XBE231" s="1"/>
      <c r="XBF231" s="1"/>
      <c r="XBG231" s="1"/>
      <c r="XBH231" s="1"/>
      <c r="XBI231" s="1"/>
      <c r="XBJ231" s="1"/>
      <c r="XBK231" s="1"/>
      <c r="XBL231" s="1"/>
      <c r="XBM231" s="1"/>
      <c r="XBN231" s="1"/>
      <c r="XBO231" s="1"/>
      <c r="XBP231" s="1"/>
      <c r="XBQ231" s="1"/>
      <c r="XBR231" s="1"/>
      <c r="XBS231" s="1"/>
      <c r="XBT231" s="1"/>
      <c r="XBU231" s="1"/>
      <c r="XBV231" s="1"/>
      <c r="XBW231" s="1"/>
      <c r="XBX231" s="1"/>
      <c r="XBY231" s="1"/>
      <c r="XBZ231" s="1"/>
      <c r="XCA231" s="1"/>
      <c r="XCB231" s="1"/>
      <c r="XCC231" s="1"/>
      <c r="XCD231" s="1"/>
      <c r="XCE231" s="1"/>
      <c r="XCF231" s="1"/>
      <c r="XCG231" s="1"/>
      <c r="XCH231" s="1"/>
      <c r="XCI231" s="1"/>
      <c r="XCJ231" s="1"/>
      <c r="XCK231" s="1"/>
      <c r="XCL231" s="1"/>
      <c r="XCM231" s="1"/>
      <c r="XCN231" s="1"/>
      <c r="XCO231" s="1"/>
      <c r="XCP231" s="1"/>
      <c r="XCQ231" s="1"/>
      <c r="XCR231" s="1"/>
      <c r="XCS231" s="1"/>
      <c r="XCT231" s="1"/>
      <c r="XCU231" s="1"/>
      <c r="XCV231" s="1"/>
      <c r="XCW231" s="1"/>
      <c r="XCX231" s="1"/>
      <c r="XCY231" s="1"/>
      <c r="XCZ231" s="1"/>
      <c r="XDA231" s="1"/>
      <c r="XDB231" s="1"/>
      <c r="XDC231" s="1"/>
      <c r="XDD231" s="1"/>
      <c r="XDE231" s="1"/>
      <c r="XDF231" s="1"/>
      <c r="XDG231" s="1"/>
      <c r="XDH231" s="1"/>
      <c r="XDI231" s="1"/>
      <c r="XDJ231" s="1"/>
      <c r="XDK231" s="1"/>
      <c r="XDL231" s="1"/>
      <c r="XDM231" s="1"/>
      <c r="XDN231" s="1"/>
      <c r="XDO231" s="1"/>
      <c r="XDP231" s="1"/>
      <c r="XDQ231" s="1"/>
      <c r="XDR231" s="1"/>
      <c r="XDS231" s="1"/>
      <c r="XDT231" s="1"/>
      <c r="XDU231" s="1"/>
      <c r="XDV231" s="1"/>
      <c r="XDW231" s="1"/>
      <c r="XDX231" s="1"/>
      <c r="XDY231" s="1"/>
      <c r="XDZ231" s="1"/>
      <c r="XEA231" s="1"/>
      <c r="XEB231" s="1"/>
      <c r="XEC231" s="1"/>
      <c r="XED231" s="1"/>
      <c r="XEE231" s="1"/>
      <c r="XEF231" s="1"/>
      <c r="XEG231" s="1"/>
      <c r="XEH231" s="1"/>
      <c r="XEI231" s="1"/>
      <c r="XEJ231" s="1"/>
      <c r="XEK231" s="1"/>
      <c r="XEL231" s="1"/>
      <c r="XEM231" s="1"/>
      <c r="XEN231" s="1"/>
      <c r="XEO231" s="1"/>
      <c r="XEP231" s="1"/>
      <c r="XEQ231" s="1"/>
      <c r="XER231" s="1"/>
      <c r="XES231" s="1"/>
      <c r="XET231" s="1"/>
      <c r="XEU231" s="1"/>
      <c r="XEV231" s="1"/>
      <c r="XEW231" s="1"/>
      <c r="XEX231" s="1"/>
      <c r="XEY231" s="1"/>
      <c r="XEZ231" s="1"/>
      <c r="XFA231" s="1"/>
      <c r="XFB231" s="1"/>
      <c r="XFC231" s="1"/>
    </row>
    <row r="232" spans="1:150 16226:16383" s="3" customFormat="1" ht="20.25" customHeight="1" x14ac:dyDescent="0.3">
      <c r="A232" s="91">
        <f t="shared" si="17"/>
        <v>6</v>
      </c>
      <c r="B232" s="92"/>
      <c r="C232" s="55" t="s">
        <v>88</v>
      </c>
      <c r="D232" s="55" t="s">
        <v>325</v>
      </c>
      <c r="E232" s="6">
        <f>(3.05*5.87+2*3.05+3.05*3.05+3.05*3.37+2.25*0.9+2.12*0.6+2.23*3.13+1.38*2.13+2.1*1.38+1*0.9)*10.764</f>
        <v>652.28548319999982</v>
      </c>
      <c r="F232" s="6">
        <v>0</v>
      </c>
      <c r="G232" s="6">
        <v>0</v>
      </c>
      <c r="H232" s="6">
        <f t="shared" si="16"/>
        <v>652.28548319999982</v>
      </c>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c r="AK232" s="1"/>
      <c r="AL232" s="1"/>
      <c r="AM232" s="1"/>
      <c r="AN232" s="1"/>
      <c r="AO232" s="1"/>
      <c r="AP232" s="1"/>
      <c r="AQ232" s="1"/>
      <c r="AR232" s="1"/>
      <c r="AS232" s="1"/>
      <c r="AT232" s="1"/>
      <c r="AU232" s="1"/>
      <c r="AV232" s="1"/>
      <c r="AW232" s="1"/>
      <c r="AX232" s="1"/>
      <c r="AY232" s="1"/>
      <c r="AZ232" s="1"/>
      <c r="BA232" s="1"/>
      <c r="BB232" s="1"/>
      <c r="BC232" s="1"/>
      <c r="BD232" s="1"/>
      <c r="BE232" s="1"/>
      <c r="BF232" s="1"/>
      <c r="BG232" s="1"/>
      <c r="BH232" s="1"/>
      <c r="BI232" s="1"/>
      <c r="BJ232" s="1"/>
      <c r="BK232" s="1"/>
      <c r="BL232" s="1"/>
      <c r="BM232" s="1"/>
      <c r="BN232" s="1"/>
      <c r="BO232" s="1"/>
      <c r="BP232" s="1"/>
      <c r="BQ232" s="1"/>
      <c r="BR232" s="1"/>
      <c r="BS232" s="1"/>
      <c r="BT232" s="1"/>
      <c r="BU232" s="1"/>
      <c r="BV232" s="1"/>
      <c r="BW232" s="1"/>
      <c r="BX232" s="1"/>
      <c r="BY232" s="1"/>
      <c r="BZ232" s="1"/>
      <c r="CA232" s="1"/>
      <c r="CB232" s="1"/>
      <c r="CC232" s="1"/>
      <c r="CD232" s="1"/>
      <c r="CE232" s="1"/>
      <c r="CF232" s="1"/>
      <c r="CG232" s="1"/>
      <c r="CH232" s="1"/>
      <c r="CI232" s="1"/>
      <c r="CJ232" s="1"/>
      <c r="CK232" s="1"/>
      <c r="CL232" s="1"/>
      <c r="CM232" s="1"/>
      <c r="CN232" s="1"/>
      <c r="CO232" s="1"/>
      <c r="CP232" s="1"/>
      <c r="CQ232" s="1"/>
      <c r="CR232" s="1"/>
      <c r="CS232" s="1"/>
      <c r="CT232" s="1"/>
      <c r="CU232" s="1"/>
      <c r="CV232" s="1"/>
      <c r="CW232" s="1"/>
      <c r="CX232" s="1"/>
      <c r="CY232" s="1"/>
      <c r="CZ232" s="1"/>
      <c r="DA232" s="1"/>
      <c r="DB232" s="1"/>
      <c r="DC232" s="1"/>
      <c r="DD232" s="1"/>
      <c r="DE232" s="1"/>
      <c r="DF232" s="1"/>
      <c r="DG232" s="1"/>
      <c r="DH232" s="1"/>
      <c r="DI232" s="1"/>
      <c r="DJ232" s="1"/>
      <c r="DK232" s="1"/>
      <c r="DL232" s="1"/>
      <c r="DM232" s="1"/>
      <c r="DN232" s="1"/>
      <c r="DO232" s="1"/>
      <c r="DP232" s="1"/>
      <c r="DQ232" s="1"/>
      <c r="DR232" s="1"/>
      <c r="DS232" s="1"/>
      <c r="DT232" s="1"/>
      <c r="DU232" s="1"/>
      <c r="DV232" s="1"/>
      <c r="DW232" s="1"/>
      <c r="DX232" s="1"/>
      <c r="DY232" s="1"/>
      <c r="DZ232" s="1"/>
      <c r="EA232" s="1"/>
      <c r="EB232" s="1"/>
      <c r="EC232" s="1"/>
      <c r="ED232" s="1"/>
      <c r="EE232" s="1"/>
      <c r="EF232" s="1"/>
      <c r="EG232" s="1"/>
      <c r="EH232" s="1"/>
      <c r="EI232" s="1"/>
      <c r="EJ232" s="1"/>
      <c r="EK232" s="1"/>
      <c r="EL232" s="1"/>
      <c r="EM232" s="1"/>
      <c r="EN232" s="1"/>
      <c r="EO232" s="1"/>
      <c r="EP232" s="1"/>
      <c r="EQ232" s="1"/>
      <c r="ER232" s="1"/>
      <c r="ES232" s="1"/>
      <c r="ET232" s="1"/>
      <c r="WZB232" s="1"/>
      <c r="WZC232" s="1"/>
      <c r="WZD232" s="1"/>
      <c r="WZE232" s="1"/>
      <c r="WZF232" s="1"/>
      <c r="WZG232" s="1"/>
      <c r="WZH232" s="1"/>
      <c r="WZI232" s="1"/>
      <c r="WZJ232" s="1"/>
      <c r="WZK232" s="1"/>
      <c r="WZL232" s="1"/>
      <c r="WZM232" s="1"/>
      <c r="WZN232" s="1"/>
      <c r="WZO232" s="1"/>
      <c r="WZP232" s="1"/>
      <c r="WZQ232" s="1"/>
      <c r="WZR232" s="1"/>
      <c r="WZS232" s="1"/>
      <c r="WZT232" s="1"/>
      <c r="WZU232" s="1"/>
      <c r="WZV232" s="1"/>
      <c r="WZW232" s="1"/>
      <c r="WZX232" s="1"/>
      <c r="WZY232" s="1"/>
      <c r="WZZ232" s="1"/>
      <c r="XAA232" s="1"/>
      <c r="XAB232" s="1"/>
      <c r="XAC232" s="1"/>
      <c r="XAD232" s="1"/>
      <c r="XAE232" s="1"/>
      <c r="XAF232" s="1"/>
      <c r="XAG232" s="1"/>
      <c r="XAH232" s="1"/>
      <c r="XAI232" s="1"/>
      <c r="XAJ232" s="1"/>
      <c r="XAK232" s="1"/>
      <c r="XAL232" s="1"/>
      <c r="XAM232" s="1"/>
      <c r="XAN232" s="1"/>
      <c r="XAO232" s="1"/>
      <c r="XAP232" s="1"/>
      <c r="XAQ232" s="1"/>
      <c r="XAR232" s="1"/>
      <c r="XAS232" s="1"/>
      <c r="XAT232" s="1"/>
      <c r="XAU232" s="1"/>
      <c r="XAV232" s="1"/>
      <c r="XAW232" s="1"/>
      <c r="XAX232" s="1"/>
      <c r="XAY232" s="1"/>
      <c r="XAZ232" s="1"/>
      <c r="XBA232" s="1"/>
      <c r="XBB232" s="1"/>
      <c r="XBC232" s="1"/>
      <c r="XBD232" s="1"/>
      <c r="XBE232" s="1"/>
      <c r="XBF232" s="1"/>
      <c r="XBG232" s="1"/>
      <c r="XBH232" s="1"/>
      <c r="XBI232" s="1"/>
      <c r="XBJ232" s="1"/>
      <c r="XBK232" s="1"/>
      <c r="XBL232" s="1"/>
      <c r="XBM232" s="1"/>
      <c r="XBN232" s="1"/>
      <c r="XBO232" s="1"/>
      <c r="XBP232" s="1"/>
      <c r="XBQ232" s="1"/>
      <c r="XBR232" s="1"/>
      <c r="XBS232" s="1"/>
      <c r="XBT232" s="1"/>
      <c r="XBU232" s="1"/>
      <c r="XBV232" s="1"/>
      <c r="XBW232" s="1"/>
      <c r="XBX232" s="1"/>
      <c r="XBY232" s="1"/>
      <c r="XBZ232" s="1"/>
      <c r="XCA232" s="1"/>
      <c r="XCB232" s="1"/>
      <c r="XCC232" s="1"/>
      <c r="XCD232" s="1"/>
      <c r="XCE232" s="1"/>
      <c r="XCF232" s="1"/>
      <c r="XCG232" s="1"/>
      <c r="XCH232" s="1"/>
      <c r="XCI232" s="1"/>
      <c r="XCJ232" s="1"/>
      <c r="XCK232" s="1"/>
      <c r="XCL232" s="1"/>
      <c r="XCM232" s="1"/>
      <c r="XCN232" s="1"/>
      <c r="XCO232" s="1"/>
      <c r="XCP232" s="1"/>
      <c r="XCQ232" s="1"/>
      <c r="XCR232" s="1"/>
      <c r="XCS232" s="1"/>
      <c r="XCT232" s="1"/>
      <c r="XCU232" s="1"/>
      <c r="XCV232" s="1"/>
      <c r="XCW232" s="1"/>
      <c r="XCX232" s="1"/>
      <c r="XCY232" s="1"/>
      <c r="XCZ232" s="1"/>
      <c r="XDA232" s="1"/>
      <c r="XDB232" s="1"/>
      <c r="XDC232" s="1"/>
      <c r="XDD232" s="1"/>
      <c r="XDE232" s="1"/>
      <c r="XDF232" s="1"/>
      <c r="XDG232" s="1"/>
      <c r="XDH232" s="1"/>
      <c r="XDI232" s="1"/>
      <c r="XDJ232" s="1"/>
      <c r="XDK232" s="1"/>
      <c r="XDL232" s="1"/>
      <c r="XDM232" s="1"/>
      <c r="XDN232" s="1"/>
      <c r="XDO232" s="1"/>
      <c r="XDP232" s="1"/>
      <c r="XDQ232" s="1"/>
      <c r="XDR232" s="1"/>
      <c r="XDS232" s="1"/>
      <c r="XDT232" s="1"/>
      <c r="XDU232" s="1"/>
      <c r="XDV232" s="1"/>
      <c r="XDW232" s="1"/>
      <c r="XDX232" s="1"/>
      <c r="XDY232" s="1"/>
      <c r="XDZ232" s="1"/>
      <c r="XEA232" s="1"/>
      <c r="XEB232" s="1"/>
      <c r="XEC232" s="1"/>
      <c r="XED232" s="1"/>
      <c r="XEE232" s="1"/>
      <c r="XEF232" s="1"/>
      <c r="XEG232" s="1"/>
      <c r="XEH232" s="1"/>
      <c r="XEI232" s="1"/>
      <c r="XEJ232" s="1"/>
      <c r="XEK232" s="1"/>
      <c r="XEL232" s="1"/>
      <c r="XEM232" s="1"/>
      <c r="XEN232" s="1"/>
      <c r="XEO232" s="1"/>
      <c r="XEP232" s="1"/>
      <c r="XEQ232" s="1"/>
      <c r="XER232" s="1"/>
      <c r="XES232" s="1"/>
      <c r="XET232" s="1"/>
      <c r="XEU232" s="1"/>
      <c r="XEV232" s="1"/>
      <c r="XEW232" s="1"/>
      <c r="XEX232" s="1"/>
      <c r="XEY232" s="1"/>
      <c r="XEZ232" s="1"/>
      <c r="XFA232" s="1"/>
      <c r="XFB232" s="1"/>
      <c r="XFC232" s="1"/>
    </row>
    <row r="233" spans="1:150 16226:16383" s="3" customFormat="1" ht="20.25" customHeight="1" x14ac:dyDescent="0.3">
      <c r="A233" s="91">
        <f t="shared" si="17"/>
        <v>7</v>
      </c>
      <c r="B233" s="92"/>
      <c r="C233" s="93" t="s">
        <v>329</v>
      </c>
      <c r="D233" s="94"/>
      <c r="E233" s="94"/>
      <c r="F233" s="94"/>
      <c r="G233" s="94"/>
      <c r="H233" s="95"/>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c r="AK233" s="1"/>
      <c r="AL233" s="1"/>
      <c r="AM233" s="1"/>
      <c r="AN233" s="1"/>
      <c r="AO233" s="1"/>
      <c r="AP233" s="1"/>
      <c r="AQ233" s="1"/>
      <c r="AR233" s="1"/>
      <c r="AS233" s="1"/>
      <c r="AT233" s="1"/>
      <c r="AU233" s="1"/>
      <c r="AV233" s="1"/>
      <c r="AW233" s="1"/>
      <c r="AX233" s="1"/>
      <c r="AY233" s="1"/>
      <c r="AZ233" s="1"/>
      <c r="BA233" s="1"/>
      <c r="BB233" s="1"/>
      <c r="BC233" s="1"/>
      <c r="BD233" s="1"/>
      <c r="BE233" s="1"/>
      <c r="BF233" s="1"/>
      <c r="BG233" s="1"/>
      <c r="BH233" s="1"/>
      <c r="BI233" s="1"/>
      <c r="BJ233" s="1"/>
      <c r="BK233" s="1"/>
      <c r="BL233" s="1"/>
      <c r="BM233" s="1"/>
      <c r="BN233" s="1"/>
      <c r="BO233" s="1"/>
      <c r="BP233" s="1"/>
      <c r="BQ233" s="1"/>
      <c r="BR233" s="1"/>
      <c r="BS233" s="1"/>
      <c r="BT233" s="1"/>
      <c r="BU233" s="1"/>
      <c r="BV233" s="1"/>
      <c r="BW233" s="1"/>
      <c r="BX233" s="1"/>
      <c r="BY233" s="1"/>
      <c r="BZ233" s="1"/>
      <c r="CA233" s="1"/>
      <c r="CB233" s="1"/>
      <c r="CC233" s="1"/>
      <c r="CD233" s="1"/>
      <c r="CE233" s="1"/>
      <c r="CF233" s="1"/>
      <c r="CG233" s="1"/>
      <c r="CH233" s="1"/>
      <c r="CI233" s="1"/>
      <c r="CJ233" s="1"/>
      <c r="CK233" s="1"/>
      <c r="CL233" s="1"/>
      <c r="CM233" s="1"/>
      <c r="CN233" s="1"/>
      <c r="CO233" s="1"/>
      <c r="CP233" s="1"/>
      <c r="CQ233" s="1"/>
      <c r="CR233" s="1"/>
      <c r="CS233" s="1"/>
      <c r="CT233" s="1"/>
      <c r="CU233" s="1"/>
      <c r="CV233" s="1"/>
      <c r="CW233" s="1"/>
      <c r="CX233" s="1"/>
      <c r="CY233" s="1"/>
      <c r="CZ233" s="1"/>
      <c r="DA233" s="1"/>
      <c r="DB233" s="1"/>
      <c r="DC233" s="1"/>
      <c r="DD233" s="1"/>
      <c r="DE233" s="1"/>
      <c r="DF233" s="1"/>
      <c r="DG233" s="1"/>
      <c r="DH233" s="1"/>
      <c r="DI233" s="1"/>
      <c r="DJ233" s="1"/>
      <c r="DK233" s="1"/>
      <c r="DL233" s="1"/>
      <c r="DM233" s="1"/>
      <c r="DN233" s="1"/>
      <c r="DO233" s="1"/>
      <c r="DP233" s="1"/>
      <c r="DQ233" s="1"/>
      <c r="DR233" s="1"/>
      <c r="DS233" s="1"/>
      <c r="DT233" s="1"/>
      <c r="DU233" s="1"/>
      <c r="DV233" s="1"/>
      <c r="DW233" s="1"/>
      <c r="DX233" s="1"/>
      <c r="DY233" s="1"/>
      <c r="DZ233" s="1"/>
      <c r="EA233" s="1"/>
      <c r="EB233" s="1"/>
      <c r="EC233" s="1"/>
      <c r="ED233" s="1"/>
      <c r="EE233" s="1"/>
      <c r="EF233" s="1"/>
      <c r="EG233" s="1"/>
      <c r="EH233" s="1"/>
      <c r="EI233" s="1"/>
      <c r="EJ233" s="1"/>
      <c r="EK233" s="1"/>
      <c r="EL233" s="1"/>
      <c r="EM233" s="1"/>
      <c r="EN233" s="1"/>
      <c r="EO233" s="1"/>
      <c r="EP233" s="1"/>
      <c r="EQ233" s="1"/>
      <c r="ER233" s="1"/>
      <c r="ES233" s="1"/>
      <c r="ET233" s="1"/>
      <c r="WZB233" s="1"/>
      <c r="WZC233" s="1"/>
      <c r="WZD233" s="1"/>
      <c r="WZE233" s="1"/>
      <c r="WZF233" s="1"/>
      <c r="WZG233" s="1"/>
      <c r="WZH233" s="1"/>
      <c r="WZI233" s="1"/>
      <c r="WZJ233" s="1"/>
      <c r="WZK233" s="1"/>
      <c r="WZL233" s="1"/>
      <c r="WZM233" s="1"/>
      <c r="WZN233" s="1"/>
      <c r="WZO233" s="1"/>
      <c r="WZP233" s="1"/>
      <c r="WZQ233" s="1"/>
      <c r="WZR233" s="1"/>
      <c r="WZS233" s="1"/>
      <c r="WZT233" s="1"/>
      <c r="WZU233" s="1"/>
      <c r="WZV233" s="1"/>
      <c r="WZW233" s="1"/>
      <c r="WZX233" s="1"/>
      <c r="WZY233" s="1"/>
      <c r="WZZ233" s="1"/>
      <c r="XAA233" s="1"/>
      <c r="XAB233" s="1"/>
      <c r="XAC233" s="1"/>
      <c r="XAD233" s="1"/>
      <c r="XAE233" s="1"/>
      <c r="XAF233" s="1"/>
      <c r="XAG233" s="1"/>
      <c r="XAH233" s="1"/>
      <c r="XAI233" s="1"/>
      <c r="XAJ233" s="1"/>
      <c r="XAK233" s="1"/>
      <c r="XAL233" s="1"/>
      <c r="XAM233" s="1"/>
      <c r="XAN233" s="1"/>
      <c r="XAO233" s="1"/>
      <c r="XAP233" s="1"/>
      <c r="XAQ233" s="1"/>
      <c r="XAR233" s="1"/>
      <c r="XAS233" s="1"/>
      <c r="XAT233" s="1"/>
      <c r="XAU233" s="1"/>
      <c r="XAV233" s="1"/>
      <c r="XAW233" s="1"/>
      <c r="XAX233" s="1"/>
      <c r="XAY233" s="1"/>
      <c r="XAZ233" s="1"/>
      <c r="XBA233" s="1"/>
      <c r="XBB233" s="1"/>
      <c r="XBC233" s="1"/>
      <c r="XBD233" s="1"/>
      <c r="XBE233" s="1"/>
      <c r="XBF233" s="1"/>
      <c r="XBG233" s="1"/>
      <c r="XBH233" s="1"/>
      <c r="XBI233" s="1"/>
      <c r="XBJ233" s="1"/>
      <c r="XBK233" s="1"/>
      <c r="XBL233" s="1"/>
      <c r="XBM233" s="1"/>
      <c r="XBN233" s="1"/>
      <c r="XBO233" s="1"/>
      <c r="XBP233" s="1"/>
      <c r="XBQ233" s="1"/>
      <c r="XBR233" s="1"/>
      <c r="XBS233" s="1"/>
      <c r="XBT233" s="1"/>
      <c r="XBU233" s="1"/>
      <c r="XBV233" s="1"/>
      <c r="XBW233" s="1"/>
      <c r="XBX233" s="1"/>
      <c r="XBY233" s="1"/>
      <c r="XBZ233" s="1"/>
      <c r="XCA233" s="1"/>
      <c r="XCB233" s="1"/>
      <c r="XCC233" s="1"/>
      <c r="XCD233" s="1"/>
      <c r="XCE233" s="1"/>
      <c r="XCF233" s="1"/>
      <c r="XCG233" s="1"/>
      <c r="XCH233" s="1"/>
      <c r="XCI233" s="1"/>
      <c r="XCJ233" s="1"/>
      <c r="XCK233" s="1"/>
      <c r="XCL233" s="1"/>
      <c r="XCM233" s="1"/>
      <c r="XCN233" s="1"/>
      <c r="XCO233" s="1"/>
      <c r="XCP233" s="1"/>
      <c r="XCQ233" s="1"/>
      <c r="XCR233" s="1"/>
      <c r="XCS233" s="1"/>
      <c r="XCT233" s="1"/>
      <c r="XCU233" s="1"/>
      <c r="XCV233" s="1"/>
      <c r="XCW233" s="1"/>
      <c r="XCX233" s="1"/>
      <c r="XCY233" s="1"/>
      <c r="XCZ233" s="1"/>
      <c r="XDA233" s="1"/>
      <c r="XDB233" s="1"/>
      <c r="XDC233" s="1"/>
      <c r="XDD233" s="1"/>
      <c r="XDE233" s="1"/>
      <c r="XDF233" s="1"/>
      <c r="XDG233" s="1"/>
      <c r="XDH233" s="1"/>
      <c r="XDI233" s="1"/>
      <c r="XDJ233" s="1"/>
      <c r="XDK233" s="1"/>
      <c r="XDL233" s="1"/>
      <c r="XDM233" s="1"/>
      <c r="XDN233" s="1"/>
      <c r="XDO233" s="1"/>
      <c r="XDP233" s="1"/>
      <c r="XDQ233" s="1"/>
      <c r="XDR233" s="1"/>
      <c r="XDS233" s="1"/>
      <c r="XDT233" s="1"/>
      <c r="XDU233" s="1"/>
      <c r="XDV233" s="1"/>
      <c r="XDW233" s="1"/>
      <c r="XDX233" s="1"/>
      <c r="XDY233" s="1"/>
      <c r="XDZ233" s="1"/>
      <c r="XEA233" s="1"/>
      <c r="XEB233" s="1"/>
      <c r="XEC233" s="1"/>
      <c r="XED233" s="1"/>
      <c r="XEE233" s="1"/>
      <c r="XEF233" s="1"/>
      <c r="XEG233" s="1"/>
      <c r="XEH233" s="1"/>
      <c r="XEI233" s="1"/>
      <c r="XEJ233" s="1"/>
      <c r="XEK233" s="1"/>
      <c r="XEL233" s="1"/>
      <c r="XEM233" s="1"/>
      <c r="XEN233" s="1"/>
      <c r="XEO233" s="1"/>
      <c r="XEP233" s="1"/>
      <c r="XEQ233" s="1"/>
      <c r="XER233" s="1"/>
      <c r="XES233" s="1"/>
      <c r="XET233" s="1"/>
      <c r="XEU233" s="1"/>
      <c r="XEV233" s="1"/>
      <c r="XEW233" s="1"/>
      <c r="XEX233" s="1"/>
      <c r="XEY233" s="1"/>
      <c r="XEZ233" s="1"/>
      <c r="XFA233" s="1"/>
      <c r="XFB233" s="1"/>
      <c r="XFC233" s="1"/>
    </row>
    <row r="234" spans="1:150 16226:16383" s="3" customFormat="1" ht="20.25" customHeight="1" x14ac:dyDescent="0.3">
      <c r="A234" s="91">
        <f t="shared" si="17"/>
        <v>8</v>
      </c>
      <c r="B234" s="92"/>
      <c r="C234" s="96"/>
      <c r="D234" s="97"/>
      <c r="E234" s="97"/>
      <c r="F234" s="97"/>
      <c r="G234" s="97"/>
      <c r="H234" s="98"/>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c r="AK234" s="1"/>
      <c r="AL234" s="1"/>
      <c r="AM234" s="1"/>
      <c r="AN234" s="1"/>
      <c r="AO234" s="1"/>
      <c r="AP234" s="1"/>
      <c r="AQ234" s="1"/>
      <c r="AR234" s="1"/>
      <c r="AS234" s="1"/>
      <c r="AT234" s="1"/>
      <c r="AU234" s="1"/>
      <c r="AV234" s="1"/>
      <c r="AW234" s="1"/>
      <c r="AX234" s="1"/>
      <c r="AY234" s="1"/>
      <c r="AZ234" s="1"/>
      <c r="BA234" s="1"/>
      <c r="BB234" s="1"/>
      <c r="BC234" s="1"/>
      <c r="BD234" s="1"/>
      <c r="BE234" s="1"/>
      <c r="BF234" s="1"/>
      <c r="BG234" s="1"/>
      <c r="BH234" s="1"/>
      <c r="BI234" s="1"/>
      <c r="BJ234" s="1"/>
      <c r="BK234" s="1"/>
      <c r="BL234" s="1"/>
      <c r="BM234" s="1"/>
      <c r="BN234" s="1"/>
      <c r="BO234" s="1"/>
      <c r="BP234" s="1"/>
      <c r="BQ234" s="1"/>
      <c r="BR234" s="1"/>
      <c r="BS234" s="1"/>
      <c r="BT234" s="1"/>
      <c r="BU234" s="1"/>
      <c r="BV234" s="1"/>
      <c r="BW234" s="1"/>
      <c r="BX234" s="1"/>
      <c r="BY234" s="1"/>
      <c r="BZ234" s="1"/>
      <c r="CA234" s="1"/>
      <c r="CB234" s="1"/>
      <c r="CC234" s="1"/>
      <c r="CD234" s="1"/>
      <c r="CE234" s="1"/>
      <c r="CF234" s="1"/>
      <c r="CG234" s="1"/>
      <c r="CH234" s="1"/>
      <c r="CI234" s="1"/>
      <c r="CJ234" s="1"/>
      <c r="CK234" s="1"/>
      <c r="CL234" s="1"/>
      <c r="CM234" s="1"/>
      <c r="CN234" s="1"/>
      <c r="CO234" s="1"/>
      <c r="CP234" s="1"/>
      <c r="CQ234" s="1"/>
      <c r="CR234" s="1"/>
      <c r="CS234" s="1"/>
      <c r="CT234" s="1"/>
      <c r="CU234" s="1"/>
      <c r="CV234" s="1"/>
      <c r="CW234" s="1"/>
      <c r="CX234" s="1"/>
      <c r="CY234" s="1"/>
      <c r="CZ234" s="1"/>
      <c r="DA234" s="1"/>
      <c r="DB234" s="1"/>
      <c r="DC234" s="1"/>
      <c r="DD234" s="1"/>
      <c r="DE234" s="1"/>
      <c r="DF234" s="1"/>
      <c r="DG234" s="1"/>
      <c r="DH234" s="1"/>
      <c r="DI234" s="1"/>
      <c r="DJ234" s="1"/>
      <c r="DK234" s="1"/>
      <c r="DL234" s="1"/>
      <c r="DM234" s="1"/>
      <c r="DN234" s="1"/>
      <c r="DO234" s="1"/>
      <c r="DP234" s="1"/>
      <c r="DQ234" s="1"/>
      <c r="DR234" s="1"/>
      <c r="DS234" s="1"/>
      <c r="DT234" s="1"/>
      <c r="DU234" s="1"/>
      <c r="DV234" s="1"/>
      <c r="DW234" s="1"/>
      <c r="DX234" s="1"/>
      <c r="DY234" s="1"/>
      <c r="DZ234" s="1"/>
      <c r="EA234" s="1"/>
      <c r="EB234" s="1"/>
      <c r="EC234" s="1"/>
      <c r="ED234" s="1"/>
      <c r="EE234" s="1"/>
      <c r="EF234" s="1"/>
      <c r="EG234" s="1"/>
      <c r="EH234" s="1"/>
      <c r="EI234" s="1"/>
      <c r="EJ234" s="1"/>
      <c r="EK234" s="1"/>
      <c r="EL234" s="1"/>
      <c r="EM234" s="1"/>
      <c r="EN234" s="1"/>
      <c r="EO234" s="1"/>
      <c r="EP234" s="1"/>
      <c r="EQ234" s="1"/>
      <c r="ER234" s="1"/>
      <c r="ES234" s="1"/>
      <c r="ET234" s="1"/>
      <c r="WZB234" s="1"/>
      <c r="WZC234" s="1"/>
      <c r="WZD234" s="1"/>
      <c r="WZE234" s="1"/>
      <c r="WZF234" s="1"/>
      <c r="WZG234" s="1"/>
      <c r="WZH234" s="1"/>
      <c r="WZI234" s="1"/>
      <c r="WZJ234" s="1"/>
      <c r="WZK234" s="1"/>
      <c r="WZL234" s="1"/>
      <c r="WZM234" s="1"/>
      <c r="WZN234" s="1"/>
      <c r="WZO234" s="1"/>
      <c r="WZP234" s="1"/>
      <c r="WZQ234" s="1"/>
      <c r="WZR234" s="1"/>
      <c r="WZS234" s="1"/>
      <c r="WZT234" s="1"/>
      <c r="WZU234" s="1"/>
      <c r="WZV234" s="1"/>
      <c r="WZW234" s="1"/>
      <c r="WZX234" s="1"/>
      <c r="WZY234" s="1"/>
      <c r="WZZ234" s="1"/>
      <c r="XAA234" s="1"/>
      <c r="XAB234" s="1"/>
      <c r="XAC234" s="1"/>
      <c r="XAD234" s="1"/>
      <c r="XAE234" s="1"/>
      <c r="XAF234" s="1"/>
      <c r="XAG234" s="1"/>
      <c r="XAH234" s="1"/>
      <c r="XAI234" s="1"/>
      <c r="XAJ234" s="1"/>
      <c r="XAK234" s="1"/>
      <c r="XAL234" s="1"/>
      <c r="XAM234" s="1"/>
      <c r="XAN234" s="1"/>
      <c r="XAO234" s="1"/>
      <c r="XAP234" s="1"/>
      <c r="XAQ234" s="1"/>
      <c r="XAR234" s="1"/>
      <c r="XAS234" s="1"/>
      <c r="XAT234" s="1"/>
      <c r="XAU234" s="1"/>
      <c r="XAV234" s="1"/>
      <c r="XAW234" s="1"/>
      <c r="XAX234" s="1"/>
      <c r="XAY234" s="1"/>
      <c r="XAZ234" s="1"/>
      <c r="XBA234" s="1"/>
      <c r="XBB234" s="1"/>
      <c r="XBC234" s="1"/>
      <c r="XBD234" s="1"/>
      <c r="XBE234" s="1"/>
      <c r="XBF234" s="1"/>
      <c r="XBG234" s="1"/>
      <c r="XBH234" s="1"/>
      <c r="XBI234" s="1"/>
      <c r="XBJ234" s="1"/>
      <c r="XBK234" s="1"/>
      <c r="XBL234" s="1"/>
      <c r="XBM234" s="1"/>
      <c r="XBN234" s="1"/>
      <c r="XBO234" s="1"/>
      <c r="XBP234" s="1"/>
      <c r="XBQ234" s="1"/>
      <c r="XBR234" s="1"/>
      <c r="XBS234" s="1"/>
      <c r="XBT234" s="1"/>
      <c r="XBU234" s="1"/>
      <c r="XBV234" s="1"/>
      <c r="XBW234" s="1"/>
      <c r="XBX234" s="1"/>
      <c r="XBY234" s="1"/>
      <c r="XBZ234" s="1"/>
      <c r="XCA234" s="1"/>
      <c r="XCB234" s="1"/>
      <c r="XCC234" s="1"/>
      <c r="XCD234" s="1"/>
      <c r="XCE234" s="1"/>
      <c r="XCF234" s="1"/>
      <c r="XCG234" s="1"/>
      <c r="XCH234" s="1"/>
      <c r="XCI234" s="1"/>
      <c r="XCJ234" s="1"/>
      <c r="XCK234" s="1"/>
      <c r="XCL234" s="1"/>
      <c r="XCM234" s="1"/>
      <c r="XCN234" s="1"/>
      <c r="XCO234" s="1"/>
      <c r="XCP234" s="1"/>
      <c r="XCQ234" s="1"/>
      <c r="XCR234" s="1"/>
      <c r="XCS234" s="1"/>
      <c r="XCT234" s="1"/>
      <c r="XCU234" s="1"/>
      <c r="XCV234" s="1"/>
      <c r="XCW234" s="1"/>
      <c r="XCX234" s="1"/>
      <c r="XCY234" s="1"/>
      <c r="XCZ234" s="1"/>
      <c r="XDA234" s="1"/>
      <c r="XDB234" s="1"/>
      <c r="XDC234" s="1"/>
      <c r="XDD234" s="1"/>
      <c r="XDE234" s="1"/>
      <c r="XDF234" s="1"/>
      <c r="XDG234" s="1"/>
      <c r="XDH234" s="1"/>
      <c r="XDI234" s="1"/>
      <c r="XDJ234" s="1"/>
      <c r="XDK234" s="1"/>
      <c r="XDL234" s="1"/>
      <c r="XDM234" s="1"/>
      <c r="XDN234" s="1"/>
      <c r="XDO234" s="1"/>
      <c r="XDP234" s="1"/>
      <c r="XDQ234" s="1"/>
      <c r="XDR234" s="1"/>
      <c r="XDS234" s="1"/>
      <c r="XDT234" s="1"/>
      <c r="XDU234" s="1"/>
      <c r="XDV234" s="1"/>
      <c r="XDW234" s="1"/>
      <c r="XDX234" s="1"/>
      <c r="XDY234" s="1"/>
      <c r="XDZ234" s="1"/>
      <c r="XEA234" s="1"/>
      <c r="XEB234" s="1"/>
      <c r="XEC234" s="1"/>
      <c r="XED234" s="1"/>
      <c r="XEE234" s="1"/>
      <c r="XEF234" s="1"/>
      <c r="XEG234" s="1"/>
      <c r="XEH234" s="1"/>
      <c r="XEI234" s="1"/>
      <c r="XEJ234" s="1"/>
      <c r="XEK234" s="1"/>
      <c r="XEL234" s="1"/>
      <c r="XEM234" s="1"/>
      <c r="XEN234" s="1"/>
      <c r="XEO234" s="1"/>
      <c r="XEP234" s="1"/>
      <c r="XEQ234" s="1"/>
      <c r="XER234" s="1"/>
      <c r="XES234" s="1"/>
      <c r="XET234" s="1"/>
      <c r="XEU234" s="1"/>
      <c r="XEV234" s="1"/>
      <c r="XEW234" s="1"/>
      <c r="XEX234" s="1"/>
      <c r="XEY234" s="1"/>
      <c r="XEZ234" s="1"/>
      <c r="XFA234" s="1"/>
      <c r="XFB234" s="1"/>
      <c r="XFC234" s="1"/>
    </row>
    <row r="235" spans="1:150 16226:16383" s="3" customFormat="1" ht="21" hidden="1" x14ac:dyDescent="0.3">
      <c r="A235" s="135" t="s">
        <v>130</v>
      </c>
      <c r="B235" s="136"/>
      <c r="C235" s="136"/>
      <c r="D235" s="136"/>
      <c r="E235" s="136"/>
      <c r="F235" s="136"/>
      <c r="G235" s="136"/>
      <c r="H235" s="137"/>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c r="AK235" s="1"/>
      <c r="AL235" s="1"/>
      <c r="AM235" s="1"/>
      <c r="AN235" s="1"/>
      <c r="AO235" s="1"/>
      <c r="AP235" s="1"/>
      <c r="AQ235" s="1"/>
      <c r="AR235" s="1"/>
      <c r="AS235" s="1"/>
      <c r="AT235" s="1"/>
      <c r="AU235" s="1"/>
      <c r="AV235" s="1"/>
      <c r="AW235" s="1"/>
      <c r="AX235" s="1"/>
      <c r="AY235" s="1"/>
      <c r="AZ235" s="1"/>
      <c r="BA235" s="1"/>
      <c r="BB235" s="1"/>
      <c r="BC235" s="1"/>
      <c r="BD235" s="1"/>
      <c r="BE235" s="1"/>
      <c r="BF235" s="1"/>
      <c r="BG235" s="1"/>
      <c r="BH235" s="1"/>
      <c r="BI235" s="1"/>
      <c r="BJ235" s="1"/>
      <c r="BK235" s="1"/>
      <c r="BL235" s="1"/>
      <c r="BM235" s="1"/>
      <c r="BN235" s="1"/>
      <c r="BO235" s="1"/>
      <c r="BP235" s="1"/>
      <c r="BQ235" s="1"/>
      <c r="BR235" s="1"/>
      <c r="BS235" s="1"/>
      <c r="BT235" s="1"/>
      <c r="BU235" s="1"/>
      <c r="BV235" s="1"/>
      <c r="BW235" s="1"/>
      <c r="BX235" s="1"/>
      <c r="BY235" s="1"/>
      <c r="BZ235" s="1"/>
      <c r="CA235" s="1"/>
      <c r="CB235" s="1"/>
      <c r="CC235" s="1"/>
      <c r="CD235" s="1"/>
      <c r="CE235" s="1"/>
      <c r="CF235" s="1"/>
      <c r="CG235" s="1"/>
      <c r="CH235" s="1"/>
      <c r="CI235" s="1"/>
      <c r="CJ235" s="1"/>
      <c r="CK235" s="1"/>
      <c r="CL235" s="1"/>
      <c r="CM235" s="1"/>
      <c r="CN235" s="1"/>
      <c r="CO235" s="1"/>
      <c r="CP235" s="1"/>
      <c r="CQ235" s="1"/>
      <c r="CR235" s="1"/>
      <c r="CS235" s="1"/>
      <c r="CT235" s="1"/>
      <c r="CU235" s="1"/>
      <c r="CV235" s="1"/>
      <c r="CW235" s="1"/>
      <c r="CX235" s="1"/>
      <c r="CY235" s="1"/>
      <c r="CZ235" s="1"/>
      <c r="DA235" s="1"/>
      <c r="DB235" s="1"/>
      <c r="DC235" s="1"/>
      <c r="DD235" s="1"/>
      <c r="DE235" s="1"/>
      <c r="DF235" s="1"/>
      <c r="DG235" s="1"/>
      <c r="DH235" s="1"/>
      <c r="DI235" s="1"/>
      <c r="DJ235" s="1"/>
      <c r="DK235" s="1"/>
      <c r="DL235" s="1"/>
      <c r="DM235" s="1"/>
      <c r="DN235" s="1"/>
      <c r="DO235" s="1"/>
      <c r="DP235" s="1"/>
      <c r="DQ235" s="1"/>
      <c r="DR235" s="1"/>
      <c r="DS235" s="1"/>
      <c r="DT235" s="1"/>
      <c r="DU235" s="1"/>
      <c r="DV235" s="1"/>
      <c r="DW235" s="1"/>
      <c r="DX235" s="1"/>
      <c r="DY235" s="1"/>
      <c r="DZ235" s="1"/>
      <c r="EA235" s="1"/>
      <c r="EB235" s="1"/>
      <c r="EC235" s="1"/>
      <c r="ED235" s="1"/>
      <c r="EE235" s="1"/>
      <c r="EF235" s="1"/>
      <c r="EG235" s="1"/>
      <c r="EH235" s="1"/>
      <c r="EI235" s="1"/>
      <c r="EJ235" s="1"/>
      <c r="EK235" s="1"/>
      <c r="EL235" s="1"/>
      <c r="EM235" s="1"/>
      <c r="EN235" s="1"/>
      <c r="EO235" s="1"/>
      <c r="EP235" s="1"/>
      <c r="EQ235" s="1"/>
      <c r="ER235" s="1"/>
      <c r="ES235" s="1"/>
      <c r="ET235" s="1"/>
      <c r="WZB235" s="1"/>
      <c r="WZC235" s="1"/>
      <c r="WZD235" s="1"/>
      <c r="WZE235" s="1"/>
      <c r="WZF235" s="1"/>
      <c r="WZG235" s="1"/>
      <c r="WZH235" s="1"/>
      <c r="WZI235" s="1"/>
      <c r="WZJ235" s="1"/>
      <c r="WZK235" s="1"/>
      <c r="WZL235" s="1"/>
      <c r="WZM235" s="1"/>
      <c r="WZN235" s="1"/>
      <c r="WZO235" s="1"/>
      <c r="WZP235" s="1"/>
      <c r="WZQ235" s="1"/>
      <c r="WZR235" s="1"/>
      <c r="WZS235" s="1"/>
      <c r="WZT235" s="1"/>
      <c r="WZU235" s="1"/>
      <c r="WZV235" s="1"/>
      <c r="WZW235" s="1"/>
      <c r="WZX235" s="1"/>
      <c r="WZY235" s="1"/>
      <c r="WZZ235" s="1"/>
      <c r="XAA235" s="1"/>
      <c r="XAB235" s="1"/>
      <c r="XAC235" s="1"/>
      <c r="XAD235" s="1"/>
      <c r="XAE235" s="1"/>
      <c r="XAF235" s="1"/>
      <c r="XAG235" s="1"/>
      <c r="XAH235" s="1"/>
      <c r="XAI235" s="1"/>
      <c r="XAJ235" s="1"/>
      <c r="XAK235" s="1"/>
      <c r="XAL235" s="1"/>
      <c r="XAM235" s="1"/>
      <c r="XAN235" s="1"/>
      <c r="XAO235" s="1"/>
      <c r="XAP235" s="1"/>
      <c r="XAQ235" s="1"/>
      <c r="XAR235" s="1"/>
      <c r="XAS235" s="1"/>
      <c r="XAT235" s="1"/>
      <c r="XAU235" s="1"/>
      <c r="XAV235" s="1"/>
      <c r="XAW235" s="1"/>
      <c r="XAX235" s="1"/>
      <c r="XAY235" s="1"/>
      <c r="XAZ235" s="1"/>
      <c r="XBA235" s="1"/>
      <c r="XBB235" s="1"/>
      <c r="XBC235" s="1"/>
      <c r="XBD235" s="1"/>
      <c r="XBE235" s="1"/>
      <c r="XBF235" s="1"/>
      <c r="XBG235" s="1"/>
      <c r="XBH235" s="1"/>
      <c r="XBI235" s="1"/>
      <c r="XBJ235" s="1"/>
      <c r="XBK235" s="1"/>
      <c r="XBL235" s="1"/>
      <c r="XBM235" s="1"/>
      <c r="XBN235" s="1"/>
      <c r="XBO235" s="1"/>
      <c r="XBP235" s="1"/>
      <c r="XBQ235" s="1"/>
      <c r="XBR235" s="1"/>
      <c r="XBS235" s="1"/>
      <c r="XBT235" s="1"/>
      <c r="XBU235" s="1"/>
      <c r="XBV235" s="1"/>
      <c r="XBW235" s="1"/>
      <c r="XBX235" s="1"/>
      <c r="XBY235" s="1"/>
      <c r="XBZ235" s="1"/>
      <c r="XCA235" s="1"/>
      <c r="XCB235" s="1"/>
      <c r="XCC235" s="1"/>
      <c r="XCD235" s="1"/>
      <c r="XCE235" s="1"/>
      <c r="XCF235" s="1"/>
      <c r="XCG235" s="1"/>
      <c r="XCH235" s="1"/>
      <c r="XCI235" s="1"/>
      <c r="XCJ235" s="1"/>
      <c r="XCK235" s="1"/>
      <c r="XCL235" s="1"/>
      <c r="XCM235" s="1"/>
      <c r="XCN235" s="1"/>
      <c r="XCO235" s="1"/>
      <c r="XCP235" s="1"/>
      <c r="XCQ235" s="1"/>
      <c r="XCR235" s="1"/>
      <c r="XCS235" s="1"/>
      <c r="XCT235" s="1"/>
      <c r="XCU235" s="1"/>
      <c r="XCV235" s="1"/>
      <c r="XCW235" s="1"/>
      <c r="XCX235" s="1"/>
      <c r="XCY235" s="1"/>
      <c r="XCZ235" s="1"/>
      <c r="XDA235" s="1"/>
      <c r="XDB235" s="1"/>
      <c r="XDC235" s="1"/>
      <c r="XDD235" s="1"/>
      <c r="XDE235" s="1"/>
      <c r="XDF235" s="1"/>
      <c r="XDG235" s="1"/>
      <c r="XDH235" s="1"/>
      <c r="XDI235" s="1"/>
      <c r="XDJ235" s="1"/>
      <c r="XDK235" s="1"/>
      <c r="XDL235" s="1"/>
      <c r="XDM235" s="1"/>
      <c r="XDN235" s="1"/>
      <c r="XDO235" s="1"/>
      <c r="XDP235" s="1"/>
      <c r="XDQ235" s="1"/>
      <c r="XDR235" s="1"/>
      <c r="XDS235" s="1"/>
      <c r="XDT235" s="1"/>
      <c r="XDU235" s="1"/>
      <c r="XDV235" s="1"/>
      <c r="XDW235" s="1"/>
      <c r="XDX235" s="1"/>
      <c r="XDY235" s="1"/>
      <c r="XDZ235" s="1"/>
      <c r="XEA235" s="1"/>
      <c r="XEB235" s="1"/>
      <c r="XEC235" s="1"/>
      <c r="XED235" s="1"/>
      <c r="XEE235" s="1"/>
      <c r="XEF235" s="1"/>
      <c r="XEG235" s="1"/>
      <c r="XEH235" s="1"/>
      <c r="XEI235" s="1"/>
      <c r="XEJ235" s="1"/>
      <c r="XEK235" s="1"/>
      <c r="XEL235" s="1"/>
      <c r="XEM235" s="1"/>
      <c r="XEN235" s="1"/>
      <c r="XEO235" s="1"/>
      <c r="XEP235" s="1"/>
      <c r="XEQ235" s="1"/>
      <c r="XER235" s="1"/>
      <c r="XES235" s="1"/>
      <c r="XET235" s="1"/>
      <c r="XEU235" s="1"/>
      <c r="XEV235" s="1"/>
      <c r="XEW235" s="1"/>
      <c r="XEX235" s="1"/>
      <c r="XEY235" s="1"/>
      <c r="XEZ235" s="1"/>
      <c r="XFA235" s="1"/>
      <c r="XFB235" s="1"/>
      <c r="XFC235" s="1"/>
    </row>
    <row r="236" spans="1:150 16226:16383" s="3" customFormat="1" ht="20.25" hidden="1" customHeight="1" x14ac:dyDescent="0.3">
      <c r="A236" s="103" t="str">
        <f ca="1">T236</f>
        <v>201,..,901</v>
      </c>
      <c r="B236" s="103"/>
      <c r="C236" s="55"/>
      <c r="D236" s="55"/>
      <c r="E236" s="33">
        <v>0</v>
      </c>
      <c r="F236" s="6">
        <v>0</v>
      </c>
      <c r="G236" s="6">
        <v>0</v>
      </c>
      <c r="H236" s="6">
        <f>E236+F236+(IF(G236&lt;101,G236,IF(G236&lt;201,G236/2,IF(G236&lt;=301,G236/3,G236/4))))</f>
        <v>0</v>
      </c>
      <c r="I236" s="1"/>
      <c r="J236" s="1"/>
      <c r="K236" s="1"/>
      <c r="L236" s="1"/>
      <c r="M236" s="1"/>
      <c r="N236" s="1"/>
      <c r="O236" s="1"/>
      <c r="P236" s="1"/>
      <c r="Q236" s="1"/>
      <c r="R236" s="1"/>
      <c r="S236" s="1"/>
      <c r="T236" s="23" t="str">
        <f t="shared" ref="T236:T243" ca="1" si="18">U236&amp;""&amp;",..,"&amp;""&amp;V236</f>
        <v>201,..,901</v>
      </c>
      <c r="U236" s="23">
        <f ca="1">(SUMPRODUCT(MID(0&amp;(LEFT(A235,SUM(LEN(A235)-LEN(SUBSTITUTE(A235,{"0","1","2","3"},""))))), LARGE(INDEX(ISNUMBER(--MID((LEFT(A235,SUM(LEN(A235)-LEN(SUBSTITUTE(A235,{"0","1","2","3"},""))))), ROW(INDIRECT("1:"&amp;LEN((LEFT(A235,SUM(LEN(A235)-LEN(SUBSTITUTE(A235,{"0","1","2","3"},"")))))))), 1)) * ROW(INDIRECT("1:"&amp;LEN((LEFT(A235,SUM(LEN(A235)-LEN(SUBSTITUTE(A235,{"0","1","2","3"},"")))))))), 0), ROW(INDIRECT("1:"&amp;LEN((LEFT(A235,SUM(LEN(A235)-LEN(SUBSTITUTE(A235,{"0","1","2","3"},"")))))))))+1, 1) * 10^ROW(INDIRECT("1:"&amp;LEN((LEFT(A235,SUM(LEN(A235)-LEN(SUBSTITUTE(A235,{"0","1","2","3"},""))))))))/10))*100+1</f>
        <v>201</v>
      </c>
      <c r="V236" s="23">
        <f ca="1">(SUMPRODUCT(MID(0&amp;(--TRIM(RIGHT(SUBSTITUTE(LEFT(A235,_xlfn.AGGREGATE(16,6,FIND({0,1,2,3,4,5,6,7,8,9},A235,ROW(INDIRECT("1:"&amp;LEN(A235)))),1))," ",REPT(" ",LEN(A235))),LEN(A235)))), LARGE(INDEX(ISNUMBER(--MID((--TRIM(RIGHT(SUBSTITUTE(LEFT(A235,_xlfn.AGGREGATE(16,6,FIND({0,1,2,3,4,5,6,7,8,9},A235,ROW(INDIRECT("1:"&amp;LEN(A235)))),1))," ",REPT(" ",LEN(A235))),LEN(A235)))), ROW(INDIRECT("1:"&amp;LEN((--TRIM(RIGHT(SUBSTITUTE(LEFT(A235,_xlfn.AGGREGATE(16,6,FIND({0,1,2,3,4,5,6,7,8,9},A235,ROW(INDIRECT("1:"&amp;LEN(A235)))),1))," ",REPT(" ",LEN(A235))),LEN(A235))))))), 1)) * ROW(INDIRECT("1:"&amp;LEN((--TRIM(RIGHT(SUBSTITUTE(LEFT(A235,_xlfn.AGGREGATE(16,6,FIND({0,1,2,3,4,5,6,7,8,9},A235,ROW(INDIRECT("1:"&amp;LEN(A235)))),1))," ",REPT(" ",LEN(A235))),LEN(A235))))))), 0), ROW(INDIRECT("1:"&amp;LEN((--TRIM(RIGHT(SUBSTITUTE(LEFT(A235,_xlfn.AGGREGATE(16,6,FIND({0,1,2,3,4,5,6,7,8,9},A235,ROW(INDIRECT("1:"&amp;LEN(A235)))),1))," ",REPT(" ",LEN(A235))),LEN(A235))))))))+1, 1) * 10^ROW(INDIRECT("1:"&amp;LEN((--TRIM(RIGHT(SUBSTITUTE(LEFT(A235,_xlfn.AGGREGATE(16,6,FIND({0,1,2,3,4,5,6,7,8,9},A235,ROW(INDIRECT("1:"&amp;LEN(A235)))),1))," ",REPT(" ",LEN(A235))),LEN(A235)))))))/10))*100+1</f>
        <v>901</v>
      </c>
      <c r="W236" s="1"/>
      <c r="X236" s="1"/>
      <c r="Y236" s="1"/>
      <c r="Z236" s="1"/>
      <c r="AA236" s="1"/>
      <c r="AB236" s="1"/>
      <c r="AC236" s="1"/>
      <c r="AD236" s="1"/>
      <c r="AE236" s="1"/>
      <c r="AF236" s="1"/>
      <c r="AG236" s="1"/>
      <c r="AH236" s="1"/>
      <c r="AI236" s="1"/>
      <c r="AJ236" s="1"/>
      <c r="AK236" s="1"/>
      <c r="AL236" s="1"/>
      <c r="AM236" s="1"/>
      <c r="AN236" s="1"/>
      <c r="AO236" s="1"/>
      <c r="AP236" s="1"/>
      <c r="AQ236" s="1"/>
      <c r="AR236" s="1"/>
      <c r="AS236" s="1"/>
      <c r="AT236" s="1"/>
      <c r="AU236" s="1"/>
      <c r="AV236" s="1"/>
      <c r="AW236" s="1"/>
      <c r="AX236" s="1"/>
      <c r="AY236" s="1"/>
      <c r="AZ236" s="1"/>
      <c r="BA236" s="1"/>
      <c r="BB236" s="1"/>
      <c r="BC236" s="1"/>
      <c r="BD236" s="1"/>
      <c r="BE236" s="1"/>
      <c r="BF236" s="1"/>
      <c r="BG236" s="1"/>
      <c r="BH236" s="1"/>
      <c r="BI236" s="1"/>
      <c r="BJ236" s="1"/>
      <c r="BK236" s="1"/>
      <c r="BL236" s="1"/>
      <c r="BM236" s="1"/>
      <c r="BN236" s="1"/>
      <c r="BO236" s="1"/>
      <c r="BP236" s="1"/>
      <c r="BQ236" s="1"/>
      <c r="BR236" s="1"/>
      <c r="BS236" s="1"/>
      <c r="BT236" s="1"/>
      <c r="BU236" s="1"/>
      <c r="BV236" s="1"/>
      <c r="BW236" s="1"/>
      <c r="BX236" s="1"/>
      <c r="BY236" s="1"/>
      <c r="BZ236" s="1"/>
      <c r="CA236" s="1"/>
      <c r="CB236" s="1"/>
      <c r="CC236" s="1"/>
      <c r="CD236" s="1"/>
      <c r="CE236" s="1"/>
      <c r="CF236" s="1"/>
      <c r="CG236" s="1"/>
      <c r="CH236" s="1"/>
      <c r="CI236" s="1"/>
      <c r="CJ236" s="1"/>
      <c r="CK236" s="1"/>
      <c r="CL236" s="1"/>
      <c r="CM236" s="1"/>
      <c r="CN236" s="1"/>
      <c r="CO236" s="1"/>
      <c r="CP236" s="1"/>
      <c r="CQ236" s="1"/>
      <c r="CR236" s="1"/>
      <c r="CS236" s="1"/>
      <c r="CT236" s="1"/>
      <c r="CU236" s="1"/>
      <c r="CV236" s="1"/>
      <c r="CW236" s="1"/>
      <c r="CX236" s="1"/>
      <c r="CY236" s="1"/>
      <c r="CZ236" s="1"/>
      <c r="DA236" s="1"/>
      <c r="DB236" s="1"/>
      <c r="DC236" s="1"/>
      <c r="DD236" s="1"/>
      <c r="DE236" s="1"/>
      <c r="DF236" s="1"/>
      <c r="DG236" s="1"/>
      <c r="DH236" s="1"/>
      <c r="DI236" s="1"/>
      <c r="DJ236" s="1"/>
      <c r="DK236" s="1"/>
      <c r="DL236" s="1"/>
      <c r="DM236" s="1"/>
      <c r="DN236" s="1"/>
      <c r="DO236" s="1"/>
      <c r="DP236" s="1"/>
      <c r="DQ236" s="1"/>
      <c r="DR236" s="1"/>
      <c r="DS236" s="1"/>
      <c r="DT236" s="1"/>
      <c r="DU236" s="1"/>
      <c r="DV236" s="1"/>
      <c r="DW236" s="1"/>
      <c r="DX236" s="1"/>
      <c r="DY236" s="1"/>
      <c r="DZ236" s="1"/>
      <c r="EA236" s="1"/>
      <c r="EB236" s="1"/>
      <c r="EC236" s="1"/>
      <c r="ED236" s="1"/>
      <c r="EE236" s="1"/>
      <c r="EF236" s="1"/>
      <c r="EG236" s="1"/>
      <c r="EH236" s="1"/>
      <c r="EI236" s="1"/>
      <c r="EJ236" s="1"/>
      <c r="EK236" s="1"/>
      <c r="EL236" s="1"/>
      <c r="EM236" s="1"/>
      <c r="EN236" s="1"/>
      <c r="EO236" s="1"/>
      <c r="EP236" s="1"/>
      <c r="EQ236" s="1"/>
      <c r="ER236" s="1"/>
      <c r="ES236" s="1"/>
      <c r="ET236" s="1"/>
      <c r="WZB236" s="1"/>
      <c r="WZC236" s="1"/>
      <c r="WZD236" s="1"/>
      <c r="WZE236" s="1"/>
      <c r="WZF236" s="1"/>
      <c r="WZG236" s="1"/>
      <c r="WZH236" s="1"/>
      <c r="WZI236" s="1"/>
      <c r="WZJ236" s="1"/>
      <c r="WZK236" s="1"/>
      <c r="WZL236" s="1"/>
      <c r="WZM236" s="1"/>
      <c r="WZN236" s="1"/>
      <c r="WZO236" s="1"/>
      <c r="WZP236" s="1"/>
      <c r="WZQ236" s="1"/>
      <c r="WZR236" s="1"/>
      <c r="WZS236" s="1"/>
      <c r="WZT236" s="1"/>
      <c r="WZU236" s="1"/>
      <c r="WZV236" s="1"/>
      <c r="WZW236" s="1"/>
      <c r="WZX236" s="1"/>
      <c r="WZY236" s="1"/>
      <c r="WZZ236" s="1"/>
      <c r="XAA236" s="1"/>
      <c r="XAB236" s="1"/>
      <c r="XAC236" s="1"/>
      <c r="XAD236" s="1"/>
      <c r="XAE236" s="1"/>
      <c r="XAF236" s="1"/>
      <c r="XAG236" s="1"/>
      <c r="XAH236" s="1"/>
      <c r="XAI236" s="1"/>
      <c r="XAJ236" s="1"/>
      <c r="XAK236" s="1"/>
      <c r="XAL236" s="1"/>
      <c r="XAM236" s="1"/>
      <c r="XAN236" s="1"/>
      <c r="XAO236" s="1"/>
      <c r="XAP236" s="1"/>
      <c r="XAQ236" s="1"/>
      <c r="XAR236" s="1"/>
      <c r="XAS236" s="1"/>
      <c r="XAT236" s="1"/>
      <c r="XAU236" s="1"/>
      <c r="XAV236" s="1"/>
      <c r="XAW236" s="1"/>
      <c r="XAX236" s="1"/>
      <c r="XAY236" s="1"/>
      <c r="XAZ236" s="1"/>
      <c r="XBA236" s="1"/>
      <c r="XBB236" s="1"/>
      <c r="XBC236" s="1"/>
      <c r="XBD236" s="1"/>
      <c r="XBE236" s="1"/>
      <c r="XBF236" s="1"/>
      <c r="XBG236" s="1"/>
      <c r="XBH236" s="1"/>
      <c r="XBI236" s="1"/>
      <c r="XBJ236" s="1"/>
      <c r="XBK236" s="1"/>
      <c r="XBL236" s="1"/>
      <c r="XBM236" s="1"/>
      <c r="XBN236" s="1"/>
      <c r="XBO236" s="1"/>
      <c r="XBP236" s="1"/>
      <c r="XBQ236" s="1"/>
      <c r="XBR236" s="1"/>
      <c r="XBS236" s="1"/>
      <c r="XBT236" s="1"/>
      <c r="XBU236" s="1"/>
      <c r="XBV236" s="1"/>
      <c r="XBW236" s="1"/>
      <c r="XBX236" s="1"/>
      <c r="XBY236" s="1"/>
      <c r="XBZ236" s="1"/>
      <c r="XCA236" s="1"/>
      <c r="XCB236" s="1"/>
      <c r="XCC236" s="1"/>
      <c r="XCD236" s="1"/>
      <c r="XCE236" s="1"/>
      <c r="XCF236" s="1"/>
      <c r="XCG236" s="1"/>
      <c r="XCH236" s="1"/>
      <c r="XCI236" s="1"/>
      <c r="XCJ236" s="1"/>
      <c r="XCK236" s="1"/>
      <c r="XCL236" s="1"/>
      <c r="XCM236" s="1"/>
      <c r="XCN236" s="1"/>
      <c r="XCO236" s="1"/>
      <c r="XCP236" s="1"/>
      <c r="XCQ236" s="1"/>
      <c r="XCR236" s="1"/>
      <c r="XCS236" s="1"/>
      <c r="XCT236" s="1"/>
      <c r="XCU236" s="1"/>
      <c r="XCV236" s="1"/>
      <c r="XCW236" s="1"/>
      <c r="XCX236" s="1"/>
      <c r="XCY236" s="1"/>
      <c r="XCZ236" s="1"/>
      <c r="XDA236" s="1"/>
      <c r="XDB236" s="1"/>
      <c r="XDC236" s="1"/>
      <c r="XDD236" s="1"/>
      <c r="XDE236" s="1"/>
      <c r="XDF236" s="1"/>
      <c r="XDG236" s="1"/>
      <c r="XDH236" s="1"/>
      <c r="XDI236" s="1"/>
      <c r="XDJ236" s="1"/>
      <c r="XDK236" s="1"/>
      <c r="XDL236" s="1"/>
      <c r="XDM236" s="1"/>
      <c r="XDN236" s="1"/>
      <c r="XDO236" s="1"/>
      <c r="XDP236" s="1"/>
      <c r="XDQ236" s="1"/>
      <c r="XDR236" s="1"/>
      <c r="XDS236" s="1"/>
      <c r="XDT236" s="1"/>
      <c r="XDU236" s="1"/>
      <c r="XDV236" s="1"/>
      <c r="XDW236" s="1"/>
      <c r="XDX236" s="1"/>
      <c r="XDY236" s="1"/>
      <c r="XDZ236" s="1"/>
      <c r="XEA236" s="1"/>
      <c r="XEB236" s="1"/>
      <c r="XEC236" s="1"/>
      <c r="XED236" s="1"/>
      <c r="XEE236" s="1"/>
      <c r="XEF236" s="1"/>
      <c r="XEG236" s="1"/>
      <c r="XEH236" s="1"/>
      <c r="XEI236" s="1"/>
      <c r="XEJ236" s="1"/>
      <c r="XEK236" s="1"/>
      <c r="XEL236" s="1"/>
      <c r="XEM236" s="1"/>
      <c r="XEN236" s="1"/>
      <c r="XEO236" s="1"/>
      <c r="XEP236" s="1"/>
      <c r="XEQ236" s="1"/>
      <c r="XER236" s="1"/>
      <c r="XES236" s="1"/>
      <c r="XET236" s="1"/>
      <c r="XEU236" s="1"/>
      <c r="XEV236" s="1"/>
      <c r="XEW236" s="1"/>
      <c r="XEX236" s="1"/>
      <c r="XEY236" s="1"/>
      <c r="XEZ236" s="1"/>
      <c r="XFA236" s="1"/>
      <c r="XFB236" s="1"/>
      <c r="XFC236" s="1"/>
    </row>
    <row r="237" spans="1:150 16226:16383" s="3" customFormat="1" ht="20.25" hidden="1" customHeight="1" x14ac:dyDescent="0.3">
      <c r="A237" s="103" t="str">
        <f t="shared" ref="A237:A243" ca="1" si="19">T237</f>
        <v>202,..,902</v>
      </c>
      <c r="B237" s="103"/>
      <c r="C237" s="55"/>
      <c r="D237" s="55"/>
      <c r="E237" s="33"/>
      <c r="F237" s="6"/>
      <c r="G237" s="6"/>
      <c r="H237" s="6">
        <f t="shared" ref="H237:H243" si="20">E237+F237+(IF(G237&lt;101,G237,IF(G237&lt;201,G237/2,IF(G237&lt;=301,G237/3,G237/4))))</f>
        <v>0</v>
      </c>
      <c r="I237" s="1"/>
      <c r="J237" s="1"/>
      <c r="K237" s="1"/>
      <c r="L237" s="1"/>
      <c r="M237" s="1"/>
      <c r="N237" s="1"/>
      <c r="O237" s="1"/>
      <c r="P237" s="1"/>
      <c r="Q237" s="1"/>
      <c r="R237" s="1"/>
      <c r="S237" s="1"/>
      <c r="T237" s="23" t="str">
        <f t="shared" ca="1" si="18"/>
        <v>202,..,902</v>
      </c>
      <c r="U237" s="23">
        <f ca="1">U236+1</f>
        <v>202</v>
      </c>
      <c r="V237" s="23">
        <f ca="1">V236+1</f>
        <v>902</v>
      </c>
      <c r="W237" s="1"/>
      <c r="X237" s="1"/>
      <c r="Y237" s="1"/>
      <c r="Z237" s="1"/>
      <c r="AA237" s="1"/>
      <c r="AB237" s="1"/>
      <c r="AC237" s="1"/>
      <c r="AD237" s="1"/>
      <c r="AE237" s="1"/>
      <c r="AF237" s="1"/>
      <c r="AG237" s="1"/>
      <c r="AH237" s="1"/>
      <c r="AI237" s="1"/>
      <c r="AJ237" s="1"/>
      <c r="AK237" s="1"/>
      <c r="AL237" s="1"/>
      <c r="AM237" s="1"/>
      <c r="AN237" s="1"/>
      <c r="AO237" s="1"/>
      <c r="AP237" s="1"/>
      <c r="AQ237" s="1"/>
      <c r="AR237" s="1"/>
      <c r="AS237" s="1"/>
      <c r="AT237" s="1"/>
      <c r="AU237" s="1"/>
      <c r="AV237" s="1"/>
      <c r="AW237" s="1"/>
      <c r="AX237" s="1"/>
      <c r="AY237" s="1"/>
      <c r="AZ237" s="1"/>
      <c r="BA237" s="1"/>
      <c r="BB237" s="1"/>
      <c r="BC237" s="1"/>
      <c r="BD237" s="1"/>
      <c r="BE237" s="1"/>
      <c r="BF237" s="1"/>
      <c r="BG237" s="1"/>
      <c r="BH237" s="1"/>
      <c r="BI237" s="1"/>
      <c r="BJ237" s="1"/>
      <c r="BK237" s="1"/>
      <c r="BL237" s="1"/>
      <c r="BM237" s="1"/>
      <c r="BN237" s="1"/>
      <c r="BO237" s="1"/>
      <c r="BP237" s="1"/>
      <c r="BQ237" s="1"/>
      <c r="BR237" s="1"/>
      <c r="BS237" s="1"/>
      <c r="BT237" s="1"/>
      <c r="BU237" s="1"/>
      <c r="BV237" s="1"/>
      <c r="BW237" s="1"/>
      <c r="BX237" s="1"/>
      <c r="BY237" s="1"/>
      <c r="BZ237" s="1"/>
      <c r="CA237" s="1"/>
      <c r="CB237" s="1"/>
      <c r="CC237" s="1"/>
      <c r="CD237" s="1"/>
      <c r="CE237" s="1"/>
      <c r="CF237" s="1"/>
      <c r="CG237" s="1"/>
      <c r="CH237" s="1"/>
      <c r="CI237" s="1"/>
      <c r="CJ237" s="1"/>
      <c r="CK237" s="1"/>
      <c r="CL237" s="1"/>
      <c r="CM237" s="1"/>
      <c r="CN237" s="1"/>
      <c r="CO237" s="1"/>
      <c r="CP237" s="1"/>
      <c r="CQ237" s="1"/>
      <c r="CR237" s="1"/>
      <c r="CS237" s="1"/>
      <c r="CT237" s="1"/>
      <c r="CU237" s="1"/>
      <c r="CV237" s="1"/>
      <c r="CW237" s="1"/>
      <c r="CX237" s="1"/>
      <c r="CY237" s="1"/>
      <c r="CZ237" s="1"/>
      <c r="DA237" s="1"/>
      <c r="DB237" s="1"/>
      <c r="DC237" s="1"/>
      <c r="DD237" s="1"/>
      <c r="DE237" s="1"/>
      <c r="DF237" s="1"/>
      <c r="DG237" s="1"/>
      <c r="DH237" s="1"/>
      <c r="DI237" s="1"/>
      <c r="DJ237" s="1"/>
      <c r="DK237" s="1"/>
      <c r="DL237" s="1"/>
      <c r="DM237" s="1"/>
      <c r="DN237" s="1"/>
      <c r="DO237" s="1"/>
      <c r="DP237" s="1"/>
      <c r="DQ237" s="1"/>
      <c r="DR237" s="1"/>
      <c r="DS237" s="1"/>
      <c r="DT237" s="1"/>
      <c r="DU237" s="1"/>
      <c r="DV237" s="1"/>
      <c r="DW237" s="1"/>
      <c r="DX237" s="1"/>
      <c r="DY237" s="1"/>
      <c r="DZ237" s="1"/>
      <c r="EA237" s="1"/>
      <c r="EB237" s="1"/>
      <c r="EC237" s="1"/>
      <c r="ED237" s="1"/>
      <c r="EE237" s="1"/>
      <c r="EF237" s="1"/>
      <c r="EG237" s="1"/>
      <c r="EH237" s="1"/>
      <c r="EI237" s="1"/>
      <c r="EJ237" s="1"/>
      <c r="EK237" s="1"/>
      <c r="EL237" s="1"/>
      <c r="EM237" s="1"/>
      <c r="EN237" s="1"/>
      <c r="EO237" s="1"/>
      <c r="EP237" s="1"/>
      <c r="EQ237" s="1"/>
      <c r="ER237" s="1"/>
      <c r="ES237" s="1"/>
      <c r="ET237" s="1"/>
      <c r="WZB237" s="1"/>
      <c r="WZC237" s="1"/>
      <c r="WZD237" s="1"/>
      <c r="WZE237" s="1"/>
      <c r="WZF237" s="1"/>
      <c r="WZG237" s="1"/>
      <c r="WZH237" s="1"/>
      <c r="WZI237" s="1"/>
      <c r="WZJ237" s="1"/>
      <c r="WZK237" s="1"/>
      <c r="WZL237" s="1"/>
      <c r="WZM237" s="1"/>
      <c r="WZN237" s="1"/>
      <c r="WZO237" s="1"/>
      <c r="WZP237" s="1"/>
      <c r="WZQ237" s="1"/>
      <c r="WZR237" s="1"/>
      <c r="WZS237" s="1"/>
      <c r="WZT237" s="1"/>
      <c r="WZU237" s="1"/>
      <c r="WZV237" s="1"/>
      <c r="WZW237" s="1"/>
      <c r="WZX237" s="1"/>
      <c r="WZY237" s="1"/>
      <c r="WZZ237" s="1"/>
      <c r="XAA237" s="1"/>
      <c r="XAB237" s="1"/>
      <c r="XAC237" s="1"/>
      <c r="XAD237" s="1"/>
      <c r="XAE237" s="1"/>
      <c r="XAF237" s="1"/>
      <c r="XAG237" s="1"/>
      <c r="XAH237" s="1"/>
      <c r="XAI237" s="1"/>
      <c r="XAJ237" s="1"/>
      <c r="XAK237" s="1"/>
      <c r="XAL237" s="1"/>
      <c r="XAM237" s="1"/>
      <c r="XAN237" s="1"/>
      <c r="XAO237" s="1"/>
      <c r="XAP237" s="1"/>
      <c r="XAQ237" s="1"/>
      <c r="XAR237" s="1"/>
      <c r="XAS237" s="1"/>
      <c r="XAT237" s="1"/>
      <c r="XAU237" s="1"/>
      <c r="XAV237" s="1"/>
      <c r="XAW237" s="1"/>
      <c r="XAX237" s="1"/>
      <c r="XAY237" s="1"/>
      <c r="XAZ237" s="1"/>
      <c r="XBA237" s="1"/>
      <c r="XBB237" s="1"/>
      <c r="XBC237" s="1"/>
      <c r="XBD237" s="1"/>
      <c r="XBE237" s="1"/>
      <c r="XBF237" s="1"/>
      <c r="XBG237" s="1"/>
      <c r="XBH237" s="1"/>
      <c r="XBI237" s="1"/>
      <c r="XBJ237" s="1"/>
      <c r="XBK237" s="1"/>
      <c r="XBL237" s="1"/>
      <c r="XBM237" s="1"/>
      <c r="XBN237" s="1"/>
      <c r="XBO237" s="1"/>
      <c r="XBP237" s="1"/>
      <c r="XBQ237" s="1"/>
      <c r="XBR237" s="1"/>
      <c r="XBS237" s="1"/>
      <c r="XBT237" s="1"/>
      <c r="XBU237" s="1"/>
      <c r="XBV237" s="1"/>
      <c r="XBW237" s="1"/>
      <c r="XBX237" s="1"/>
      <c r="XBY237" s="1"/>
      <c r="XBZ237" s="1"/>
      <c r="XCA237" s="1"/>
      <c r="XCB237" s="1"/>
      <c r="XCC237" s="1"/>
      <c r="XCD237" s="1"/>
      <c r="XCE237" s="1"/>
      <c r="XCF237" s="1"/>
      <c r="XCG237" s="1"/>
      <c r="XCH237" s="1"/>
      <c r="XCI237" s="1"/>
      <c r="XCJ237" s="1"/>
      <c r="XCK237" s="1"/>
      <c r="XCL237" s="1"/>
      <c r="XCM237" s="1"/>
      <c r="XCN237" s="1"/>
      <c r="XCO237" s="1"/>
      <c r="XCP237" s="1"/>
      <c r="XCQ237" s="1"/>
      <c r="XCR237" s="1"/>
      <c r="XCS237" s="1"/>
      <c r="XCT237" s="1"/>
      <c r="XCU237" s="1"/>
      <c r="XCV237" s="1"/>
      <c r="XCW237" s="1"/>
      <c r="XCX237" s="1"/>
      <c r="XCY237" s="1"/>
      <c r="XCZ237" s="1"/>
      <c r="XDA237" s="1"/>
      <c r="XDB237" s="1"/>
      <c r="XDC237" s="1"/>
      <c r="XDD237" s="1"/>
      <c r="XDE237" s="1"/>
      <c r="XDF237" s="1"/>
      <c r="XDG237" s="1"/>
      <c r="XDH237" s="1"/>
      <c r="XDI237" s="1"/>
      <c r="XDJ237" s="1"/>
      <c r="XDK237" s="1"/>
      <c r="XDL237" s="1"/>
      <c r="XDM237" s="1"/>
      <c r="XDN237" s="1"/>
      <c r="XDO237" s="1"/>
      <c r="XDP237" s="1"/>
      <c r="XDQ237" s="1"/>
      <c r="XDR237" s="1"/>
      <c r="XDS237" s="1"/>
      <c r="XDT237" s="1"/>
      <c r="XDU237" s="1"/>
      <c r="XDV237" s="1"/>
      <c r="XDW237" s="1"/>
      <c r="XDX237" s="1"/>
      <c r="XDY237" s="1"/>
      <c r="XDZ237" s="1"/>
      <c r="XEA237" s="1"/>
      <c r="XEB237" s="1"/>
      <c r="XEC237" s="1"/>
      <c r="XED237" s="1"/>
      <c r="XEE237" s="1"/>
      <c r="XEF237" s="1"/>
      <c r="XEG237" s="1"/>
      <c r="XEH237" s="1"/>
      <c r="XEI237" s="1"/>
      <c r="XEJ237" s="1"/>
      <c r="XEK237" s="1"/>
      <c r="XEL237" s="1"/>
      <c r="XEM237" s="1"/>
      <c r="XEN237" s="1"/>
      <c r="XEO237" s="1"/>
      <c r="XEP237" s="1"/>
      <c r="XEQ237" s="1"/>
      <c r="XER237" s="1"/>
      <c r="XES237" s="1"/>
      <c r="XET237" s="1"/>
      <c r="XEU237" s="1"/>
      <c r="XEV237" s="1"/>
      <c r="XEW237" s="1"/>
      <c r="XEX237" s="1"/>
      <c r="XEY237" s="1"/>
      <c r="XEZ237" s="1"/>
      <c r="XFA237" s="1"/>
      <c r="XFB237" s="1"/>
      <c r="XFC237" s="1"/>
    </row>
    <row r="238" spans="1:150 16226:16383" s="3" customFormat="1" ht="20.25" hidden="1" customHeight="1" x14ac:dyDescent="0.3">
      <c r="A238" s="103" t="str">
        <f t="shared" ca="1" si="19"/>
        <v>203,..,903</v>
      </c>
      <c r="B238" s="103"/>
      <c r="C238" s="55"/>
      <c r="D238" s="55"/>
      <c r="E238" s="33"/>
      <c r="F238" s="6"/>
      <c r="G238" s="6"/>
      <c r="H238" s="6">
        <f t="shared" si="20"/>
        <v>0</v>
      </c>
      <c r="I238" s="1"/>
      <c r="J238" s="1"/>
      <c r="K238" s="1"/>
      <c r="L238" s="1"/>
      <c r="M238" s="1"/>
      <c r="N238" s="1"/>
      <c r="O238" s="1"/>
      <c r="P238" s="1"/>
      <c r="Q238" s="1"/>
      <c r="R238" s="1"/>
      <c r="S238" s="1"/>
      <c r="T238" s="23" t="str">
        <f t="shared" ca="1" si="18"/>
        <v>203,..,903</v>
      </c>
      <c r="U238" s="23">
        <f t="shared" ref="U238:U243" ca="1" si="21">U237+1</f>
        <v>203</v>
      </c>
      <c r="V238" s="23">
        <f t="shared" ref="V238:V243" ca="1" si="22">V237+1</f>
        <v>903</v>
      </c>
      <c r="W238" s="1"/>
      <c r="X238" s="1"/>
      <c r="Y238" s="1"/>
      <c r="Z238" s="1"/>
      <c r="AA238" s="1"/>
      <c r="AB238" s="1"/>
      <c r="AC238" s="1"/>
      <c r="AD238" s="1"/>
      <c r="AE238" s="1"/>
      <c r="AF238" s="1"/>
      <c r="AG238" s="1"/>
      <c r="AH238" s="1"/>
      <c r="AI238" s="1"/>
      <c r="AJ238" s="1"/>
      <c r="AK238" s="1"/>
      <c r="AL238" s="1"/>
      <c r="AM238" s="1"/>
      <c r="AN238" s="1"/>
      <c r="AO238" s="1"/>
      <c r="AP238" s="1"/>
      <c r="AQ238" s="1"/>
      <c r="AR238" s="1"/>
      <c r="AS238" s="1"/>
      <c r="AT238" s="1"/>
      <c r="AU238" s="1"/>
      <c r="AV238" s="1"/>
      <c r="AW238" s="1"/>
      <c r="AX238" s="1"/>
      <c r="AY238" s="1"/>
      <c r="AZ238" s="1"/>
      <c r="BA238" s="1"/>
      <c r="BB238" s="1"/>
      <c r="BC238" s="1"/>
      <c r="BD238" s="1"/>
      <c r="BE238" s="1"/>
      <c r="BF238" s="1"/>
      <c r="BG238" s="1"/>
      <c r="BH238" s="1"/>
      <c r="BI238" s="1"/>
      <c r="BJ238" s="1"/>
      <c r="BK238" s="1"/>
      <c r="BL238" s="1"/>
      <c r="BM238" s="1"/>
      <c r="BN238" s="1"/>
      <c r="BO238" s="1"/>
      <c r="BP238" s="1"/>
      <c r="BQ238" s="1"/>
      <c r="BR238" s="1"/>
      <c r="BS238" s="1"/>
      <c r="BT238" s="1"/>
      <c r="BU238" s="1"/>
      <c r="BV238" s="1"/>
      <c r="BW238" s="1"/>
      <c r="BX238" s="1"/>
      <c r="BY238" s="1"/>
      <c r="BZ238" s="1"/>
      <c r="CA238" s="1"/>
      <c r="CB238" s="1"/>
      <c r="CC238" s="1"/>
      <c r="CD238" s="1"/>
      <c r="CE238" s="1"/>
      <c r="CF238" s="1"/>
      <c r="CG238" s="1"/>
      <c r="CH238" s="1"/>
      <c r="CI238" s="1"/>
      <c r="CJ238" s="1"/>
      <c r="CK238" s="1"/>
      <c r="CL238" s="1"/>
      <c r="CM238" s="1"/>
      <c r="CN238" s="1"/>
      <c r="CO238" s="1"/>
      <c r="CP238" s="1"/>
      <c r="CQ238" s="1"/>
      <c r="CR238" s="1"/>
      <c r="CS238" s="1"/>
      <c r="CT238" s="1"/>
      <c r="CU238" s="1"/>
      <c r="CV238" s="1"/>
      <c r="CW238" s="1"/>
      <c r="CX238" s="1"/>
      <c r="CY238" s="1"/>
      <c r="CZ238" s="1"/>
      <c r="DA238" s="1"/>
      <c r="DB238" s="1"/>
      <c r="DC238" s="1"/>
      <c r="DD238" s="1"/>
      <c r="DE238" s="1"/>
      <c r="DF238" s="1"/>
      <c r="DG238" s="1"/>
      <c r="DH238" s="1"/>
      <c r="DI238" s="1"/>
      <c r="DJ238" s="1"/>
      <c r="DK238" s="1"/>
      <c r="DL238" s="1"/>
      <c r="DM238" s="1"/>
      <c r="DN238" s="1"/>
      <c r="DO238" s="1"/>
      <c r="DP238" s="1"/>
      <c r="DQ238" s="1"/>
      <c r="DR238" s="1"/>
      <c r="DS238" s="1"/>
      <c r="DT238" s="1"/>
      <c r="DU238" s="1"/>
      <c r="DV238" s="1"/>
      <c r="DW238" s="1"/>
      <c r="DX238" s="1"/>
      <c r="DY238" s="1"/>
      <c r="DZ238" s="1"/>
      <c r="EA238" s="1"/>
      <c r="EB238" s="1"/>
      <c r="EC238" s="1"/>
      <c r="ED238" s="1"/>
      <c r="EE238" s="1"/>
      <c r="EF238" s="1"/>
      <c r="EG238" s="1"/>
      <c r="EH238" s="1"/>
      <c r="EI238" s="1"/>
      <c r="EJ238" s="1"/>
      <c r="EK238" s="1"/>
      <c r="EL238" s="1"/>
      <c r="EM238" s="1"/>
      <c r="EN238" s="1"/>
      <c r="EO238" s="1"/>
      <c r="EP238" s="1"/>
      <c r="EQ238" s="1"/>
      <c r="ER238" s="1"/>
      <c r="ES238" s="1"/>
      <c r="ET238" s="1"/>
      <c r="WZB238" s="1"/>
      <c r="WZC238" s="1"/>
      <c r="WZD238" s="1"/>
      <c r="WZE238" s="1"/>
      <c r="WZF238" s="1"/>
      <c r="WZG238" s="1"/>
      <c r="WZH238" s="1"/>
      <c r="WZI238" s="1"/>
      <c r="WZJ238" s="1"/>
      <c r="WZK238" s="1"/>
      <c r="WZL238" s="1"/>
      <c r="WZM238" s="1"/>
      <c r="WZN238" s="1"/>
      <c r="WZO238" s="1"/>
      <c r="WZP238" s="1"/>
      <c r="WZQ238" s="1"/>
      <c r="WZR238" s="1"/>
      <c r="WZS238" s="1"/>
      <c r="WZT238" s="1"/>
      <c r="WZU238" s="1"/>
      <c r="WZV238" s="1"/>
      <c r="WZW238" s="1"/>
      <c r="WZX238" s="1"/>
      <c r="WZY238" s="1"/>
      <c r="WZZ238" s="1"/>
      <c r="XAA238" s="1"/>
      <c r="XAB238" s="1"/>
      <c r="XAC238" s="1"/>
      <c r="XAD238" s="1"/>
      <c r="XAE238" s="1"/>
      <c r="XAF238" s="1"/>
      <c r="XAG238" s="1"/>
      <c r="XAH238" s="1"/>
      <c r="XAI238" s="1"/>
      <c r="XAJ238" s="1"/>
      <c r="XAK238" s="1"/>
      <c r="XAL238" s="1"/>
      <c r="XAM238" s="1"/>
      <c r="XAN238" s="1"/>
      <c r="XAO238" s="1"/>
      <c r="XAP238" s="1"/>
      <c r="XAQ238" s="1"/>
      <c r="XAR238" s="1"/>
      <c r="XAS238" s="1"/>
      <c r="XAT238" s="1"/>
      <c r="XAU238" s="1"/>
      <c r="XAV238" s="1"/>
      <c r="XAW238" s="1"/>
      <c r="XAX238" s="1"/>
      <c r="XAY238" s="1"/>
      <c r="XAZ238" s="1"/>
      <c r="XBA238" s="1"/>
      <c r="XBB238" s="1"/>
      <c r="XBC238" s="1"/>
      <c r="XBD238" s="1"/>
      <c r="XBE238" s="1"/>
      <c r="XBF238" s="1"/>
      <c r="XBG238" s="1"/>
      <c r="XBH238" s="1"/>
      <c r="XBI238" s="1"/>
      <c r="XBJ238" s="1"/>
      <c r="XBK238" s="1"/>
      <c r="XBL238" s="1"/>
      <c r="XBM238" s="1"/>
      <c r="XBN238" s="1"/>
      <c r="XBO238" s="1"/>
      <c r="XBP238" s="1"/>
      <c r="XBQ238" s="1"/>
      <c r="XBR238" s="1"/>
      <c r="XBS238" s="1"/>
      <c r="XBT238" s="1"/>
      <c r="XBU238" s="1"/>
      <c r="XBV238" s="1"/>
      <c r="XBW238" s="1"/>
      <c r="XBX238" s="1"/>
      <c r="XBY238" s="1"/>
      <c r="XBZ238" s="1"/>
      <c r="XCA238" s="1"/>
      <c r="XCB238" s="1"/>
      <c r="XCC238" s="1"/>
      <c r="XCD238" s="1"/>
      <c r="XCE238" s="1"/>
      <c r="XCF238" s="1"/>
      <c r="XCG238" s="1"/>
      <c r="XCH238" s="1"/>
      <c r="XCI238" s="1"/>
      <c r="XCJ238" s="1"/>
      <c r="XCK238" s="1"/>
      <c r="XCL238" s="1"/>
      <c r="XCM238" s="1"/>
      <c r="XCN238" s="1"/>
      <c r="XCO238" s="1"/>
      <c r="XCP238" s="1"/>
      <c r="XCQ238" s="1"/>
      <c r="XCR238" s="1"/>
      <c r="XCS238" s="1"/>
      <c r="XCT238" s="1"/>
      <c r="XCU238" s="1"/>
      <c r="XCV238" s="1"/>
      <c r="XCW238" s="1"/>
      <c r="XCX238" s="1"/>
      <c r="XCY238" s="1"/>
      <c r="XCZ238" s="1"/>
      <c r="XDA238" s="1"/>
      <c r="XDB238" s="1"/>
      <c r="XDC238" s="1"/>
      <c r="XDD238" s="1"/>
      <c r="XDE238" s="1"/>
      <c r="XDF238" s="1"/>
      <c r="XDG238" s="1"/>
      <c r="XDH238" s="1"/>
      <c r="XDI238" s="1"/>
      <c r="XDJ238" s="1"/>
      <c r="XDK238" s="1"/>
      <c r="XDL238" s="1"/>
      <c r="XDM238" s="1"/>
      <c r="XDN238" s="1"/>
      <c r="XDO238" s="1"/>
      <c r="XDP238" s="1"/>
      <c r="XDQ238" s="1"/>
      <c r="XDR238" s="1"/>
      <c r="XDS238" s="1"/>
      <c r="XDT238" s="1"/>
      <c r="XDU238" s="1"/>
      <c r="XDV238" s="1"/>
      <c r="XDW238" s="1"/>
      <c r="XDX238" s="1"/>
      <c r="XDY238" s="1"/>
      <c r="XDZ238" s="1"/>
      <c r="XEA238" s="1"/>
      <c r="XEB238" s="1"/>
      <c r="XEC238" s="1"/>
      <c r="XED238" s="1"/>
      <c r="XEE238" s="1"/>
      <c r="XEF238" s="1"/>
      <c r="XEG238" s="1"/>
      <c r="XEH238" s="1"/>
      <c r="XEI238" s="1"/>
      <c r="XEJ238" s="1"/>
      <c r="XEK238" s="1"/>
      <c r="XEL238" s="1"/>
      <c r="XEM238" s="1"/>
      <c r="XEN238" s="1"/>
      <c r="XEO238" s="1"/>
      <c r="XEP238" s="1"/>
      <c r="XEQ238" s="1"/>
      <c r="XER238" s="1"/>
      <c r="XES238" s="1"/>
      <c r="XET238" s="1"/>
      <c r="XEU238" s="1"/>
      <c r="XEV238" s="1"/>
      <c r="XEW238" s="1"/>
      <c r="XEX238" s="1"/>
      <c r="XEY238" s="1"/>
      <c r="XEZ238" s="1"/>
      <c r="XFA238" s="1"/>
      <c r="XFB238" s="1"/>
      <c r="XFC238" s="1"/>
    </row>
    <row r="239" spans="1:150 16226:16383" s="3" customFormat="1" ht="20.25" hidden="1" customHeight="1" x14ac:dyDescent="0.3">
      <c r="A239" s="103" t="str">
        <f t="shared" ca="1" si="19"/>
        <v>204,..,904</v>
      </c>
      <c r="B239" s="103"/>
      <c r="C239" s="55"/>
      <c r="D239" s="55"/>
      <c r="E239" s="33"/>
      <c r="F239" s="6"/>
      <c r="G239" s="6"/>
      <c r="H239" s="6">
        <f t="shared" si="20"/>
        <v>0</v>
      </c>
      <c r="I239" s="1"/>
      <c r="J239" s="1"/>
      <c r="K239" s="1"/>
      <c r="L239" s="1"/>
      <c r="M239" s="1"/>
      <c r="N239" s="1"/>
      <c r="O239" s="1"/>
      <c r="P239" s="1"/>
      <c r="Q239" s="1"/>
      <c r="R239" s="1"/>
      <c r="S239" s="1"/>
      <c r="T239" s="23" t="str">
        <f t="shared" ca="1" si="18"/>
        <v>204,..,904</v>
      </c>
      <c r="U239" s="23">
        <f t="shared" ca="1" si="21"/>
        <v>204</v>
      </c>
      <c r="V239" s="23">
        <f t="shared" ca="1" si="22"/>
        <v>904</v>
      </c>
      <c r="W239" s="1"/>
      <c r="X239" s="1"/>
      <c r="Y239" s="1"/>
      <c r="Z239" s="1"/>
      <c r="AA239" s="1"/>
      <c r="AB239" s="1"/>
      <c r="AC239" s="1"/>
      <c r="AD239" s="1"/>
      <c r="AE239" s="1"/>
      <c r="AF239" s="1"/>
      <c r="AG239" s="1"/>
      <c r="AH239" s="1"/>
      <c r="AI239" s="1"/>
      <c r="AJ239" s="1"/>
      <c r="AK239" s="1"/>
      <c r="AL239" s="1"/>
      <c r="AM239" s="1"/>
      <c r="AN239" s="1"/>
      <c r="AO239" s="1"/>
      <c r="AP239" s="1"/>
      <c r="AQ239" s="1"/>
      <c r="AR239" s="1"/>
      <c r="AS239" s="1"/>
      <c r="AT239" s="1"/>
      <c r="AU239" s="1"/>
      <c r="AV239" s="1"/>
      <c r="AW239" s="1"/>
      <c r="AX239" s="1"/>
      <c r="AY239" s="1"/>
      <c r="AZ239" s="1"/>
      <c r="BA239" s="1"/>
      <c r="BB239" s="1"/>
      <c r="BC239" s="1"/>
      <c r="BD239" s="1"/>
      <c r="BE239" s="1"/>
      <c r="BF239" s="1"/>
      <c r="BG239" s="1"/>
      <c r="BH239" s="1"/>
      <c r="BI239" s="1"/>
      <c r="BJ239" s="1"/>
      <c r="BK239" s="1"/>
      <c r="BL239" s="1"/>
      <c r="BM239" s="1"/>
      <c r="BN239" s="1"/>
      <c r="BO239" s="1"/>
      <c r="BP239" s="1"/>
      <c r="BQ239" s="1"/>
      <c r="BR239" s="1"/>
      <c r="BS239" s="1"/>
      <c r="BT239" s="1"/>
      <c r="BU239" s="1"/>
      <c r="BV239" s="1"/>
      <c r="BW239" s="1"/>
      <c r="BX239" s="1"/>
      <c r="BY239" s="1"/>
      <c r="BZ239" s="1"/>
      <c r="CA239" s="1"/>
      <c r="CB239" s="1"/>
      <c r="CC239" s="1"/>
      <c r="CD239" s="1"/>
      <c r="CE239" s="1"/>
      <c r="CF239" s="1"/>
      <c r="CG239" s="1"/>
      <c r="CH239" s="1"/>
      <c r="CI239" s="1"/>
      <c r="CJ239" s="1"/>
      <c r="CK239" s="1"/>
      <c r="CL239" s="1"/>
      <c r="CM239" s="1"/>
      <c r="CN239" s="1"/>
      <c r="CO239" s="1"/>
      <c r="CP239" s="1"/>
      <c r="CQ239" s="1"/>
      <c r="CR239" s="1"/>
      <c r="CS239" s="1"/>
      <c r="CT239" s="1"/>
      <c r="CU239" s="1"/>
      <c r="CV239" s="1"/>
      <c r="CW239" s="1"/>
      <c r="CX239" s="1"/>
      <c r="CY239" s="1"/>
      <c r="CZ239" s="1"/>
      <c r="DA239" s="1"/>
      <c r="DB239" s="1"/>
      <c r="DC239" s="1"/>
      <c r="DD239" s="1"/>
      <c r="DE239" s="1"/>
      <c r="DF239" s="1"/>
      <c r="DG239" s="1"/>
      <c r="DH239" s="1"/>
      <c r="DI239" s="1"/>
      <c r="DJ239" s="1"/>
      <c r="DK239" s="1"/>
      <c r="DL239" s="1"/>
      <c r="DM239" s="1"/>
      <c r="DN239" s="1"/>
      <c r="DO239" s="1"/>
      <c r="DP239" s="1"/>
      <c r="DQ239" s="1"/>
      <c r="DR239" s="1"/>
      <c r="DS239" s="1"/>
      <c r="DT239" s="1"/>
      <c r="DU239" s="1"/>
      <c r="DV239" s="1"/>
      <c r="DW239" s="1"/>
      <c r="DX239" s="1"/>
      <c r="DY239" s="1"/>
      <c r="DZ239" s="1"/>
      <c r="EA239" s="1"/>
      <c r="EB239" s="1"/>
      <c r="EC239" s="1"/>
      <c r="ED239" s="1"/>
      <c r="EE239" s="1"/>
      <c r="EF239" s="1"/>
      <c r="EG239" s="1"/>
      <c r="EH239" s="1"/>
      <c r="EI239" s="1"/>
      <c r="EJ239" s="1"/>
      <c r="EK239" s="1"/>
      <c r="EL239" s="1"/>
      <c r="EM239" s="1"/>
      <c r="EN239" s="1"/>
      <c r="EO239" s="1"/>
      <c r="EP239" s="1"/>
      <c r="EQ239" s="1"/>
      <c r="ER239" s="1"/>
      <c r="ES239" s="1"/>
      <c r="ET239" s="1"/>
      <c r="WZB239" s="1"/>
      <c r="WZC239" s="1"/>
      <c r="WZD239" s="1"/>
      <c r="WZE239" s="1"/>
      <c r="WZF239" s="1"/>
      <c r="WZG239" s="1"/>
      <c r="WZH239" s="1"/>
      <c r="WZI239" s="1"/>
      <c r="WZJ239" s="1"/>
      <c r="WZK239" s="1"/>
      <c r="WZL239" s="1"/>
      <c r="WZM239" s="1"/>
      <c r="WZN239" s="1"/>
      <c r="WZO239" s="1"/>
      <c r="WZP239" s="1"/>
      <c r="WZQ239" s="1"/>
      <c r="WZR239" s="1"/>
      <c r="WZS239" s="1"/>
      <c r="WZT239" s="1"/>
      <c r="WZU239" s="1"/>
      <c r="WZV239" s="1"/>
      <c r="WZW239" s="1"/>
      <c r="WZX239" s="1"/>
      <c r="WZY239" s="1"/>
      <c r="WZZ239" s="1"/>
      <c r="XAA239" s="1"/>
      <c r="XAB239" s="1"/>
      <c r="XAC239" s="1"/>
      <c r="XAD239" s="1"/>
      <c r="XAE239" s="1"/>
      <c r="XAF239" s="1"/>
      <c r="XAG239" s="1"/>
      <c r="XAH239" s="1"/>
      <c r="XAI239" s="1"/>
      <c r="XAJ239" s="1"/>
      <c r="XAK239" s="1"/>
      <c r="XAL239" s="1"/>
      <c r="XAM239" s="1"/>
      <c r="XAN239" s="1"/>
      <c r="XAO239" s="1"/>
      <c r="XAP239" s="1"/>
      <c r="XAQ239" s="1"/>
      <c r="XAR239" s="1"/>
      <c r="XAS239" s="1"/>
      <c r="XAT239" s="1"/>
      <c r="XAU239" s="1"/>
      <c r="XAV239" s="1"/>
      <c r="XAW239" s="1"/>
      <c r="XAX239" s="1"/>
      <c r="XAY239" s="1"/>
      <c r="XAZ239" s="1"/>
      <c r="XBA239" s="1"/>
      <c r="XBB239" s="1"/>
      <c r="XBC239" s="1"/>
      <c r="XBD239" s="1"/>
      <c r="XBE239" s="1"/>
      <c r="XBF239" s="1"/>
      <c r="XBG239" s="1"/>
      <c r="XBH239" s="1"/>
      <c r="XBI239" s="1"/>
      <c r="XBJ239" s="1"/>
      <c r="XBK239" s="1"/>
      <c r="XBL239" s="1"/>
      <c r="XBM239" s="1"/>
      <c r="XBN239" s="1"/>
      <c r="XBO239" s="1"/>
      <c r="XBP239" s="1"/>
      <c r="XBQ239" s="1"/>
      <c r="XBR239" s="1"/>
      <c r="XBS239" s="1"/>
      <c r="XBT239" s="1"/>
      <c r="XBU239" s="1"/>
      <c r="XBV239" s="1"/>
      <c r="XBW239" s="1"/>
      <c r="XBX239" s="1"/>
      <c r="XBY239" s="1"/>
      <c r="XBZ239" s="1"/>
      <c r="XCA239" s="1"/>
      <c r="XCB239" s="1"/>
      <c r="XCC239" s="1"/>
      <c r="XCD239" s="1"/>
      <c r="XCE239" s="1"/>
      <c r="XCF239" s="1"/>
      <c r="XCG239" s="1"/>
      <c r="XCH239" s="1"/>
      <c r="XCI239" s="1"/>
      <c r="XCJ239" s="1"/>
      <c r="XCK239" s="1"/>
      <c r="XCL239" s="1"/>
      <c r="XCM239" s="1"/>
      <c r="XCN239" s="1"/>
      <c r="XCO239" s="1"/>
      <c r="XCP239" s="1"/>
      <c r="XCQ239" s="1"/>
      <c r="XCR239" s="1"/>
      <c r="XCS239" s="1"/>
      <c r="XCT239" s="1"/>
      <c r="XCU239" s="1"/>
      <c r="XCV239" s="1"/>
      <c r="XCW239" s="1"/>
      <c r="XCX239" s="1"/>
      <c r="XCY239" s="1"/>
      <c r="XCZ239" s="1"/>
      <c r="XDA239" s="1"/>
      <c r="XDB239" s="1"/>
      <c r="XDC239" s="1"/>
      <c r="XDD239" s="1"/>
      <c r="XDE239" s="1"/>
      <c r="XDF239" s="1"/>
      <c r="XDG239" s="1"/>
      <c r="XDH239" s="1"/>
      <c r="XDI239" s="1"/>
      <c r="XDJ239" s="1"/>
      <c r="XDK239" s="1"/>
      <c r="XDL239" s="1"/>
      <c r="XDM239" s="1"/>
      <c r="XDN239" s="1"/>
      <c r="XDO239" s="1"/>
      <c r="XDP239" s="1"/>
      <c r="XDQ239" s="1"/>
      <c r="XDR239" s="1"/>
      <c r="XDS239" s="1"/>
      <c r="XDT239" s="1"/>
      <c r="XDU239" s="1"/>
      <c r="XDV239" s="1"/>
      <c r="XDW239" s="1"/>
      <c r="XDX239" s="1"/>
      <c r="XDY239" s="1"/>
      <c r="XDZ239" s="1"/>
      <c r="XEA239" s="1"/>
      <c r="XEB239" s="1"/>
      <c r="XEC239" s="1"/>
      <c r="XED239" s="1"/>
      <c r="XEE239" s="1"/>
      <c r="XEF239" s="1"/>
      <c r="XEG239" s="1"/>
      <c r="XEH239" s="1"/>
      <c r="XEI239" s="1"/>
      <c r="XEJ239" s="1"/>
      <c r="XEK239" s="1"/>
      <c r="XEL239" s="1"/>
      <c r="XEM239" s="1"/>
      <c r="XEN239" s="1"/>
      <c r="XEO239" s="1"/>
      <c r="XEP239" s="1"/>
      <c r="XEQ239" s="1"/>
      <c r="XER239" s="1"/>
      <c r="XES239" s="1"/>
      <c r="XET239" s="1"/>
      <c r="XEU239" s="1"/>
      <c r="XEV239" s="1"/>
      <c r="XEW239" s="1"/>
      <c r="XEX239" s="1"/>
      <c r="XEY239" s="1"/>
      <c r="XEZ239" s="1"/>
      <c r="XFA239" s="1"/>
      <c r="XFB239" s="1"/>
      <c r="XFC239" s="1"/>
    </row>
    <row r="240" spans="1:150 16226:16383" s="3" customFormat="1" ht="20.25" hidden="1" customHeight="1" x14ac:dyDescent="0.3">
      <c r="A240" s="103" t="str">
        <f t="shared" ca="1" si="19"/>
        <v>205,..,905</v>
      </c>
      <c r="B240" s="103"/>
      <c r="C240" s="55"/>
      <c r="D240" s="55"/>
      <c r="E240" s="33"/>
      <c r="F240" s="6"/>
      <c r="G240" s="6"/>
      <c r="H240" s="6">
        <f t="shared" si="20"/>
        <v>0</v>
      </c>
      <c r="I240" s="1"/>
      <c r="J240" s="1"/>
      <c r="K240" s="1"/>
      <c r="L240" s="1"/>
      <c r="M240" s="1"/>
      <c r="N240" s="1"/>
      <c r="O240" s="1"/>
      <c r="P240" s="1"/>
      <c r="Q240" s="1"/>
      <c r="R240" s="1"/>
      <c r="S240" s="1"/>
      <c r="T240" s="23" t="str">
        <f t="shared" ca="1" si="18"/>
        <v>205,..,905</v>
      </c>
      <c r="U240" s="23">
        <f t="shared" ca="1" si="21"/>
        <v>205</v>
      </c>
      <c r="V240" s="23">
        <f t="shared" ca="1" si="22"/>
        <v>905</v>
      </c>
      <c r="W240" s="1"/>
      <c r="X240" s="1"/>
      <c r="Y240" s="1"/>
      <c r="Z240" s="1"/>
      <c r="AA240" s="1"/>
      <c r="AB240" s="1"/>
      <c r="AC240" s="1"/>
      <c r="AD240" s="1"/>
      <c r="AE240" s="1"/>
      <c r="AF240" s="1"/>
      <c r="AG240" s="1"/>
      <c r="AH240" s="1"/>
      <c r="AI240" s="1"/>
      <c r="AJ240" s="1"/>
      <c r="AK240" s="1"/>
      <c r="AL240" s="1"/>
      <c r="AM240" s="1"/>
      <c r="AN240" s="1"/>
      <c r="AO240" s="1"/>
      <c r="AP240" s="1"/>
      <c r="AQ240" s="1"/>
      <c r="AR240" s="1"/>
      <c r="AS240" s="1"/>
      <c r="AT240" s="1"/>
      <c r="AU240" s="1"/>
      <c r="AV240" s="1"/>
      <c r="AW240" s="1"/>
      <c r="AX240" s="1"/>
      <c r="AY240" s="1"/>
      <c r="AZ240" s="1"/>
      <c r="BA240" s="1"/>
      <c r="BB240" s="1"/>
      <c r="BC240" s="1"/>
      <c r="BD240" s="1"/>
      <c r="BE240" s="1"/>
      <c r="BF240" s="1"/>
      <c r="BG240" s="1"/>
      <c r="BH240" s="1"/>
      <c r="BI240" s="1"/>
      <c r="BJ240" s="1"/>
      <c r="BK240" s="1"/>
      <c r="BL240" s="1"/>
      <c r="BM240" s="1"/>
      <c r="BN240" s="1"/>
      <c r="BO240" s="1"/>
      <c r="BP240" s="1"/>
      <c r="BQ240" s="1"/>
      <c r="BR240" s="1"/>
      <c r="BS240" s="1"/>
      <c r="BT240" s="1"/>
      <c r="BU240" s="1"/>
      <c r="BV240" s="1"/>
      <c r="BW240" s="1"/>
      <c r="BX240" s="1"/>
      <c r="BY240" s="1"/>
      <c r="BZ240" s="1"/>
      <c r="CA240" s="1"/>
      <c r="CB240" s="1"/>
      <c r="CC240" s="1"/>
      <c r="CD240" s="1"/>
      <c r="CE240" s="1"/>
      <c r="CF240" s="1"/>
      <c r="CG240" s="1"/>
      <c r="CH240" s="1"/>
      <c r="CI240" s="1"/>
      <c r="CJ240" s="1"/>
      <c r="CK240" s="1"/>
      <c r="CL240" s="1"/>
      <c r="CM240" s="1"/>
      <c r="CN240" s="1"/>
      <c r="CO240" s="1"/>
      <c r="CP240" s="1"/>
      <c r="CQ240" s="1"/>
      <c r="CR240" s="1"/>
      <c r="CS240" s="1"/>
      <c r="CT240" s="1"/>
      <c r="CU240" s="1"/>
      <c r="CV240" s="1"/>
      <c r="CW240" s="1"/>
      <c r="CX240" s="1"/>
      <c r="CY240" s="1"/>
      <c r="CZ240" s="1"/>
      <c r="DA240" s="1"/>
      <c r="DB240" s="1"/>
      <c r="DC240" s="1"/>
      <c r="DD240" s="1"/>
      <c r="DE240" s="1"/>
      <c r="DF240" s="1"/>
      <c r="DG240" s="1"/>
      <c r="DH240" s="1"/>
      <c r="DI240" s="1"/>
      <c r="DJ240" s="1"/>
      <c r="DK240" s="1"/>
      <c r="DL240" s="1"/>
      <c r="DM240" s="1"/>
      <c r="DN240" s="1"/>
      <c r="DO240" s="1"/>
      <c r="DP240" s="1"/>
      <c r="DQ240" s="1"/>
      <c r="DR240" s="1"/>
      <c r="DS240" s="1"/>
      <c r="DT240" s="1"/>
      <c r="DU240" s="1"/>
      <c r="DV240" s="1"/>
      <c r="DW240" s="1"/>
      <c r="DX240" s="1"/>
      <c r="DY240" s="1"/>
      <c r="DZ240" s="1"/>
      <c r="EA240" s="1"/>
      <c r="EB240" s="1"/>
      <c r="EC240" s="1"/>
      <c r="ED240" s="1"/>
      <c r="EE240" s="1"/>
      <c r="EF240" s="1"/>
      <c r="EG240" s="1"/>
      <c r="EH240" s="1"/>
      <c r="EI240" s="1"/>
      <c r="EJ240" s="1"/>
      <c r="EK240" s="1"/>
      <c r="EL240" s="1"/>
      <c r="EM240" s="1"/>
      <c r="EN240" s="1"/>
      <c r="EO240" s="1"/>
      <c r="EP240" s="1"/>
      <c r="EQ240" s="1"/>
      <c r="ER240" s="1"/>
      <c r="ES240" s="1"/>
      <c r="ET240" s="1"/>
      <c r="WZB240" s="1"/>
      <c r="WZC240" s="1"/>
      <c r="WZD240" s="1"/>
      <c r="WZE240" s="1"/>
      <c r="WZF240" s="1"/>
      <c r="WZG240" s="1"/>
      <c r="WZH240" s="1"/>
      <c r="WZI240" s="1"/>
      <c r="WZJ240" s="1"/>
      <c r="WZK240" s="1"/>
      <c r="WZL240" s="1"/>
      <c r="WZM240" s="1"/>
      <c r="WZN240" s="1"/>
      <c r="WZO240" s="1"/>
      <c r="WZP240" s="1"/>
      <c r="WZQ240" s="1"/>
      <c r="WZR240" s="1"/>
      <c r="WZS240" s="1"/>
      <c r="WZT240" s="1"/>
      <c r="WZU240" s="1"/>
      <c r="WZV240" s="1"/>
      <c r="WZW240" s="1"/>
      <c r="WZX240" s="1"/>
      <c r="WZY240" s="1"/>
      <c r="WZZ240" s="1"/>
      <c r="XAA240" s="1"/>
      <c r="XAB240" s="1"/>
      <c r="XAC240" s="1"/>
      <c r="XAD240" s="1"/>
      <c r="XAE240" s="1"/>
      <c r="XAF240" s="1"/>
      <c r="XAG240" s="1"/>
      <c r="XAH240" s="1"/>
      <c r="XAI240" s="1"/>
      <c r="XAJ240" s="1"/>
      <c r="XAK240" s="1"/>
      <c r="XAL240" s="1"/>
      <c r="XAM240" s="1"/>
      <c r="XAN240" s="1"/>
      <c r="XAO240" s="1"/>
      <c r="XAP240" s="1"/>
      <c r="XAQ240" s="1"/>
      <c r="XAR240" s="1"/>
      <c r="XAS240" s="1"/>
      <c r="XAT240" s="1"/>
      <c r="XAU240" s="1"/>
      <c r="XAV240" s="1"/>
      <c r="XAW240" s="1"/>
      <c r="XAX240" s="1"/>
      <c r="XAY240" s="1"/>
      <c r="XAZ240" s="1"/>
      <c r="XBA240" s="1"/>
      <c r="XBB240" s="1"/>
      <c r="XBC240" s="1"/>
      <c r="XBD240" s="1"/>
      <c r="XBE240" s="1"/>
      <c r="XBF240" s="1"/>
      <c r="XBG240" s="1"/>
      <c r="XBH240" s="1"/>
      <c r="XBI240" s="1"/>
      <c r="XBJ240" s="1"/>
      <c r="XBK240" s="1"/>
      <c r="XBL240" s="1"/>
      <c r="XBM240" s="1"/>
      <c r="XBN240" s="1"/>
      <c r="XBO240" s="1"/>
      <c r="XBP240" s="1"/>
      <c r="XBQ240" s="1"/>
      <c r="XBR240" s="1"/>
      <c r="XBS240" s="1"/>
      <c r="XBT240" s="1"/>
      <c r="XBU240" s="1"/>
      <c r="XBV240" s="1"/>
      <c r="XBW240" s="1"/>
      <c r="XBX240" s="1"/>
      <c r="XBY240" s="1"/>
      <c r="XBZ240" s="1"/>
      <c r="XCA240" s="1"/>
      <c r="XCB240" s="1"/>
      <c r="XCC240" s="1"/>
      <c r="XCD240" s="1"/>
      <c r="XCE240" s="1"/>
      <c r="XCF240" s="1"/>
      <c r="XCG240" s="1"/>
      <c r="XCH240" s="1"/>
      <c r="XCI240" s="1"/>
      <c r="XCJ240" s="1"/>
      <c r="XCK240" s="1"/>
      <c r="XCL240" s="1"/>
      <c r="XCM240" s="1"/>
      <c r="XCN240" s="1"/>
      <c r="XCO240" s="1"/>
      <c r="XCP240" s="1"/>
      <c r="XCQ240" s="1"/>
      <c r="XCR240" s="1"/>
      <c r="XCS240" s="1"/>
      <c r="XCT240" s="1"/>
      <c r="XCU240" s="1"/>
      <c r="XCV240" s="1"/>
      <c r="XCW240" s="1"/>
      <c r="XCX240" s="1"/>
      <c r="XCY240" s="1"/>
      <c r="XCZ240" s="1"/>
      <c r="XDA240" s="1"/>
      <c r="XDB240" s="1"/>
      <c r="XDC240" s="1"/>
      <c r="XDD240" s="1"/>
      <c r="XDE240" s="1"/>
      <c r="XDF240" s="1"/>
      <c r="XDG240" s="1"/>
      <c r="XDH240" s="1"/>
      <c r="XDI240" s="1"/>
      <c r="XDJ240" s="1"/>
      <c r="XDK240" s="1"/>
      <c r="XDL240" s="1"/>
      <c r="XDM240" s="1"/>
      <c r="XDN240" s="1"/>
      <c r="XDO240" s="1"/>
      <c r="XDP240" s="1"/>
      <c r="XDQ240" s="1"/>
      <c r="XDR240" s="1"/>
      <c r="XDS240" s="1"/>
      <c r="XDT240" s="1"/>
      <c r="XDU240" s="1"/>
      <c r="XDV240" s="1"/>
      <c r="XDW240" s="1"/>
      <c r="XDX240" s="1"/>
      <c r="XDY240" s="1"/>
      <c r="XDZ240" s="1"/>
      <c r="XEA240" s="1"/>
      <c r="XEB240" s="1"/>
      <c r="XEC240" s="1"/>
      <c r="XED240" s="1"/>
      <c r="XEE240" s="1"/>
      <c r="XEF240" s="1"/>
      <c r="XEG240" s="1"/>
      <c r="XEH240" s="1"/>
      <c r="XEI240" s="1"/>
      <c r="XEJ240" s="1"/>
      <c r="XEK240" s="1"/>
      <c r="XEL240" s="1"/>
      <c r="XEM240" s="1"/>
      <c r="XEN240" s="1"/>
      <c r="XEO240" s="1"/>
      <c r="XEP240" s="1"/>
      <c r="XEQ240" s="1"/>
      <c r="XER240" s="1"/>
      <c r="XES240" s="1"/>
      <c r="XET240" s="1"/>
      <c r="XEU240" s="1"/>
      <c r="XEV240" s="1"/>
      <c r="XEW240" s="1"/>
      <c r="XEX240" s="1"/>
      <c r="XEY240" s="1"/>
      <c r="XEZ240" s="1"/>
      <c r="XFA240" s="1"/>
      <c r="XFB240" s="1"/>
      <c r="XFC240" s="1"/>
    </row>
    <row r="241" spans="1:150 16226:16383" s="3" customFormat="1" ht="20.25" hidden="1" customHeight="1" x14ac:dyDescent="0.3">
      <c r="A241" s="103" t="str">
        <f t="shared" ca="1" si="19"/>
        <v>206,..,906</v>
      </c>
      <c r="B241" s="103"/>
      <c r="C241" s="55"/>
      <c r="D241" s="55"/>
      <c r="E241" s="33"/>
      <c r="F241" s="6"/>
      <c r="G241" s="6"/>
      <c r="H241" s="6">
        <f t="shared" si="20"/>
        <v>0</v>
      </c>
      <c r="I241" s="1"/>
      <c r="J241" s="1"/>
      <c r="K241" s="1"/>
      <c r="L241" s="1"/>
      <c r="M241" s="1"/>
      <c r="N241" s="1"/>
      <c r="O241" s="1"/>
      <c r="P241" s="1"/>
      <c r="Q241" s="1"/>
      <c r="R241" s="1"/>
      <c r="S241" s="1"/>
      <c r="T241" s="23" t="str">
        <f t="shared" ca="1" si="18"/>
        <v>206,..,906</v>
      </c>
      <c r="U241" s="23">
        <f t="shared" ca="1" si="21"/>
        <v>206</v>
      </c>
      <c r="V241" s="23">
        <f t="shared" ca="1" si="22"/>
        <v>906</v>
      </c>
      <c r="W241" s="1"/>
      <c r="X241" s="1"/>
      <c r="Y241" s="1"/>
      <c r="Z241" s="1"/>
      <c r="AA241" s="1"/>
      <c r="AB241" s="1"/>
      <c r="AC241" s="1"/>
      <c r="AD241" s="1"/>
      <c r="AE241" s="1"/>
      <c r="AF241" s="1"/>
      <c r="AG241" s="1"/>
      <c r="AH241" s="1"/>
      <c r="AI241" s="1"/>
      <c r="AJ241" s="1"/>
      <c r="AK241" s="1"/>
      <c r="AL241" s="1"/>
      <c r="AM241" s="1"/>
      <c r="AN241" s="1"/>
      <c r="AO241" s="1"/>
      <c r="AP241" s="1"/>
      <c r="AQ241" s="1"/>
      <c r="AR241" s="1"/>
      <c r="AS241" s="1"/>
      <c r="AT241" s="1"/>
      <c r="AU241" s="1"/>
      <c r="AV241" s="1"/>
      <c r="AW241" s="1"/>
      <c r="AX241" s="1"/>
      <c r="AY241" s="1"/>
      <c r="AZ241" s="1"/>
      <c r="BA241" s="1"/>
      <c r="BB241" s="1"/>
      <c r="BC241" s="1"/>
      <c r="BD241" s="1"/>
      <c r="BE241" s="1"/>
      <c r="BF241" s="1"/>
      <c r="BG241" s="1"/>
      <c r="BH241" s="1"/>
      <c r="BI241" s="1"/>
      <c r="BJ241" s="1"/>
      <c r="BK241" s="1"/>
      <c r="BL241" s="1"/>
      <c r="BM241" s="1"/>
      <c r="BN241" s="1"/>
      <c r="BO241" s="1"/>
      <c r="BP241" s="1"/>
      <c r="BQ241" s="1"/>
      <c r="BR241" s="1"/>
      <c r="BS241" s="1"/>
      <c r="BT241" s="1"/>
      <c r="BU241" s="1"/>
      <c r="BV241" s="1"/>
      <c r="BW241" s="1"/>
      <c r="BX241" s="1"/>
      <c r="BY241" s="1"/>
      <c r="BZ241" s="1"/>
      <c r="CA241" s="1"/>
      <c r="CB241" s="1"/>
      <c r="CC241" s="1"/>
      <c r="CD241" s="1"/>
      <c r="CE241" s="1"/>
      <c r="CF241" s="1"/>
      <c r="CG241" s="1"/>
      <c r="CH241" s="1"/>
      <c r="CI241" s="1"/>
      <c r="CJ241" s="1"/>
      <c r="CK241" s="1"/>
      <c r="CL241" s="1"/>
      <c r="CM241" s="1"/>
      <c r="CN241" s="1"/>
      <c r="CO241" s="1"/>
      <c r="CP241" s="1"/>
      <c r="CQ241" s="1"/>
      <c r="CR241" s="1"/>
      <c r="CS241" s="1"/>
      <c r="CT241" s="1"/>
      <c r="CU241" s="1"/>
      <c r="CV241" s="1"/>
      <c r="CW241" s="1"/>
      <c r="CX241" s="1"/>
      <c r="CY241" s="1"/>
      <c r="CZ241" s="1"/>
      <c r="DA241" s="1"/>
      <c r="DB241" s="1"/>
      <c r="DC241" s="1"/>
      <c r="DD241" s="1"/>
      <c r="DE241" s="1"/>
      <c r="DF241" s="1"/>
      <c r="DG241" s="1"/>
      <c r="DH241" s="1"/>
      <c r="DI241" s="1"/>
      <c r="DJ241" s="1"/>
      <c r="DK241" s="1"/>
      <c r="DL241" s="1"/>
      <c r="DM241" s="1"/>
      <c r="DN241" s="1"/>
      <c r="DO241" s="1"/>
      <c r="DP241" s="1"/>
      <c r="DQ241" s="1"/>
      <c r="DR241" s="1"/>
      <c r="DS241" s="1"/>
      <c r="DT241" s="1"/>
      <c r="DU241" s="1"/>
      <c r="DV241" s="1"/>
      <c r="DW241" s="1"/>
      <c r="DX241" s="1"/>
      <c r="DY241" s="1"/>
      <c r="DZ241" s="1"/>
      <c r="EA241" s="1"/>
      <c r="EB241" s="1"/>
      <c r="EC241" s="1"/>
      <c r="ED241" s="1"/>
      <c r="EE241" s="1"/>
      <c r="EF241" s="1"/>
      <c r="EG241" s="1"/>
      <c r="EH241" s="1"/>
      <c r="EI241" s="1"/>
      <c r="EJ241" s="1"/>
      <c r="EK241" s="1"/>
      <c r="EL241" s="1"/>
      <c r="EM241" s="1"/>
      <c r="EN241" s="1"/>
      <c r="EO241" s="1"/>
      <c r="EP241" s="1"/>
      <c r="EQ241" s="1"/>
      <c r="ER241" s="1"/>
      <c r="ES241" s="1"/>
      <c r="ET241" s="1"/>
      <c r="WZB241" s="1"/>
      <c r="WZC241" s="1"/>
      <c r="WZD241" s="1"/>
      <c r="WZE241" s="1"/>
      <c r="WZF241" s="1"/>
      <c r="WZG241" s="1"/>
      <c r="WZH241" s="1"/>
      <c r="WZI241" s="1"/>
      <c r="WZJ241" s="1"/>
      <c r="WZK241" s="1"/>
      <c r="WZL241" s="1"/>
      <c r="WZM241" s="1"/>
      <c r="WZN241" s="1"/>
      <c r="WZO241" s="1"/>
      <c r="WZP241" s="1"/>
      <c r="WZQ241" s="1"/>
      <c r="WZR241" s="1"/>
      <c r="WZS241" s="1"/>
      <c r="WZT241" s="1"/>
      <c r="WZU241" s="1"/>
      <c r="WZV241" s="1"/>
      <c r="WZW241" s="1"/>
      <c r="WZX241" s="1"/>
      <c r="WZY241" s="1"/>
      <c r="WZZ241" s="1"/>
      <c r="XAA241" s="1"/>
      <c r="XAB241" s="1"/>
      <c r="XAC241" s="1"/>
      <c r="XAD241" s="1"/>
      <c r="XAE241" s="1"/>
      <c r="XAF241" s="1"/>
      <c r="XAG241" s="1"/>
      <c r="XAH241" s="1"/>
      <c r="XAI241" s="1"/>
      <c r="XAJ241" s="1"/>
      <c r="XAK241" s="1"/>
      <c r="XAL241" s="1"/>
      <c r="XAM241" s="1"/>
      <c r="XAN241" s="1"/>
      <c r="XAO241" s="1"/>
      <c r="XAP241" s="1"/>
      <c r="XAQ241" s="1"/>
      <c r="XAR241" s="1"/>
      <c r="XAS241" s="1"/>
      <c r="XAT241" s="1"/>
      <c r="XAU241" s="1"/>
      <c r="XAV241" s="1"/>
      <c r="XAW241" s="1"/>
      <c r="XAX241" s="1"/>
      <c r="XAY241" s="1"/>
      <c r="XAZ241" s="1"/>
      <c r="XBA241" s="1"/>
      <c r="XBB241" s="1"/>
      <c r="XBC241" s="1"/>
      <c r="XBD241" s="1"/>
      <c r="XBE241" s="1"/>
      <c r="XBF241" s="1"/>
      <c r="XBG241" s="1"/>
      <c r="XBH241" s="1"/>
      <c r="XBI241" s="1"/>
      <c r="XBJ241" s="1"/>
      <c r="XBK241" s="1"/>
      <c r="XBL241" s="1"/>
      <c r="XBM241" s="1"/>
      <c r="XBN241" s="1"/>
      <c r="XBO241" s="1"/>
      <c r="XBP241" s="1"/>
      <c r="XBQ241" s="1"/>
      <c r="XBR241" s="1"/>
      <c r="XBS241" s="1"/>
      <c r="XBT241" s="1"/>
      <c r="XBU241" s="1"/>
      <c r="XBV241" s="1"/>
      <c r="XBW241" s="1"/>
      <c r="XBX241" s="1"/>
      <c r="XBY241" s="1"/>
      <c r="XBZ241" s="1"/>
      <c r="XCA241" s="1"/>
      <c r="XCB241" s="1"/>
      <c r="XCC241" s="1"/>
      <c r="XCD241" s="1"/>
      <c r="XCE241" s="1"/>
      <c r="XCF241" s="1"/>
      <c r="XCG241" s="1"/>
      <c r="XCH241" s="1"/>
      <c r="XCI241" s="1"/>
      <c r="XCJ241" s="1"/>
      <c r="XCK241" s="1"/>
      <c r="XCL241" s="1"/>
      <c r="XCM241" s="1"/>
      <c r="XCN241" s="1"/>
      <c r="XCO241" s="1"/>
      <c r="XCP241" s="1"/>
      <c r="XCQ241" s="1"/>
      <c r="XCR241" s="1"/>
      <c r="XCS241" s="1"/>
      <c r="XCT241" s="1"/>
      <c r="XCU241" s="1"/>
      <c r="XCV241" s="1"/>
      <c r="XCW241" s="1"/>
      <c r="XCX241" s="1"/>
      <c r="XCY241" s="1"/>
      <c r="XCZ241" s="1"/>
      <c r="XDA241" s="1"/>
      <c r="XDB241" s="1"/>
      <c r="XDC241" s="1"/>
      <c r="XDD241" s="1"/>
      <c r="XDE241" s="1"/>
      <c r="XDF241" s="1"/>
      <c r="XDG241" s="1"/>
      <c r="XDH241" s="1"/>
      <c r="XDI241" s="1"/>
      <c r="XDJ241" s="1"/>
      <c r="XDK241" s="1"/>
      <c r="XDL241" s="1"/>
      <c r="XDM241" s="1"/>
      <c r="XDN241" s="1"/>
      <c r="XDO241" s="1"/>
      <c r="XDP241" s="1"/>
      <c r="XDQ241" s="1"/>
      <c r="XDR241" s="1"/>
      <c r="XDS241" s="1"/>
      <c r="XDT241" s="1"/>
      <c r="XDU241" s="1"/>
      <c r="XDV241" s="1"/>
      <c r="XDW241" s="1"/>
      <c r="XDX241" s="1"/>
      <c r="XDY241" s="1"/>
      <c r="XDZ241" s="1"/>
      <c r="XEA241" s="1"/>
      <c r="XEB241" s="1"/>
      <c r="XEC241" s="1"/>
      <c r="XED241" s="1"/>
      <c r="XEE241" s="1"/>
      <c r="XEF241" s="1"/>
      <c r="XEG241" s="1"/>
      <c r="XEH241" s="1"/>
      <c r="XEI241" s="1"/>
      <c r="XEJ241" s="1"/>
      <c r="XEK241" s="1"/>
      <c r="XEL241" s="1"/>
      <c r="XEM241" s="1"/>
      <c r="XEN241" s="1"/>
      <c r="XEO241" s="1"/>
      <c r="XEP241" s="1"/>
      <c r="XEQ241" s="1"/>
      <c r="XER241" s="1"/>
      <c r="XES241" s="1"/>
      <c r="XET241" s="1"/>
      <c r="XEU241" s="1"/>
      <c r="XEV241" s="1"/>
      <c r="XEW241" s="1"/>
      <c r="XEX241" s="1"/>
      <c r="XEY241" s="1"/>
      <c r="XEZ241" s="1"/>
      <c r="XFA241" s="1"/>
      <c r="XFB241" s="1"/>
      <c r="XFC241" s="1"/>
    </row>
    <row r="242" spans="1:150 16226:16383" s="3" customFormat="1" ht="20.25" hidden="1" customHeight="1" x14ac:dyDescent="0.3">
      <c r="A242" s="103" t="str">
        <f t="shared" ca="1" si="19"/>
        <v>207,..,907</v>
      </c>
      <c r="B242" s="103"/>
      <c r="C242" s="55"/>
      <c r="D242" s="55"/>
      <c r="E242" s="33"/>
      <c r="F242" s="6"/>
      <c r="G242" s="6"/>
      <c r="H242" s="6">
        <f t="shared" si="20"/>
        <v>0</v>
      </c>
      <c r="I242" s="1"/>
      <c r="J242" s="1"/>
      <c r="K242" s="1"/>
      <c r="L242" s="1"/>
      <c r="M242" s="1"/>
      <c r="N242" s="1"/>
      <c r="O242" s="1"/>
      <c r="P242" s="1"/>
      <c r="Q242" s="1"/>
      <c r="R242" s="1"/>
      <c r="S242" s="1"/>
      <c r="T242" s="23" t="str">
        <f t="shared" ca="1" si="18"/>
        <v>207,..,907</v>
      </c>
      <c r="U242" s="23">
        <f t="shared" ca="1" si="21"/>
        <v>207</v>
      </c>
      <c r="V242" s="23">
        <f t="shared" ca="1" si="22"/>
        <v>907</v>
      </c>
      <c r="W242" s="1"/>
      <c r="X242" s="1"/>
      <c r="Y242" s="1"/>
      <c r="Z242" s="1"/>
      <c r="AA242" s="1"/>
      <c r="AB242" s="1"/>
      <c r="AC242" s="1"/>
      <c r="AD242" s="1"/>
      <c r="AE242" s="1"/>
      <c r="AF242" s="1"/>
      <c r="AG242" s="1"/>
      <c r="AH242" s="1"/>
      <c r="AI242" s="1"/>
      <c r="AJ242" s="1"/>
      <c r="AK242" s="1"/>
      <c r="AL242" s="1"/>
      <c r="AM242" s="1"/>
      <c r="AN242" s="1"/>
      <c r="AO242" s="1"/>
      <c r="AP242" s="1"/>
      <c r="AQ242" s="1"/>
      <c r="AR242" s="1"/>
      <c r="AS242" s="1"/>
      <c r="AT242" s="1"/>
      <c r="AU242" s="1"/>
      <c r="AV242" s="1"/>
      <c r="AW242" s="1"/>
      <c r="AX242" s="1"/>
      <c r="AY242" s="1"/>
      <c r="AZ242" s="1"/>
      <c r="BA242" s="1"/>
      <c r="BB242" s="1"/>
      <c r="BC242" s="1"/>
      <c r="BD242" s="1"/>
      <c r="BE242" s="1"/>
      <c r="BF242" s="1"/>
      <c r="BG242" s="1"/>
      <c r="BH242" s="1"/>
      <c r="BI242" s="1"/>
      <c r="BJ242" s="1"/>
      <c r="BK242" s="1"/>
      <c r="BL242" s="1"/>
      <c r="BM242" s="1"/>
      <c r="BN242" s="1"/>
      <c r="BO242" s="1"/>
      <c r="BP242" s="1"/>
      <c r="BQ242" s="1"/>
      <c r="BR242" s="1"/>
      <c r="BS242" s="1"/>
      <c r="BT242" s="1"/>
      <c r="BU242" s="1"/>
      <c r="BV242" s="1"/>
      <c r="BW242" s="1"/>
      <c r="BX242" s="1"/>
      <c r="BY242" s="1"/>
      <c r="BZ242" s="1"/>
      <c r="CA242" s="1"/>
      <c r="CB242" s="1"/>
      <c r="CC242" s="1"/>
      <c r="CD242" s="1"/>
      <c r="CE242" s="1"/>
      <c r="CF242" s="1"/>
      <c r="CG242" s="1"/>
      <c r="CH242" s="1"/>
      <c r="CI242" s="1"/>
      <c r="CJ242" s="1"/>
      <c r="CK242" s="1"/>
      <c r="CL242" s="1"/>
      <c r="CM242" s="1"/>
      <c r="CN242" s="1"/>
      <c r="CO242" s="1"/>
      <c r="CP242" s="1"/>
      <c r="CQ242" s="1"/>
      <c r="CR242" s="1"/>
      <c r="CS242" s="1"/>
      <c r="CT242" s="1"/>
      <c r="CU242" s="1"/>
      <c r="CV242" s="1"/>
      <c r="CW242" s="1"/>
      <c r="CX242" s="1"/>
      <c r="CY242" s="1"/>
      <c r="CZ242" s="1"/>
      <c r="DA242" s="1"/>
      <c r="DB242" s="1"/>
      <c r="DC242" s="1"/>
      <c r="DD242" s="1"/>
      <c r="DE242" s="1"/>
      <c r="DF242" s="1"/>
      <c r="DG242" s="1"/>
      <c r="DH242" s="1"/>
      <c r="DI242" s="1"/>
      <c r="DJ242" s="1"/>
      <c r="DK242" s="1"/>
      <c r="DL242" s="1"/>
      <c r="DM242" s="1"/>
      <c r="DN242" s="1"/>
      <c r="DO242" s="1"/>
      <c r="DP242" s="1"/>
      <c r="DQ242" s="1"/>
      <c r="DR242" s="1"/>
      <c r="DS242" s="1"/>
      <c r="DT242" s="1"/>
      <c r="DU242" s="1"/>
      <c r="DV242" s="1"/>
      <c r="DW242" s="1"/>
      <c r="DX242" s="1"/>
      <c r="DY242" s="1"/>
      <c r="DZ242" s="1"/>
      <c r="EA242" s="1"/>
      <c r="EB242" s="1"/>
      <c r="EC242" s="1"/>
      <c r="ED242" s="1"/>
      <c r="EE242" s="1"/>
      <c r="EF242" s="1"/>
      <c r="EG242" s="1"/>
      <c r="EH242" s="1"/>
      <c r="EI242" s="1"/>
      <c r="EJ242" s="1"/>
      <c r="EK242" s="1"/>
      <c r="EL242" s="1"/>
      <c r="EM242" s="1"/>
      <c r="EN242" s="1"/>
      <c r="EO242" s="1"/>
      <c r="EP242" s="1"/>
      <c r="EQ242" s="1"/>
      <c r="ER242" s="1"/>
      <c r="ES242" s="1"/>
      <c r="ET242" s="1"/>
      <c r="WZB242" s="1"/>
      <c r="WZC242" s="1"/>
      <c r="WZD242" s="1"/>
      <c r="WZE242" s="1"/>
      <c r="WZF242" s="1"/>
      <c r="WZG242" s="1"/>
      <c r="WZH242" s="1"/>
      <c r="WZI242" s="1"/>
      <c r="WZJ242" s="1"/>
      <c r="WZK242" s="1"/>
      <c r="WZL242" s="1"/>
      <c r="WZM242" s="1"/>
      <c r="WZN242" s="1"/>
      <c r="WZO242" s="1"/>
      <c r="WZP242" s="1"/>
      <c r="WZQ242" s="1"/>
      <c r="WZR242" s="1"/>
      <c r="WZS242" s="1"/>
      <c r="WZT242" s="1"/>
      <c r="WZU242" s="1"/>
      <c r="WZV242" s="1"/>
      <c r="WZW242" s="1"/>
      <c r="WZX242" s="1"/>
      <c r="WZY242" s="1"/>
      <c r="WZZ242" s="1"/>
      <c r="XAA242" s="1"/>
      <c r="XAB242" s="1"/>
      <c r="XAC242" s="1"/>
      <c r="XAD242" s="1"/>
      <c r="XAE242" s="1"/>
      <c r="XAF242" s="1"/>
      <c r="XAG242" s="1"/>
      <c r="XAH242" s="1"/>
      <c r="XAI242" s="1"/>
      <c r="XAJ242" s="1"/>
      <c r="XAK242" s="1"/>
      <c r="XAL242" s="1"/>
      <c r="XAM242" s="1"/>
      <c r="XAN242" s="1"/>
      <c r="XAO242" s="1"/>
      <c r="XAP242" s="1"/>
      <c r="XAQ242" s="1"/>
      <c r="XAR242" s="1"/>
      <c r="XAS242" s="1"/>
      <c r="XAT242" s="1"/>
      <c r="XAU242" s="1"/>
      <c r="XAV242" s="1"/>
      <c r="XAW242" s="1"/>
      <c r="XAX242" s="1"/>
      <c r="XAY242" s="1"/>
      <c r="XAZ242" s="1"/>
      <c r="XBA242" s="1"/>
      <c r="XBB242" s="1"/>
      <c r="XBC242" s="1"/>
      <c r="XBD242" s="1"/>
      <c r="XBE242" s="1"/>
      <c r="XBF242" s="1"/>
      <c r="XBG242" s="1"/>
      <c r="XBH242" s="1"/>
      <c r="XBI242" s="1"/>
      <c r="XBJ242" s="1"/>
      <c r="XBK242" s="1"/>
      <c r="XBL242" s="1"/>
      <c r="XBM242" s="1"/>
      <c r="XBN242" s="1"/>
      <c r="XBO242" s="1"/>
      <c r="XBP242" s="1"/>
      <c r="XBQ242" s="1"/>
      <c r="XBR242" s="1"/>
      <c r="XBS242" s="1"/>
      <c r="XBT242" s="1"/>
      <c r="XBU242" s="1"/>
      <c r="XBV242" s="1"/>
      <c r="XBW242" s="1"/>
      <c r="XBX242" s="1"/>
      <c r="XBY242" s="1"/>
      <c r="XBZ242" s="1"/>
      <c r="XCA242" s="1"/>
      <c r="XCB242" s="1"/>
      <c r="XCC242" s="1"/>
      <c r="XCD242" s="1"/>
      <c r="XCE242" s="1"/>
      <c r="XCF242" s="1"/>
      <c r="XCG242" s="1"/>
      <c r="XCH242" s="1"/>
      <c r="XCI242" s="1"/>
      <c r="XCJ242" s="1"/>
      <c r="XCK242" s="1"/>
      <c r="XCL242" s="1"/>
      <c r="XCM242" s="1"/>
      <c r="XCN242" s="1"/>
      <c r="XCO242" s="1"/>
      <c r="XCP242" s="1"/>
      <c r="XCQ242" s="1"/>
      <c r="XCR242" s="1"/>
      <c r="XCS242" s="1"/>
      <c r="XCT242" s="1"/>
      <c r="XCU242" s="1"/>
      <c r="XCV242" s="1"/>
      <c r="XCW242" s="1"/>
      <c r="XCX242" s="1"/>
      <c r="XCY242" s="1"/>
      <c r="XCZ242" s="1"/>
      <c r="XDA242" s="1"/>
      <c r="XDB242" s="1"/>
      <c r="XDC242" s="1"/>
      <c r="XDD242" s="1"/>
      <c r="XDE242" s="1"/>
      <c r="XDF242" s="1"/>
      <c r="XDG242" s="1"/>
      <c r="XDH242" s="1"/>
      <c r="XDI242" s="1"/>
      <c r="XDJ242" s="1"/>
      <c r="XDK242" s="1"/>
      <c r="XDL242" s="1"/>
      <c r="XDM242" s="1"/>
      <c r="XDN242" s="1"/>
      <c r="XDO242" s="1"/>
      <c r="XDP242" s="1"/>
      <c r="XDQ242" s="1"/>
      <c r="XDR242" s="1"/>
      <c r="XDS242" s="1"/>
      <c r="XDT242" s="1"/>
      <c r="XDU242" s="1"/>
      <c r="XDV242" s="1"/>
      <c r="XDW242" s="1"/>
      <c r="XDX242" s="1"/>
      <c r="XDY242" s="1"/>
      <c r="XDZ242" s="1"/>
      <c r="XEA242" s="1"/>
      <c r="XEB242" s="1"/>
      <c r="XEC242" s="1"/>
      <c r="XED242" s="1"/>
      <c r="XEE242" s="1"/>
      <c r="XEF242" s="1"/>
      <c r="XEG242" s="1"/>
      <c r="XEH242" s="1"/>
      <c r="XEI242" s="1"/>
      <c r="XEJ242" s="1"/>
      <c r="XEK242" s="1"/>
      <c r="XEL242" s="1"/>
      <c r="XEM242" s="1"/>
      <c r="XEN242" s="1"/>
      <c r="XEO242" s="1"/>
      <c r="XEP242" s="1"/>
      <c r="XEQ242" s="1"/>
      <c r="XER242" s="1"/>
      <c r="XES242" s="1"/>
      <c r="XET242" s="1"/>
      <c r="XEU242" s="1"/>
      <c r="XEV242" s="1"/>
      <c r="XEW242" s="1"/>
      <c r="XEX242" s="1"/>
      <c r="XEY242" s="1"/>
      <c r="XEZ242" s="1"/>
      <c r="XFA242" s="1"/>
      <c r="XFB242" s="1"/>
      <c r="XFC242" s="1"/>
    </row>
    <row r="243" spans="1:150 16226:16383" s="3" customFormat="1" ht="20.25" hidden="1" customHeight="1" x14ac:dyDescent="0.3">
      <c r="A243" s="103" t="str">
        <f t="shared" ca="1" si="19"/>
        <v>208,..,908</v>
      </c>
      <c r="B243" s="103"/>
      <c r="C243" s="55"/>
      <c r="D243" s="55"/>
      <c r="E243" s="33"/>
      <c r="F243" s="6"/>
      <c r="G243" s="6"/>
      <c r="H243" s="6">
        <f t="shared" si="20"/>
        <v>0</v>
      </c>
      <c r="I243" s="1"/>
      <c r="J243" s="1"/>
      <c r="K243" s="1"/>
      <c r="L243" s="1"/>
      <c r="M243" s="1"/>
      <c r="N243" s="1"/>
      <c r="O243" s="1"/>
      <c r="P243" s="1"/>
      <c r="Q243" s="1"/>
      <c r="R243" s="1"/>
      <c r="S243" s="1"/>
      <c r="T243" s="23" t="str">
        <f t="shared" ca="1" si="18"/>
        <v>208,..,908</v>
      </c>
      <c r="U243" s="23">
        <f t="shared" ca="1" si="21"/>
        <v>208</v>
      </c>
      <c r="V243" s="23">
        <f t="shared" ca="1" si="22"/>
        <v>908</v>
      </c>
      <c r="W243" s="1"/>
      <c r="X243" s="1"/>
      <c r="Y243" s="1"/>
      <c r="Z243" s="1"/>
      <c r="AA243" s="1"/>
      <c r="AB243" s="1"/>
      <c r="AC243" s="1"/>
      <c r="AD243" s="1"/>
      <c r="AE243" s="1"/>
      <c r="AF243" s="1"/>
      <c r="AG243" s="1"/>
      <c r="AH243" s="1"/>
      <c r="AI243" s="1"/>
      <c r="AJ243" s="1"/>
      <c r="AK243" s="1"/>
      <c r="AL243" s="1"/>
      <c r="AM243" s="1"/>
      <c r="AN243" s="1"/>
      <c r="AO243" s="1"/>
      <c r="AP243" s="1"/>
      <c r="AQ243" s="1"/>
      <c r="AR243" s="1"/>
      <c r="AS243" s="1"/>
      <c r="AT243" s="1"/>
      <c r="AU243" s="1"/>
      <c r="AV243" s="1"/>
      <c r="AW243" s="1"/>
      <c r="AX243" s="1"/>
      <c r="AY243" s="1"/>
      <c r="AZ243" s="1"/>
      <c r="BA243" s="1"/>
      <c r="BB243" s="1"/>
      <c r="BC243" s="1"/>
      <c r="BD243" s="1"/>
      <c r="BE243" s="1"/>
      <c r="BF243" s="1"/>
      <c r="BG243" s="1"/>
      <c r="BH243" s="1"/>
      <c r="BI243" s="1"/>
      <c r="BJ243" s="1"/>
      <c r="BK243" s="1"/>
      <c r="BL243" s="1"/>
      <c r="BM243" s="1"/>
      <c r="BN243" s="1"/>
      <c r="BO243" s="1"/>
      <c r="BP243" s="1"/>
      <c r="BQ243" s="1"/>
      <c r="BR243" s="1"/>
      <c r="BS243" s="1"/>
      <c r="BT243" s="1"/>
      <c r="BU243" s="1"/>
      <c r="BV243" s="1"/>
      <c r="BW243" s="1"/>
      <c r="BX243" s="1"/>
      <c r="BY243" s="1"/>
      <c r="BZ243" s="1"/>
      <c r="CA243" s="1"/>
      <c r="CB243" s="1"/>
      <c r="CC243" s="1"/>
      <c r="CD243" s="1"/>
      <c r="CE243" s="1"/>
      <c r="CF243" s="1"/>
      <c r="CG243" s="1"/>
      <c r="CH243" s="1"/>
      <c r="CI243" s="1"/>
      <c r="CJ243" s="1"/>
      <c r="CK243" s="1"/>
      <c r="CL243" s="1"/>
      <c r="CM243" s="1"/>
      <c r="CN243" s="1"/>
      <c r="CO243" s="1"/>
      <c r="CP243" s="1"/>
      <c r="CQ243" s="1"/>
      <c r="CR243" s="1"/>
      <c r="CS243" s="1"/>
      <c r="CT243" s="1"/>
      <c r="CU243" s="1"/>
      <c r="CV243" s="1"/>
      <c r="CW243" s="1"/>
      <c r="CX243" s="1"/>
      <c r="CY243" s="1"/>
      <c r="CZ243" s="1"/>
      <c r="DA243" s="1"/>
      <c r="DB243" s="1"/>
      <c r="DC243" s="1"/>
      <c r="DD243" s="1"/>
      <c r="DE243" s="1"/>
      <c r="DF243" s="1"/>
      <c r="DG243" s="1"/>
      <c r="DH243" s="1"/>
      <c r="DI243" s="1"/>
      <c r="DJ243" s="1"/>
      <c r="DK243" s="1"/>
      <c r="DL243" s="1"/>
      <c r="DM243" s="1"/>
      <c r="DN243" s="1"/>
      <c r="DO243" s="1"/>
      <c r="DP243" s="1"/>
      <c r="DQ243" s="1"/>
      <c r="DR243" s="1"/>
      <c r="DS243" s="1"/>
      <c r="DT243" s="1"/>
      <c r="DU243" s="1"/>
      <c r="DV243" s="1"/>
      <c r="DW243" s="1"/>
      <c r="DX243" s="1"/>
      <c r="DY243" s="1"/>
      <c r="DZ243" s="1"/>
      <c r="EA243" s="1"/>
      <c r="EB243" s="1"/>
      <c r="EC243" s="1"/>
      <c r="ED243" s="1"/>
      <c r="EE243" s="1"/>
      <c r="EF243" s="1"/>
      <c r="EG243" s="1"/>
      <c r="EH243" s="1"/>
      <c r="EI243" s="1"/>
      <c r="EJ243" s="1"/>
      <c r="EK243" s="1"/>
      <c r="EL243" s="1"/>
      <c r="EM243" s="1"/>
      <c r="EN243" s="1"/>
      <c r="EO243" s="1"/>
      <c r="EP243" s="1"/>
      <c r="EQ243" s="1"/>
      <c r="ER243" s="1"/>
      <c r="ES243" s="1"/>
      <c r="ET243" s="1"/>
      <c r="WZB243" s="1"/>
      <c r="WZC243" s="1"/>
      <c r="WZD243" s="1"/>
      <c r="WZE243" s="1"/>
      <c r="WZF243" s="1"/>
      <c r="WZG243" s="1"/>
      <c r="WZH243" s="1"/>
      <c r="WZI243" s="1"/>
      <c r="WZJ243" s="1"/>
      <c r="WZK243" s="1"/>
      <c r="WZL243" s="1"/>
      <c r="WZM243" s="1"/>
      <c r="WZN243" s="1"/>
      <c r="WZO243" s="1"/>
      <c r="WZP243" s="1"/>
      <c r="WZQ243" s="1"/>
      <c r="WZR243" s="1"/>
      <c r="WZS243" s="1"/>
      <c r="WZT243" s="1"/>
      <c r="WZU243" s="1"/>
      <c r="WZV243" s="1"/>
      <c r="WZW243" s="1"/>
      <c r="WZX243" s="1"/>
      <c r="WZY243" s="1"/>
      <c r="WZZ243" s="1"/>
      <c r="XAA243" s="1"/>
      <c r="XAB243" s="1"/>
      <c r="XAC243" s="1"/>
      <c r="XAD243" s="1"/>
      <c r="XAE243" s="1"/>
      <c r="XAF243" s="1"/>
      <c r="XAG243" s="1"/>
      <c r="XAH243" s="1"/>
      <c r="XAI243" s="1"/>
      <c r="XAJ243" s="1"/>
      <c r="XAK243" s="1"/>
      <c r="XAL243" s="1"/>
      <c r="XAM243" s="1"/>
      <c r="XAN243" s="1"/>
      <c r="XAO243" s="1"/>
      <c r="XAP243" s="1"/>
      <c r="XAQ243" s="1"/>
      <c r="XAR243" s="1"/>
      <c r="XAS243" s="1"/>
      <c r="XAT243" s="1"/>
      <c r="XAU243" s="1"/>
      <c r="XAV243" s="1"/>
      <c r="XAW243" s="1"/>
      <c r="XAX243" s="1"/>
      <c r="XAY243" s="1"/>
      <c r="XAZ243" s="1"/>
      <c r="XBA243" s="1"/>
      <c r="XBB243" s="1"/>
      <c r="XBC243" s="1"/>
      <c r="XBD243" s="1"/>
      <c r="XBE243" s="1"/>
      <c r="XBF243" s="1"/>
      <c r="XBG243" s="1"/>
      <c r="XBH243" s="1"/>
      <c r="XBI243" s="1"/>
      <c r="XBJ243" s="1"/>
      <c r="XBK243" s="1"/>
      <c r="XBL243" s="1"/>
      <c r="XBM243" s="1"/>
      <c r="XBN243" s="1"/>
      <c r="XBO243" s="1"/>
      <c r="XBP243" s="1"/>
      <c r="XBQ243" s="1"/>
      <c r="XBR243" s="1"/>
      <c r="XBS243" s="1"/>
      <c r="XBT243" s="1"/>
      <c r="XBU243" s="1"/>
      <c r="XBV243" s="1"/>
      <c r="XBW243" s="1"/>
      <c r="XBX243" s="1"/>
      <c r="XBY243" s="1"/>
      <c r="XBZ243" s="1"/>
      <c r="XCA243" s="1"/>
      <c r="XCB243" s="1"/>
      <c r="XCC243" s="1"/>
      <c r="XCD243" s="1"/>
      <c r="XCE243" s="1"/>
      <c r="XCF243" s="1"/>
      <c r="XCG243" s="1"/>
      <c r="XCH243" s="1"/>
      <c r="XCI243" s="1"/>
      <c r="XCJ243" s="1"/>
      <c r="XCK243" s="1"/>
      <c r="XCL243" s="1"/>
      <c r="XCM243" s="1"/>
      <c r="XCN243" s="1"/>
      <c r="XCO243" s="1"/>
      <c r="XCP243" s="1"/>
      <c r="XCQ243" s="1"/>
      <c r="XCR243" s="1"/>
      <c r="XCS243" s="1"/>
      <c r="XCT243" s="1"/>
      <c r="XCU243" s="1"/>
      <c r="XCV243" s="1"/>
      <c r="XCW243" s="1"/>
      <c r="XCX243" s="1"/>
      <c r="XCY243" s="1"/>
      <c r="XCZ243" s="1"/>
      <c r="XDA243" s="1"/>
      <c r="XDB243" s="1"/>
      <c r="XDC243" s="1"/>
      <c r="XDD243" s="1"/>
      <c r="XDE243" s="1"/>
      <c r="XDF243" s="1"/>
      <c r="XDG243" s="1"/>
      <c r="XDH243" s="1"/>
      <c r="XDI243" s="1"/>
      <c r="XDJ243" s="1"/>
      <c r="XDK243" s="1"/>
      <c r="XDL243" s="1"/>
      <c r="XDM243" s="1"/>
      <c r="XDN243" s="1"/>
      <c r="XDO243" s="1"/>
      <c r="XDP243" s="1"/>
      <c r="XDQ243" s="1"/>
      <c r="XDR243" s="1"/>
      <c r="XDS243" s="1"/>
      <c r="XDT243" s="1"/>
      <c r="XDU243" s="1"/>
      <c r="XDV243" s="1"/>
      <c r="XDW243" s="1"/>
      <c r="XDX243" s="1"/>
      <c r="XDY243" s="1"/>
      <c r="XDZ243" s="1"/>
      <c r="XEA243" s="1"/>
      <c r="XEB243" s="1"/>
      <c r="XEC243" s="1"/>
      <c r="XED243" s="1"/>
      <c r="XEE243" s="1"/>
      <c r="XEF243" s="1"/>
      <c r="XEG243" s="1"/>
      <c r="XEH243" s="1"/>
      <c r="XEI243" s="1"/>
      <c r="XEJ243" s="1"/>
      <c r="XEK243" s="1"/>
      <c r="XEL243" s="1"/>
      <c r="XEM243" s="1"/>
      <c r="XEN243" s="1"/>
      <c r="XEO243" s="1"/>
      <c r="XEP243" s="1"/>
      <c r="XEQ243" s="1"/>
      <c r="XER243" s="1"/>
      <c r="XES243" s="1"/>
      <c r="XET243" s="1"/>
      <c r="XEU243" s="1"/>
      <c r="XEV243" s="1"/>
      <c r="XEW243" s="1"/>
      <c r="XEX243" s="1"/>
      <c r="XEY243" s="1"/>
      <c r="XEZ243" s="1"/>
      <c r="XFA243" s="1"/>
      <c r="XFB243" s="1"/>
      <c r="XFC243" s="1"/>
    </row>
    <row r="244" spans="1:150 16226:16383" s="3" customFormat="1" ht="21" hidden="1" x14ac:dyDescent="0.3">
      <c r="A244" s="135" t="s">
        <v>131</v>
      </c>
      <c r="B244" s="136"/>
      <c r="C244" s="136"/>
      <c r="D244" s="136"/>
      <c r="E244" s="136"/>
      <c r="F244" s="136"/>
      <c r="G244" s="136"/>
      <c r="H244" s="137"/>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c r="AK244" s="1"/>
      <c r="AL244" s="1"/>
      <c r="AM244" s="1"/>
      <c r="AN244" s="1"/>
      <c r="AO244" s="1"/>
      <c r="AP244" s="1"/>
      <c r="AQ244" s="1"/>
      <c r="AR244" s="1"/>
      <c r="AS244" s="1"/>
      <c r="AT244" s="1"/>
      <c r="AU244" s="1"/>
      <c r="AV244" s="1"/>
      <c r="AW244" s="1"/>
      <c r="AX244" s="1"/>
      <c r="AY244" s="1"/>
      <c r="AZ244" s="1"/>
      <c r="BA244" s="1"/>
      <c r="BB244" s="1"/>
      <c r="BC244" s="1"/>
      <c r="BD244" s="1"/>
      <c r="BE244" s="1"/>
      <c r="BF244" s="1"/>
      <c r="BG244" s="1"/>
      <c r="BH244" s="1"/>
      <c r="BI244" s="1"/>
      <c r="BJ244" s="1"/>
      <c r="BK244" s="1"/>
      <c r="BL244" s="1"/>
      <c r="BM244" s="1"/>
      <c r="BN244" s="1"/>
      <c r="BO244" s="1"/>
      <c r="BP244" s="1"/>
      <c r="BQ244" s="1"/>
      <c r="BR244" s="1"/>
      <c r="BS244" s="1"/>
      <c r="BT244" s="1"/>
      <c r="BU244" s="1"/>
      <c r="BV244" s="1"/>
      <c r="BW244" s="1"/>
      <c r="BX244" s="1"/>
      <c r="BY244" s="1"/>
      <c r="BZ244" s="1"/>
      <c r="CA244" s="1"/>
      <c r="CB244" s="1"/>
      <c r="CC244" s="1"/>
      <c r="CD244" s="1"/>
      <c r="CE244" s="1"/>
      <c r="CF244" s="1"/>
      <c r="CG244" s="1"/>
      <c r="CH244" s="1"/>
      <c r="CI244" s="1"/>
      <c r="CJ244" s="1"/>
      <c r="CK244" s="1"/>
      <c r="CL244" s="1"/>
      <c r="CM244" s="1"/>
      <c r="CN244" s="1"/>
      <c r="CO244" s="1"/>
      <c r="CP244" s="1"/>
      <c r="CQ244" s="1"/>
      <c r="CR244" s="1"/>
      <c r="CS244" s="1"/>
      <c r="CT244" s="1"/>
      <c r="CU244" s="1"/>
      <c r="CV244" s="1"/>
      <c r="CW244" s="1"/>
      <c r="CX244" s="1"/>
      <c r="CY244" s="1"/>
      <c r="CZ244" s="1"/>
      <c r="DA244" s="1"/>
      <c r="DB244" s="1"/>
      <c r="DC244" s="1"/>
      <c r="DD244" s="1"/>
      <c r="DE244" s="1"/>
      <c r="DF244" s="1"/>
      <c r="DG244" s="1"/>
      <c r="DH244" s="1"/>
      <c r="DI244" s="1"/>
      <c r="DJ244" s="1"/>
      <c r="DK244" s="1"/>
      <c r="DL244" s="1"/>
      <c r="DM244" s="1"/>
      <c r="DN244" s="1"/>
      <c r="DO244" s="1"/>
      <c r="DP244" s="1"/>
      <c r="DQ244" s="1"/>
      <c r="DR244" s="1"/>
      <c r="DS244" s="1"/>
      <c r="DT244" s="1"/>
      <c r="DU244" s="1"/>
      <c r="DV244" s="1"/>
      <c r="DW244" s="1"/>
      <c r="DX244" s="1"/>
      <c r="DY244" s="1"/>
      <c r="DZ244" s="1"/>
      <c r="EA244" s="1"/>
      <c r="EB244" s="1"/>
      <c r="EC244" s="1"/>
      <c r="ED244" s="1"/>
      <c r="EE244" s="1"/>
      <c r="EF244" s="1"/>
      <c r="EG244" s="1"/>
      <c r="EH244" s="1"/>
      <c r="EI244" s="1"/>
      <c r="EJ244" s="1"/>
      <c r="EK244" s="1"/>
      <c r="EL244" s="1"/>
      <c r="EM244" s="1"/>
      <c r="EN244" s="1"/>
      <c r="EO244" s="1"/>
      <c r="EP244" s="1"/>
      <c r="EQ244" s="1"/>
      <c r="ER244" s="1"/>
      <c r="ES244" s="1"/>
      <c r="ET244" s="1"/>
      <c r="WZB244" s="1"/>
      <c r="WZC244" s="1"/>
      <c r="WZD244" s="1"/>
      <c r="WZE244" s="1"/>
      <c r="WZF244" s="1"/>
      <c r="WZG244" s="1"/>
      <c r="WZH244" s="1"/>
      <c r="WZI244" s="1"/>
      <c r="WZJ244" s="1"/>
      <c r="WZK244" s="1"/>
      <c r="WZL244" s="1"/>
      <c r="WZM244" s="1"/>
      <c r="WZN244" s="1"/>
      <c r="WZO244" s="1"/>
      <c r="WZP244" s="1"/>
      <c r="WZQ244" s="1"/>
      <c r="WZR244" s="1"/>
      <c r="WZS244" s="1"/>
      <c r="WZT244" s="1"/>
      <c r="WZU244" s="1"/>
      <c r="WZV244" s="1"/>
      <c r="WZW244" s="1"/>
      <c r="WZX244" s="1"/>
      <c r="WZY244" s="1"/>
      <c r="WZZ244" s="1"/>
      <c r="XAA244" s="1"/>
      <c r="XAB244" s="1"/>
      <c r="XAC244" s="1"/>
      <c r="XAD244" s="1"/>
      <c r="XAE244" s="1"/>
      <c r="XAF244" s="1"/>
      <c r="XAG244" s="1"/>
      <c r="XAH244" s="1"/>
      <c r="XAI244" s="1"/>
      <c r="XAJ244" s="1"/>
      <c r="XAK244" s="1"/>
      <c r="XAL244" s="1"/>
      <c r="XAM244" s="1"/>
      <c r="XAN244" s="1"/>
      <c r="XAO244" s="1"/>
      <c r="XAP244" s="1"/>
      <c r="XAQ244" s="1"/>
      <c r="XAR244" s="1"/>
      <c r="XAS244" s="1"/>
      <c r="XAT244" s="1"/>
      <c r="XAU244" s="1"/>
      <c r="XAV244" s="1"/>
      <c r="XAW244" s="1"/>
      <c r="XAX244" s="1"/>
      <c r="XAY244" s="1"/>
      <c r="XAZ244" s="1"/>
      <c r="XBA244" s="1"/>
      <c r="XBB244" s="1"/>
      <c r="XBC244" s="1"/>
      <c r="XBD244" s="1"/>
      <c r="XBE244" s="1"/>
      <c r="XBF244" s="1"/>
      <c r="XBG244" s="1"/>
      <c r="XBH244" s="1"/>
      <c r="XBI244" s="1"/>
      <c r="XBJ244" s="1"/>
      <c r="XBK244" s="1"/>
      <c r="XBL244" s="1"/>
      <c r="XBM244" s="1"/>
      <c r="XBN244" s="1"/>
      <c r="XBO244" s="1"/>
      <c r="XBP244" s="1"/>
      <c r="XBQ244" s="1"/>
      <c r="XBR244" s="1"/>
      <c r="XBS244" s="1"/>
      <c r="XBT244" s="1"/>
      <c r="XBU244" s="1"/>
      <c r="XBV244" s="1"/>
      <c r="XBW244" s="1"/>
      <c r="XBX244" s="1"/>
      <c r="XBY244" s="1"/>
      <c r="XBZ244" s="1"/>
      <c r="XCA244" s="1"/>
      <c r="XCB244" s="1"/>
      <c r="XCC244" s="1"/>
      <c r="XCD244" s="1"/>
      <c r="XCE244" s="1"/>
      <c r="XCF244" s="1"/>
      <c r="XCG244" s="1"/>
      <c r="XCH244" s="1"/>
      <c r="XCI244" s="1"/>
      <c r="XCJ244" s="1"/>
      <c r="XCK244" s="1"/>
      <c r="XCL244" s="1"/>
      <c r="XCM244" s="1"/>
      <c r="XCN244" s="1"/>
      <c r="XCO244" s="1"/>
      <c r="XCP244" s="1"/>
      <c r="XCQ244" s="1"/>
      <c r="XCR244" s="1"/>
      <c r="XCS244" s="1"/>
      <c r="XCT244" s="1"/>
      <c r="XCU244" s="1"/>
      <c r="XCV244" s="1"/>
      <c r="XCW244" s="1"/>
      <c r="XCX244" s="1"/>
      <c r="XCY244" s="1"/>
      <c r="XCZ244" s="1"/>
      <c r="XDA244" s="1"/>
      <c r="XDB244" s="1"/>
      <c r="XDC244" s="1"/>
      <c r="XDD244" s="1"/>
      <c r="XDE244" s="1"/>
      <c r="XDF244" s="1"/>
      <c r="XDG244" s="1"/>
      <c r="XDH244" s="1"/>
      <c r="XDI244" s="1"/>
      <c r="XDJ244" s="1"/>
      <c r="XDK244" s="1"/>
      <c r="XDL244" s="1"/>
      <c r="XDM244" s="1"/>
      <c r="XDN244" s="1"/>
      <c r="XDO244" s="1"/>
      <c r="XDP244" s="1"/>
      <c r="XDQ244" s="1"/>
      <c r="XDR244" s="1"/>
      <c r="XDS244" s="1"/>
      <c r="XDT244" s="1"/>
      <c r="XDU244" s="1"/>
      <c r="XDV244" s="1"/>
      <c r="XDW244" s="1"/>
      <c r="XDX244" s="1"/>
      <c r="XDY244" s="1"/>
      <c r="XDZ244" s="1"/>
      <c r="XEA244" s="1"/>
      <c r="XEB244" s="1"/>
      <c r="XEC244" s="1"/>
      <c r="XED244" s="1"/>
      <c r="XEE244" s="1"/>
      <c r="XEF244" s="1"/>
      <c r="XEG244" s="1"/>
      <c r="XEH244" s="1"/>
      <c r="XEI244" s="1"/>
      <c r="XEJ244" s="1"/>
      <c r="XEK244" s="1"/>
      <c r="XEL244" s="1"/>
      <c r="XEM244" s="1"/>
      <c r="XEN244" s="1"/>
      <c r="XEO244" s="1"/>
      <c r="XEP244" s="1"/>
      <c r="XEQ244" s="1"/>
      <c r="XER244" s="1"/>
      <c r="XES244" s="1"/>
      <c r="XET244" s="1"/>
      <c r="XEU244" s="1"/>
      <c r="XEV244" s="1"/>
      <c r="XEW244" s="1"/>
      <c r="XEX244" s="1"/>
      <c r="XEY244" s="1"/>
      <c r="XEZ244" s="1"/>
      <c r="XFA244" s="1"/>
      <c r="XFB244" s="1"/>
      <c r="XFC244" s="1"/>
    </row>
    <row r="245" spans="1:150 16226:16383" s="3" customFormat="1" ht="20.25" hidden="1" customHeight="1" x14ac:dyDescent="0.3">
      <c r="A245" s="103" t="str">
        <f ca="1">T245</f>
        <v>201 to 501</v>
      </c>
      <c r="B245" s="103"/>
      <c r="C245" s="55"/>
      <c r="D245" s="55"/>
      <c r="E245" s="33">
        <v>0</v>
      </c>
      <c r="F245" s="6">
        <v>0</v>
      </c>
      <c r="G245" s="6">
        <v>0</v>
      </c>
      <c r="H245" s="6">
        <f>E245+F245+(IF(G245&lt;101,G245,IF(G245&lt;201,G245/2,IF(G245&lt;=301,G245/3,G245/4))))</f>
        <v>0</v>
      </c>
      <c r="I245" s="1"/>
      <c r="J245" s="1"/>
      <c r="K245" s="1"/>
      <c r="L245" s="1"/>
      <c r="M245" s="1"/>
      <c r="N245" s="1"/>
      <c r="O245" s="1"/>
      <c r="P245" s="1"/>
      <c r="Q245" s="1"/>
      <c r="R245" s="1"/>
      <c r="S245" s="1"/>
      <c r="T245" s="23" t="str">
        <f ca="1">U245&amp;""&amp;" to "&amp;""&amp;V245</f>
        <v>201 to 501</v>
      </c>
      <c r="U245" s="23">
        <f ca="1">(SUMPRODUCT(MID(0&amp;(LEFT(A244,SUM(LEN(A244)-LEN(SUBSTITUTE(A244,{"0","1","2","3"},""))))), LARGE(INDEX(ISNUMBER(--MID((LEFT(A244,SUM(LEN(A244)-LEN(SUBSTITUTE(A244,{"0","1","2","3"},""))))), ROW(INDIRECT("1:"&amp;LEN((LEFT(A244,SUM(LEN(A244)-LEN(SUBSTITUTE(A244,{"0","1","2","3"},"")))))))), 1)) * ROW(INDIRECT("1:"&amp;LEN((LEFT(A244,SUM(LEN(A244)-LEN(SUBSTITUTE(A244,{"0","1","2","3"},"")))))))), 0), ROW(INDIRECT("1:"&amp;LEN((LEFT(A244,SUM(LEN(A244)-LEN(SUBSTITUTE(A244,{"0","1","2","3"},"")))))))))+1, 1) * 10^ROW(INDIRECT("1:"&amp;LEN((LEFT(A244,SUM(LEN(A244)-LEN(SUBSTITUTE(A244,{"0","1","2","3"},""))))))))/10))*100+1</f>
        <v>201</v>
      </c>
      <c r="V245" s="23">
        <f ca="1">(SUMPRODUCT(MID(0&amp;(--TRIM(RIGHT(SUBSTITUTE(LEFT(A244,_xlfn.AGGREGATE(16,6,FIND({0,1,2,3,4,5,6,7,8,9},A244,ROW(INDIRECT("1:"&amp;LEN(A244)))),1))," ",REPT(" ",LEN(A244))),LEN(A244)))), LARGE(INDEX(ISNUMBER(--MID((--TRIM(RIGHT(SUBSTITUTE(LEFT(A244,_xlfn.AGGREGATE(16,6,FIND({0,1,2,3,4,5,6,7,8,9},A244,ROW(INDIRECT("1:"&amp;LEN(A244)))),1))," ",REPT(" ",LEN(A244))),LEN(A244)))), ROW(INDIRECT("1:"&amp;LEN((--TRIM(RIGHT(SUBSTITUTE(LEFT(A244,_xlfn.AGGREGATE(16,6,FIND({0,1,2,3,4,5,6,7,8,9},A244,ROW(INDIRECT("1:"&amp;LEN(A244)))),1))," ",REPT(" ",LEN(A244))),LEN(A244))))))), 1)) * ROW(INDIRECT("1:"&amp;LEN((--TRIM(RIGHT(SUBSTITUTE(LEFT(A244,_xlfn.AGGREGATE(16,6,FIND({0,1,2,3,4,5,6,7,8,9},A244,ROW(INDIRECT("1:"&amp;LEN(A244)))),1))," ",REPT(" ",LEN(A244))),LEN(A244))))))), 0), ROW(INDIRECT("1:"&amp;LEN((--TRIM(RIGHT(SUBSTITUTE(LEFT(A244,_xlfn.AGGREGATE(16,6,FIND({0,1,2,3,4,5,6,7,8,9},A244,ROW(INDIRECT("1:"&amp;LEN(A244)))),1))," ",REPT(" ",LEN(A244))),LEN(A244))))))))+1, 1) * 10^ROW(INDIRECT("1:"&amp;LEN((--TRIM(RIGHT(SUBSTITUTE(LEFT(A244,_xlfn.AGGREGATE(16,6,FIND({0,1,2,3,4,5,6,7,8,9},A244,ROW(INDIRECT("1:"&amp;LEN(A244)))),1))," ",REPT(" ",LEN(A244))),LEN(A244)))))))/10))*100+1</f>
        <v>501</v>
      </c>
      <c r="W245" s="1"/>
      <c r="X245" s="1"/>
      <c r="Y245" s="1"/>
      <c r="Z245" s="1"/>
      <c r="AA245" s="1"/>
      <c r="AB245" s="1"/>
      <c r="AC245" s="1"/>
      <c r="AD245" s="1"/>
      <c r="AE245" s="1"/>
      <c r="AF245" s="1"/>
      <c r="AG245" s="1"/>
      <c r="AH245" s="1"/>
      <c r="AI245" s="1"/>
      <c r="AJ245" s="1"/>
      <c r="AK245" s="1"/>
      <c r="AL245" s="1"/>
      <c r="AM245" s="1"/>
      <c r="AN245" s="1"/>
      <c r="AO245" s="1"/>
      <c r="AP245" s="1"/>
      <c r="AQ245" s="1"/>
      <c r="AR245" s="1"/>
      <c r="AS245" s="1"/>
      <c r="AT245" s="1"/>
      <c r="AU245" s="1"/>
      <c r="AV245" s="1"/>
      <c r="AW245" s="1"/>
      <c r="AX245" s="1"/>
      <c r="AY245" s="1"/>
      <c r="AZ245" s="1"/>
      <c r="BA245" s="1"/>
      <c r="BB245" s="1"/>
      <c r="BC245" s="1"/>
      <c r="BD245" s="1"/>
      <c r="BE245" s="1"/>
      <c r="BF245" s="1"/>
      <c r="BG245" s="1"/>
      <c r="BH245" s="1"/>
      <c r="BI245" s="1"/>
      <c r="BJ245" s="1"/>
      <c r="BK245" s="1"/>
      <c r="BL245" s="1"/>
      <c r="BM245" s="1"/>
      <c r="BN245" s="1"/>
      <c r="BO245" s="1"/>
      <c r="BP245" s="1"/>
      <c r="BQ245" s="1"/>
      <c r="BR245" s="1"/>
      <c r="BS245" s="1"/>
      <c r="BT245" s="1"/>
      <c r="BU245" s="1"/>
      <c r="BV245" s="1"/>
      <c r="BW245" s="1"/>
      <c r="BX245" s="1"/>
      <c r="BY245" s="1"/>
      <c r="BZ245" s="1"/>
      <c r="CA245" s="1"/>
      <c r="CB245" s="1"/>
      <c r="CC245" s="1"/>
      <c r="CD245" s="1"/>
      <c r="CE245" s="1"/>
      <c r="CF245" s="1"/>
      <c r="CG245" s="1"/>
      <c r="CH245" s="1"/>
      <c r="CI245" s="1"/>
      <c r="CJ245" s="1"/>
      <c r="CK245" s="1"/>
      <c r="CL245" s="1"/>
      <c r="CM245" s="1"/>
      <c r="CN245" s="1"/>
      <c r="CO245" s="1"/>
      <c r="CP245" s="1"/>
      <c r="CQ245" s="1"/>
      <c r="CR245" s="1"/>
      <c r="CS245" s="1"/>
      <c r="CT245" s="1"/>
      <c r="CU245" s="1"/>
      <c r="CV245" s="1"/>
      <c r="CW245" s="1"/>
      <c r="CX245" s="1"/>
      <c r="CY245" s="1"/>
      <c r="CZ245" s="1"/>
      <c r="DA245" s="1"/>
      <c r="DB245" s="1"/>
      <c r="DC245" s="1"/>
      <c r="DD245" s="1"/>
      <c r="DE245" s="1"/>
      <c r="DF245" s="1"/>
      <c r="DG245" s="1"/>
      <c r="DH245" s="1"/>
      <c r="DI245" s="1"/>
      <c r="DJ245" s="1"/>
      <c r="DK245" s="1"/>
      <c r="DL245" s="1"/>
      <c r="DM245" s="1"/>
      <c r="DN245" s="1"/>
      <c r="DO245" s="1"/>
      <c r="DP245" s="1"/>
      <c r="DQ245" s="1"/>
      <c r="DR245" s="1"/>
      <c r="DS245" s="1"/>
      <c r="DT245" s="1"/>
      <c r="DU245" s="1"/>
      <c r="DV245" s="1"/>
      <c r="DW245" s="1"/>
      <c r="DX245" s="1"/>
      <c r="DY245" s="1"/>
      <c r="DZ245" s="1"/>
      <c r="EA245" s="1"/>
      <c r="EB245" s="1"/>
      <c r="EC245" s="1"/>
      <c r="ED245" s="1"/>
      <c r="EE245" s="1"/>
      <c r="EF245" s="1"/>
      <c r="EG245" s="1"/>
      <c r="EH245" s="1"/>
      <c r="EI245" s="1"/>
      <c r="EJ245" s="1"/>
      <c r="EK245" s="1"/>
      <c r="EL245" s="1"/>
      <c r="EM245" s="1"/>
      <c r="EN245" s="1"/>
      <c r="EO245" s="1"/>
      <c r="EP245" s="1"/>
      <c r="EQ245" s="1"/>
      <c r="ER245" s="1"/>
      <c r="ES245" s="1"/>
      <c r="ET245" s="1"/>
      <c r="WZB245" s="1"/>
      <c r="WZC245" s="1"/>
      <c r="WZD245" s="1"/>
      <c r="WZE245" s="1"/>
      <c r="WZF245" s="1"/>
      <c r="WZG245" s="1"/>
      <c r="WZH245" s="1"/>
      <c r="WZI245" s="1"/>
      <c r="WZJ245" s="1"/>
      <c r="WZK245" s="1"/>
      <c r="WZL245" s="1"/>
      <c r="WZM245" s="1"/>
      <c r="WZN245" s="1"/>
      <c r="WZO245" s="1"/>
      <c r="WZP245" s="1"/>
      <c r="WZQ245" s="1"/>
      <c r="WZR245" s="1"/>
      <c r="WZS245" s="1"/>
      <c r="WZT245" s="1"/>
      <c r="WZU245" s="1"/>
      <c r="WZV245" s="1"/>
      <c r="WZW245" s="1"/>
      <c r="WZX245" s="1"/>
      <c r="WZY245" s="1"/>
      <c r="WZZ245" s="1"/>
      <c r="XAA245" s="1"/>
      <c r="XAB245" s="1"/>
      <c r="XAC245" s="1"/>
      <c r="XAD245" s="1"/>
      <c r="XAE245" s="1"/>
      <c r="XAF245" s="1"/>
      <c r="XAG245" s="1"/>
      <c r="XAH245" s="1"/>
      <c r="XAI245" s="1"/>
      <c r="XAJ245" s="1"/>
      <c r="XAK245" s="1"/>
      <c r="XAL245" s="1"/>
      <c r="XAM245" s="1"/>
      <c r="XAN245" s="1"/>
      <c r="XAO245" s="1"/>
      <c r="XAP245" s="1"/>
      <c r="XAQ245" s="1"/>
      <c r="XAR245" s="1"/>
      <c r="XAS245" s="1"/>
      <c r="XAT245" s="1"/>
      <c r="XAU245" s="1"/>
      <c r="XAV245" s="1"/>
      <c r="XAW245" s="1"/>
      <c r="XAX245" s="1"/>
      <c r="XAY245" s="1"/>
      <c r="XAZ245" s="1"/>
      <c r="XBA245" s="1"/>
      <c r="XBB245" s="1"/>
      <c r="XBC245" s="1"/>
      <c r="XBD245" s="1"/>
      <c r="XBE245" s="1"/>
      <c r="XBF245" s="1"/>
      <c r="XBG245" s="1"/>
      <c r="XBH245" s="1"/>
      <c r="XBI245" s="1"/>
      <c r="XBJ245" s="1"/>
      <c r="XBK245" s="1"/>
      <c r="XBL245" s="1"/>
      <c r="XBM245" s="1"/>
      <c r="XBN245" s="1"/>
      <c r="XBO245" s="1"/>
      <c r="XBP245" s="1"/>
      <c r="XBQ245" s="1"/>
      <c r="XBR245" s="1"/>
      <c r="XBS245" s="1"/>
      <c r="XBT245" s="1"/>
      <c r="XBU245" s="1"/>
      <c r="XBV245" s="1"/>
      <c r="XBW245" s="1"/>
      <c r="XBX245" s="1"/>
      <c r="XBY245" s="1"/>
      <c r="XBZ245" s="1"/>
      <c r="XCA245" s="1"/>
      <c r="XCB245" s="1"/>
      <c r="XCC245" s="1"/>
      <c r="XCD245" s="1"/>
      <c r="XCE245" s="1"/>
      <c r="XCF245" s="1"/>
      <c r="XCG245" s="1"/>
      <c r="XCH245" s="1"/>
      <c r="XCI245" s="1"/>
      <c r="XCJ245" s="1"/>
      <c r="XCK245" s="1"/>
      <c r="XCL245" s="1"/>
      <c r="XCM245" s="1"/>
      <c r="XCN245" s="1"/>
      <c r="XCO245" s="1"/>
      <c r="XCP245" s="1"/>
      <c r="XCQ245" s="1"/>
      <c r="XCR245" s="1"/>
      <c r="XCS245" s="1"/>
      <c r="XCT245" s="1"/>
      <c r="XCU245" s="1"/>
      <c r="XCV245" s="1"/>
      <c r="XCW245" s="1"/>
      <c r="XCX245" s="1"/>
      <c r="XCY245" s="1"/>
      <c r="XCZ245" s="1"/>
      <c r="XDA245" s="1"/>
      <c r="XDB245" s="1"/>
      <c r="XDC245" s="1"/>
      <c r="XDD245" s="1"/>
      <c r="XDE245" s="1"/>
      <c r="XDF245" s="1"/>
      <c r="XDG245" s="1"/>
      <c r="XDH245" s="1"/>
      <c r="XDI245" s="1"/>
      <c r="XDJ245" s="1"/>
      <c r="XDK245" s="1"/>
      <c r="XDL245" s="1"/>
      <c r="XDM245" s="1"/>
      <c r="XDN245" s="1"/>
      <c r="XDO245" s="1"/>
      <c r="XDP245" s="1"/>
      <c r="XDQ245" s="1"/>
      <c r="XDR245" s="1"/>
      <c r="XDS245" s="1"/>
      <c r="XDT245" s="1"/>
      <c r="XDU245" s="1"/>
      <c r="XDV245" s="1"/>
      <c r="XDW245" s="1"/>
      <c r="XDX245" s="1"/>
      <c r="XDY245" s="1"/>
      <c r="XDZ245" s="1"/>
      <c r="XEA245" s="1"/>
      <c r="XEB245" s="1"/>
      <c r="XEC245" s="1"/>
      <c r="XED245" s="1"/>
      <c r="XEE245" s="1"/>
      <c r="XEF245" s="1"/>
      <c r="XEG245" s="1"/>
      <c r="XEH245" s="1"/>
      <c r="XEI245" s="1"/>
      <c r="XEJ245" s="1"/>
      <c r="XEK245" s="1"/>
      <c r="XEL245" s="1"/>
      <c r="XEM245" s="1"/>
      <c r="XEN245" s="1"/>
      <c r="XEO245" s="1"/>
      <c r="XEP245" s="1"/>
      <c r="XEQ245" s="1"/>
      <c r="XER245" s="1"/>
      <c r="XES245" s="1"/>
      <c r="XET245" s="1"/>
      <c r="XEU245" s="1"/>
      <c r="XEV245" s="1"/>
      <c r="XEW245" s="1"/>
      <c r="XEX245" s="1"/>
      <c r="XEY245" s="1"/>
      <c r="XEZ245" s="1"/>
      <c r="XFA245" s="1"/>
      <c r="XFB245" s="1"/>
      <c r="XFC245" s="1"/>
    </row>
    <row r="246" spans="1:150 16226:16383" s="3" customFormat="1" ht="20.25" hidden="1" customHeight="1" x14ac:dyDescent="0.3">
      <c r="A246" s="103" t="str">
        <f t="shared" ref="A246:A252" ca="1" si="23">T246</f>
        <v>202 to 502</v>
      </c>
      <c r="B246" s="103"/>
      <c r="C246" s="55"/>
      <c r="D246" s="55"/>
      <c r="E246" s="33"/>
      <c r="F246" s="6"/>
      <c r="G246" s="6"/>
      <c r="H246" s="6">
        <f t="shared" ref="H246:H252" si="24">E246+F246+(IF(G246&lt;101,G246,IF(G246&lt;201,G246/2,IF(G246&lt;=301,G246/3,G246/4))))</f>
        <v>0</v>
      </c>
      <c r="I246" s="1"/>
      <c r="J246" s="1"/>
      <c r="K246" s="1"/>
      <c r="L246" s="1"/>
      <c r="M246" s="1"/>
      <c r="N246" s="1"/>
      <c r="O246" s="1"/>
      <c r="P246" s="1"/>
      <c r="Q246" s="1"/>
      <c r="R246" s="1"/>
      <c r="S246" s="1"/>
      <c r="T246" s="23" t="str">
        <f t="shared" ref="T246:T252" ca="1" si="25">U246&amp;""&amp;" to "&amp;""&amp;V246</f>
        <v>202 to 502</v>
      </c>
      <c r="U246" s="23">
        <f ca="1">U245+1</f>
        <v>202</v>
      </c>
      <c r="V246" s="23">
        <f ca="1">V245+1</f>
        <v>502</v>
      </c>
      <c r="W246" s="1"/>
      <c r="X246" s="1"/>
      <c r="Y246" s="1"/>
      <c r="Z246" s="1"/>
      <c r="AA246" s="1"/>
      <c r="AB246" s="1"/>
      <c r="AC246" s="1"/>
      <c r="AD246" s="1"/>
      <c r="AE246" s="1"/>
      <c r="AF246" s="1"/>
      <c r="AG246" s="1"/>
      <c r="AH246" s="1"/>
      <c r="AI246" s="1"/>
      <c r="AJ246" s="1"/>
      <c r="AK246" s="1"/>
      <c r="AL246" s="1"/>
      <c r="AM246" s="1"/>
      <c r="AN246" s="1"/>
      <c r="AO246" s="1"/>
      <c r="AP246" s="1"/>
      <c r="AQ246" s="1"/>
      <c r="AR246" s="1"/>
      <c r="AS246" s="1"/>
      <c r="AT246" s="1"/>
      <c r="AU246" s="1"/>
      <c r="AV246" s="1"/>
      <c r="AW246" s="1"/>
      <c r="AX246" s="1"/>
      <c r="AY246" s="1"/>
      <c r="AZ246" s="1"/>
      <c r="BA246" s="1"/>
      <c r="BB246" s="1"/>
      <c r="BC246" s="1"/>
      <c r="BD246" s="1"/>
      <c r="BE246" s="1"/>
      <c r="BF246" s="1"/>
      <c r="BG246" s="1"/>
      <c r="BH246" s="1"/>
      <c r="BI246" s="1"/>
      <c r="BJ246" s="1"/>
      <c r="BK246" s="1"/>
      <c r="BL246" s="1"/>
      <c r="BM246" s="1"/>
      <c r="BN246" s="1"/>
      <c r="BO246" s="1"/>
      <c r="BP246" s="1"/>
      <c r="BQ246" s="1"/>
      <c r="BR246" s="1"/>
      <c r="BS246" s="1"/>
      <c r="BT246" s="1"/>
      <c r="BU246" s="1"/>
      <c r="BV246" s="1"/>
      <c r="BW246" s="1"/>
      <c r="BX246" s="1"/>
      <c r="BY246" s="1"/>
      <c r="BZ246" s="1"/>
      <c r="CA246" s="1"/>
      <c r="CB246" s="1"/>
      <c r="CC246" s="1"/>
      <c r="CD246" s="1"/>
      <c r="CE246" s="1"/>
      <c r="CF246" s="1"/>
      <c r="CG246" s="1"/>
      <c r="CH246" s="1"/>
      <c r="CI246" s="1"/>
      <c r="CJ246" s="1"/>
      <c r="CK246" s="1"/>
      <c r="CL246" s="1"/>
      <c r="CM246" s="1"/>
      <c r="CN246" s="1"/>
      <c r="CO246" s="1"/>
      <c r="CP246" s="1"/>
      <c r="CQ246" s="1"/>
      <c r="CR246" s="1"/>
      <c r="CS246" s="1"/>
      <c r="CT246" s="1"/>
      <c r="CU246" s="1"/>
      <c r="CV246" s="1"/>
      <c r="CW246" s="1"/>
      <c r="CX246" s="1"/>
      <c r="CY246" s="1"/>
      <c r="CZ246" s="1"/>
      <c r="DA246" s="1"/>
      <c r="DB246" s="1"/>
      <c r="DC246" s="1"/>
      <c r="DD246" s="1"/>
      <c r="DE246" s="1"/>
      <c r="DF246" s="1"/>
      <c r="DG246" s="1"/>
      <c r="DH246" s="1"/>
      <c r="DI246" s="1"/>
      <c r="DJ246" s="1"/>
      <c r="DK246" s="1"/>
      <c r="DL246" s="1"/>
      <c r="DM246" s="1"/>
      <c r="DN246" s="1"/>
      <c r="DO246" s="1"/>
      <c r="DP246" s="1"/>
      <c r="DQ246" s="1"/>
      <c r="DR246" s="1"/>
      <c r="DS246" s="1"/>
      <c r="DT246" s="1"/>
      <c r="DU246" s="1"/>
      <c r="DV246" s="1"/>
      <c r="DW246" s="1"/>
      <c r="DX246" s="1"/>
      <c r="DY246" s="1"/>
      <c r="DZ246" s="1"/>
      <c r="EA246" s="1"/>
      <c r="EB246" s="1"/>
      <c r="EC246" s="1"/>
      <c r="ED246" s="1"/>
      <c r="EE246" s="1"/>
      <c r="EF246" s="1"/>
      <c r="EG246" s="1"/>
      <c r="EH246" s="1"/>
      <c r="EI246" s="1"/>
      <c r="EJ246" s="1"/>
      <c r="EK246" s="1"/>
      <c r="EL246" s="1"/>
      <c r="EM246" s="1"/>
      <c r="EN246" s="1"/>
      <c r="EO246" s="1"/>
      <c r="EP246" s="1"/>
      <c r="EQ246" s="1"/>
      <c r="ER246" s="1"/>
      <c r="ES246" s="1"/>
      <c r="ET246" s="1"/>
      <c r="WZB246" s="1"/>
      <c r="WZC246" s="1"/>
      <c r="WZD246" s="1"/>
      <c r="WZE246" s="1"/>
      <c r="WZF246" s="1"/>
      <c r="WZG246" s="1"/>
      <c r="WZH246" s="1"/>
      <c r="WZI246" s="1"/>
      <c r="WZJ246" s="1"/>
      <c r="WZK246" s="1"/>
      <c r="WZL246" s="1"/>
      <c r="WZM246" s="1"/>
      <c r="WZN246" s="1"/>
      <c r="WZO246" s="1"/>
      <c r="WZP246" s="1"/>
      <c r="WZQ246" s="1"/>
      <c r="WZR246" s="1"/>
      <c r="WZS246" s="1"/>
      <c r="WZT246" s="1"/>
      <c r="WZU246" s="1"/>
      <c r="WZV246" s="1"/>
      <c r="WZW246" s="1"/>
      <c r="WZX246" s="1"/>
      <c r="WZY246" s="1"/>
      <c r="WZZ246" s="1"/>
      <c r="XAA246" s="1"/>
      <c r="XAB246" s="1"/>
      <c r="XAC246" s="1"/>
      <c r="XAD246" s="1"/>
      <c r="XAE246" s="1"/>
      <c r="XAF246" s="1"/>
      <c r="XAG246" s="1"/>
      <c r="XAH246" s="1"/>
      <c r="XAI246" s="1"/>
      <c r="XAJ246" s="1"/>
      <c r="XAK246" s="1"/>
      <c r="XAL246" s="1"/>
      <c r="XAM246" s="1"/>
      <c r="XAN246" s="1"/>
      <c r="XAO246" s="1"/>
      <c r="XAP246" s="1"/>
      <c r="XAQ246" s="1"/>
      <c r="XAR246" s="1"/>
      <c r="XAS246" s="1"/>
      <c r="XAT246" s="1"/>
      <c r="XAU246" s="1"/>
      <c r="XAV246" s="1"/>
      <c r="XAW246" s="1"/>
      <c r="XAX246" s="1"/>
      <c r="XAY246" s="1"/>
      <c r="XAZ246" s="1"/>
      <c r="XBA246" s="1"/>
      <c r="XBB246" s="1"/>
      <c r="XBC246" s="1"/>
      <c r="XBD246" s="1"/>
      <c r="XBE246" s="1"/>
      <c r="XBF246" s="1"/>
      <c r="XBG246" s="1"/>
      <c r="XBH246" s="1"/>
      <c r="XBI246" s="1"/>
      <c r="XBJ246" s="1"/>
      <c r="XBK246" s="1"/>
      <c r="XBL246" s="1"/>
      <c r="XBM246" s="1"/>
      <c r="XBN246" s="1"/>
      <c r="XBO246" s="1"/>
      <c r="XBP246" s="1"/>
      <c r="XBQ246" s="1"/>
      <c r="XBR246" s="1"/>
      <c r="XBS246" s="1"/>
      <c r="XBT246" s="1"/>
      <c r="XBU246" s="1"/>
      <c r="XBV246" s="1"/>
      <c r="XBW246" s="1"/>
      <c r="XBX246" s="1"/>
      <c r="XBY246" s="1"/>
      <c r="XBZ246" s="1"/>
      <c r="XCA246" s="1"/>
      <c r="XCB246" s="1"/>
      <c r="XCC246" s="1"/>
      <c r="XCD246" s="1"/>
      <c r="XCE246" s="1"/>
      <c r="XCF246" s="1"/>
      <c r="XCG246" s="1"/>
      <c r="XCH246" s="1"/>
      <c r="XCI246" s="1"/>
      <c r="XCJ246" s="1"/>
      <c r="XCK246" s="1"/>
      <c r="XCL246" s="1"/>
      <c r="XCM246" s="1"/>
      <c r="XCN246" s="1"/>
      <c r="XCO246" s="1"/>
      <c r="XCP246" s="1"/>
      <c r="XCQ246" s="1"/>
      <c r="XCR246" s="1"/>
      <c r="XCS246" s="1"/>
      <c r="XCT246" s="1"/>
      <c r="XCU246" s="1"/>
      <c r="XCV246" s="1"/>
      <c r="XCW246" s="1"/>
      <c r="XCX246" s="1"/>
      <c r="XCY246" s="1"/>
      <c r="XCZ246" s="1"/>
      <c r="XDA246" s="1"/>
      <c r="XDB246" s="1"/>
      <c r="XDC246" s="1"/>
      <c r="XDD246" s="1"/>
      <c r="XDE246" s="1"/>
      <c r="XDF246" s="1"/>
      <c r="XDG246" s="1"/>
      <c r="XDH246" s="1"/>
      <c r="XDI246" s="1"/>
      <c r="XDJ246" s="1"/>
      <c r="XDK246" s="1"/>
      <c r="XDL246" s="1"/>
      <c r="XDM246" s="1"/>
      <c r="XDN246" s="1"/>
      <c r="XDO246" s="1"/>
      <c r="XDP246" s="1"/>
      <c r="XDQ246" s="1"/>
      <c r="XDR246" s="1"/>
      <c r="XDS246" s="1"/>
      <c r="XDT246" s="1"/>
      <c r="XDU246" s="1"/>
      <c r="XDV246" s="1"/>
      <c r="XDW246" s="1"/>
      <c r="XDX246" s="1"/>
      <c r="XDY246" s="1"/>
      <c r="XDZ246" s="1"/>
      <c r="XEA246" s="1"/>
      <c r="XEB246" s="1"/>
      <c r="XEC246" s="1"/>
      <c r="XED246" s="1"/>
      <c r="XEE246" s="1"/>
      <c r="XEF246" s="1"/>
      <c r="XEG246" s="1"/>
      <c r="XEH246" s="1"/>
      <c r="XEI246" s="1"/>
      <c r="XEJ246" s="1"/>
      <c r="XEK246" s="1"/>
      <c r="XEL246" s="1"/>
      <c r="XEM246" s="1"/>
      <c r="XEN246" s="1"/>
      <c r="XEO246" s="1"/>
      <c r="XEP246" s="1"/>
      <c r="XEQ246" s="1"/>
      <c r="XER246" s="1"/>
      <c r="XES246" s="1"/>
      <c r="XET246" s="1"/>
      <c r="XEU246" s="1"/>
      <c r="XEV246" s="1"/>
      <c r="XEW246" s="1"/>
      <c r="XEX246" s="1"/>
      <c r="XEY246" s="1"/>
      <c r="XEZ246" s="1"/>
      <c r="XFA246" s="1"/>
      <c r="XFB246" s="1"/>
      <c r="XFC246" s="1"/>
    </row>
    <row r="247" spans="1:150 16226:16383" s="3" customFormat="1" ht="20.25" hidden="1" customHeight="1" x14ac:dyDescent="0.3">
      <c r="A247" s="103" t="str">
        <f t="shared" ca="1" si="23"/>
        <v>203 to 503</v>
      </c>
      <c r="B247" s="103"/>
      <c r="C247" s="55"/>
      <c r="D247" s="55"/>
      <c r="E247" s="33"/>
      <c r="F247" s="6"/>
      <c r="G247" s="6"/>
      <c r="H247" s="6">
        <f t="shared" si="24"/>
        <v>0</v>
      </c>
      <c r="I247" s="1"/>
      <c r="J247" s="1"/>
      <c r="K247" s="1"/>
      <c r="L247" s="1"/>
      <c r="M247" s="1"/>
      <c r="N247" s="1"/>
      <c r="O247" s="1"/>
      <c r="P247" s="1"/>
      <c r="Q247" s="1"/>
      <c r="R247" s="1"/>
      <c r="S247" s="1"/>
      <c r="T247" s="23" t="str">
        <f t="shared" ca="1" si="25"/>
        <v>203 to 503</v>
      </c>
      <c r="U247" s="23">
        <f t="shared" ref="U247:U252" ca="1" si="26">U246+1</f>
        <v>203</v>
      </c>
      <c r="V247" s="23">
        <f t="shared" ref="V247:V252" ca="1" si="27">V246+1</f>
        <v>503</v>
      </c>
      <c r="W247" s="1"/>
      <c r="X247" s="1"/>
      <c r="Y247" s="1"/>
      <c r="Z247" s="1"/>
      <c r="AA247" s="1"/>
      <c r="AB247" s="1"/>
      <c r="AC247" s="1"/>
      <c r="AD247" s="1"/>
      <c r="AE247" s="1"/>
      <c r="AF247" s="1"/>
      <c r="AG247" s="1"/>
      <c r="AH247" s="1"/>
      <c r="AI247" s="1"/>
      <c r="AJ247" s="1"/>
      <c r="AK247" s="1"/>
      <c r="AL247" s="1"/>
      <c r="AM247" s="1"/>
      <c r="AN247" s="1"/>
      <c r="AO247" s="1"/>
      <c r="AP247" s="1"/>
      <c r="AQ247" s="1"/>
      <c r="AR247" s="1"/>
      <c r="AS247" s="1"/>
      <c r="AT247" s="1"/>
      <c r="AU247" s="1"/>
      <c r="AV247" s="1"/>
      <c r="AW247" s="1"/>
      <c r="AX247" s="1"/>
      <c r="AY247" s="1"/>
      <c r="AZ247" s="1"/>
      <c r="BA247" s="1"/>
      <c r="BB247" s="1"/>
      <c r="BC247" s="1"/>
      <c r="BD247" s="1"/>
      <c r="BE247" s="1"/>
      <c r="BF247" s="1"/>
      <c r="BG247" s="1"/>
      <c r="BH247" s="1"/>
      <c r="BI247" s="1"/>
      <c r="BJ247" s="1"/>
      <c r="BK247" s="1"/>
      <c r="BL247" s="1"/>
      <c r="BM247" s="1"/>
      <c r="BN247" s="1"/>
      <c r="BO247" s="1"/>
      <c r="BP247" s="1"/>
      <c r="BQ247" s="1"/>
      <c r="BR247" s="1"/>
      <c r="BS247" s="1"/>
      <c r="BT247" s="1"/>
      <c r="BU247" s="1"/>
      <c r="BV247" s="1"/>
      <c r="BW247" s="1"/>
      <c r="BX247" s="1"/>
      <c r="BY247" s="1"/>
      <c r="BZ247" s="1"/>
      <c r="CA247" s="1"/>
      <c r="CB247" s="1"/>
      <c r="CC247" s="1"/>
      <c r="CD247" s="1"/>
      <c r="CE247" s="1"/>
      <c r="CF247" s="1"/>
      <c r="CG247" s="1"/>
      <c r="CH247" s="1"/>
      <c r="CI247" s="1"/>
      <c r="CJ247" s="1"/>
      <c r="CK247" s="1"/>
      <c r="CL247" s="1"/>
      <c r="CM247" s="1"/>
      <c r="CN247" s="1"/>
      <c r="CO247" s="1"/>
      <c r="CP247" s="1"/>
      <c r="CQ247" s="1"/>
      <c r="CR247" s="1"/>
      <c r="CS247" s="1"/>
      <c r="CT247" s="1"/>
      <c r="CU247" s="1"/>
      <c r="CV247" s="1"/>
      <c r="CW247" s="1"/>
      <c r="CX247" s="1"/>
      <c r="CY247" s="1"/>
      <c r="CZ247" s="1"/>
      <c r="DA247" s="1"/>
      <c r="DB247" s="1"/>
      <c r="DC247" s="1"/>
      <c r="DD247" s="1"/>
      <c r="DE247" s="1"/>
      <c r="DF247" s="1"/>
      <c r="DG247" s="1"/>
      <c r="DH247" s="1"/>
      <c r="DI247" s="1"/>
      <c r="DJ247" s="1"/>
      <c r="DK247" s="1"/>
      <c r="DL247" s="1"/>
      <c r="DM247" s="1"/>
      <c r="DN247" s="1"/>
      <c r="DO247" s="1"/>
      <c r="DP247" s="1"/>
      <c r="DQ247" s="1"/>
      <c r="DR247" s="1"/>
      <c r="DS247" s="1"/>
      <c r="DT247" s="1"/>
      <c r="DU247" s="1"/>
      <c r="DV247" s="1"/>
      <c r="DW247" s="1"/>
      <c r="DX247" s="1"/>
      <c r="DY247" s="1"/>
      <c r="DZ247" s="1"/>
      <c r="EA247" s="1"/>
      <c r="EB247" s="1"/>
      <c r="EC247" s="1"/>
      <c r="ED247" s="1"/>
      <c r="EE247" s="1"/>
      <c r="EF247" s="1"/>
      <c r="EG247" s="1"/>
      <c r="EH247" s="1"/>
      <c r="EI247" s="1"/>
      <c r="EJ247" s="1"/>
      <c r="EK247" s="1"/>
      <c r="EL247" s="1"/>
      <c r="EM247" s="1"/>
      <c r="EN247" s="1"/>
      <c r="EO247" s="1"/>
      <c r="EP247" s="1"/>
      <c r="EQ247" s="1"/>
      <c r="ER247" s="1"/>
      <c r="ES247" s="1"/>
      <c r="ET247" s="1"/>
      <c r="WZB247" s="1"/>
      <c r="WZC247" s="1"/>
      <c r="WZD247" s="1"/>
      <c r="WZE247" s="1"/>
      <c r="WZF247" s="1"/>
      <c r="WZG247" s="1"/>
      <c r="WZH247" s="1"/>
      <c r="WZI247" s="1"/>
      <c r="WZJ247" s="1"/>
      <c r="WZK247" s="1"/>
      <c r="WZL247" s="1"/>
      <c r="WZM247" s="1"/>
      <c r="WZN247" s="1"/>
      <c r="WZO247" s="1"/>
      <c r="WZP247" s="1"/>
      <c r="WZQ247" s="1"/>
      <c r="WZR247" s="1"/>
      <c r="WZS247" s="1"/>
      <c r="WZT247" s="1"/>
      <c r="WZU247" s="1"/>
      <c r="WZV247" s="1"/>
      <c r="WZW247" s="1"/>
      <c r="WZX247" s="1"/>
      <c r="WZY247" s="1"/>
      <c r="WZZ247" s="1"/>
      <c r="XAA247" s="1"/>
      <c r="XAB247" s="1"/>
      <c r="XAC247" s="1"/>
      <c r="XAD247" s="1"/>
      <c r="XAE247" s="1"/>
      <c r="XAF247" s="1"/>
      <c r="XAG247" s="1"/>
      <c r="XAH247" s="1"/>
      <c r="XAI247" s="1"/>
      <c r="XAJ247" s="1"/>
      <c r="XAK247" s="1"/>
      <c r="XAL247" s="1"/>
      <c r="XAM247" s="1"/>
      <c r="XAN247" s="1"/>
      <c r="XAO247" s="1"/>
      <c r="XAP247" s="1"/>
      <c r="XAQ247" s="1"/>
      <c r="XAR247" s="1"/>
      <c r="XAS247" s="1"/>
      <c r="XAT247" s="1"/>
      <c r="XAU247" s="1"/>
      <c r="XAV247" s="1"/>
      <c r="XAW247" s="1"/>
      <c r="XAX247" s="1"/>
      <c r="XAY247" s="1"/>
      <c r="XAZ247" s="1"/>
      <c r="XBA247" s="1"/>
      <c r="XBB247" s="1"/>
      <c r="XBC247" s="1"/>
      <c r="XBD247" s="1"/>
      <c r="XBE247" s="1"/>
      <c r="XBF247" s="1"/>
      <c r="XBG247" s="1"/>
      <c r="XBH247" s="1"/>
      <c r="XBI247" s="1"/>
      <c r="XBJ247" s="1"/>
      <c r="XBK247" s="1"/>
      <c r="XBL247" s="1"/>
      <c r="XBM247" s="1"/>
      <c r="XBN247" s="1"/>
      <c r="XBO247" s="1"/>
      <c r="XBP247" s="1"/>
      <c r="XBQ247" s="1"/>
      <c r="XBR247" s="1"/>
      <c r="XBS247" s="1"/>
      <c r="XBT247" s="1"/>
      <c r="XBU247" s="1"/>
      <c r="XBV247" s="1"/>
      <c r="XBW247" s="1"/>
      <c r="XBX247" s="1"/>
      <c r="XBY247" s="1"/>
      <c r="XBZ247" s="1"/>
      <c r="XCA247" s="1"/>
      <c r="XCB247" s="1"/>
      <c r="XCC247" s="1"/>
      <c r="XCD247" s="1"/>
      <c r="XCE247" s="1"/>
      <c r="XCF247" s="1"/>
      <c r="XCG247" s="1"/>
      <c r="XCH247" s="1"/>
      <c r="XCI247" s="1"/>
      <c r="XCJ247" s="1"/>
      <c r="XCK247" s="1"/>
      <c r="XCL247" s="1"/>
      <c r="XCM247" s="1"/>
      <c r="XCN247" s="1"/>
      <c r="XCO247" s="1"/>
      <c r="XCP247" s="1"/>
      <c r="XCQ247" s="1"/>
      <c r="XCR247" s="1"/>
      <c r="XCS247" s="1"/>
      <c r="XCT247" s="1"/>
      <c r="XCU247" s="1"/>
      <c r="XCV247" s="1"/>
      <c r="XCW247" s="1"/>
      <c r="XCX247" s="1"/>
      <c r="XCY247" s="1"/>
      <c r="XCZ247" s="1"/>
      <c r="XDA247" s="1"/>
      <c r="XDB247" s="1"/>
      <c r="XDC247" s="1"/>
      <c r="XDD247" s="1"/>
      <c r="XDE247" s="1"/>
      <c r="XDF247" s="1"/>
      <c r="XDG247" s="1"/>
      <c r="XDH247" s="1"/>
      <c r="XDI247" s="1"/>
      <c r="XDJ247" s="1"/>
      <c r="XDK247" s="1"/>
      <c r="XDL247" s="1"/>
      <c r="XDM247" s="1"/>
      <c r="XDN247" s="1"/>
      <c r="XDO247" s="1"/>
      <c r="XDP247" s="1"/>
      <c r="XDQ247" s="1"/>
      <c r="XDR247" s="1"/>
      <c r="XDS247" s="1"/>
      <c r="XDT247" s="1"/>
      <c r="XDU247" s="1"/>
      <c r="XDV247" s="1"/>
      <c r="XDW247" s="1"/>
      <c r="XDX247" s="1"/>
      <c r="XDY247" s="1"/>
      <c r="XDZ247" s="1"/>
      <c r="XEA247" s="1"/>
      <c r="XEB247" s="1"/>
      <c r="XEC247" s="1"/>
      <c r="XED247" s="1"/>
      <c r="XEE247" s="1"/>
      <c r="XEF247" s="1"/>
      <c r="XEG247" s="1"/>
      <c r="XEH247" s="1"/>
      <c r="XEI247" s="1"/>
      <c r="XEJ247" s="1"/>
      <c r="XEK247" s="1"/>
      <c r="XEL247" s="1"/>
      <c r="XEM247" s="1"/>
      <c r="XEN247" s="1"/>
      <c r="XEO247" s="1"/>
      <c r="XEP247" s="1"/>
      <c r="XEQ247" s="1"/>
      <c r="XER247" s="1"/>
      <c r="XES247" s="1"/>
      <c r="XET247" s="1"/>
      <c r="XEU247" s="1"/>
      <c r="XEV247" s="1"/>
      <c r="XEW247" s="1"/>
      <c r="XEX247" s="1"/>
      <c r="XEY247" s="1"/>
      <c r="XEZ247" s="1"/>
      <c r="XFA247" s="1"/>
      <c r="XFB247" s="1"/>
      <c r="XFC247" s="1"/>
    </row>
    <row r="248" spans="1:150 16226:16383" s="3" customFormat="1" ht="20.25" hidden="1" customHeight="1" x14ac:dyDescent="0.3">
      <c r="A248" s="103" t="str">
        <f t="shared" ca="1" si="23"/>
        <v>204 to 504</v>
      </c>
      <c r="B248" s="103"/>
      <c r="C248" s="55"/>
      <c r="D248" s="55"/>
      <c r="E248" s="33"/>
      <c r="F248" s="6"/>
      <c r="G248" s="6"/>
      <c r="H248" s="6">
        <f t="shared" si="24"/>
        <v>0</v>
      </c>
      <c r="I248" s="1"/>
      <c r="J248" s="1"/>
      <c r="K248" s="1"/>
      <c r="L248" s="1"/>
      <c r="M248" s="1"/>
      <c r="N248" s="1"/>
      <c r="O248" s="1"/>
      <c r="P248" s="1"/>
      <c r="Q248" s="1"/>
      <c r="R248" s="1"/>
      <c r="S248" s="1"/>
      <c r="T248" s="23" t="str">
        <f t="shared" ca="1" si="25"/>
        <v>204 to 504</v>
      </c>
      <c r="U248" s="23">
        <f t="shared" ca="1" si="26"/>
        <v>204</v>
      </c>
      <c r="V248" s="23">
        <f t="shared" ca="1" si="27"/>
        <v>504</v>
      </c>
      <c r="W248" s="1"/>
      <c r="X248" s="1"/>
      <c r="Y248" s="1"/>
      <c r="Z248" s="1"/>
      <c r="AA248" s="1"/>
      <c r="AB248" s="1"/>
      <c r="AC248" s="1"/>
      <c r="AD248" s="1"/>
      <c r="AE248" s="1"/>
      <c r="AF248" s="1"/>
      <c r="AG248" s="1"/>
      <c r="AH248" s="1"/>
      <c r="AI248" s="1"/>
      <c r="AJ248" s="1"/>
      <c r="AK248" s="1"/>
      <c r="AL248" s="1"/>
      <c r="AM248" s="1"/>
      <c r="AN248" s="1"/>
      <c r="AO248" s="1"/>
      <c r="AP248" s="1"/>
      <c r="AQ248" s="1"/>
      <c r="AR248" s="1"/>
      <c r="AS248" s="1"/>
      <c r="AT248" s="1"/>
      <c r="AU248" s="1"/>
      <c r="AV248" s="1"/>
      <c r="AW248" s="1"/>
      <c r="AX248" s="1"/>
      <c r="AY248" s="1"/>
      <c r="AZ248" s="1"/>
      <c r="BA248" s="1"/>
      <c r="BB248" s="1"/>
      <c r="BC248" s="1"/>
      <c r="BD248" s="1"/>
      <c r="BE248" s="1"/>
      <c r="BF248" s="1"/>
      <c r="BG248" s="1"/>
      <c r="BH248" s="1"/>
      <c r="BI248" s="1"/>
      <c r="BJ248" s="1"/>
      <c r="BK248" s="1"/>
      <c r="BL248" s="1"/>
      <c r="BM248" s="1"/>
      <c r="BN248" s="1"/>
      <c r="BO248" s="1"/>
      <c r="BP248" s="1"/>
      <c r="BQ248" s="1"/>
      <c r="BR248" s="1"/>
      <c r="BS248" s="1"/>
      <c r="BT248" s="1"/>
      <c r="BU248" s="1"/>
      <c r="BV248" s="1"/>
      <c r="BW248" s="1"/>
      <c r="BX248" s="1"/>
      <c r="BY248" s="1"/>
      <c r="BZ248" s="1"/>
      <c r="CA248" s="1"/>
      <c r="CB248" s="1"/>
      <c r="CC248" s="1"/>
      <c r="CD248" s="1"/>
      <c r="CE248" s="1"/>
      <c r="CF248" s="1"/>
      <c r="CG248" s="1"/>
      <c r="CH248" s="1"/>
      <c r="CI248" s="1"/>
      <c r="CJ248" s="1"/>
      <c r="CK248" s="1"/>
      <c r="CL248" s="1"/>
      <c r="CM248" s="1"/>
      <c r="CN248" s="1"/>
      <c r="CO248" s="1"/>
      <c r="CP248" s="1"/>
      <c r="CQ248" s="1"/>
      <c r="CR248" s="1"/>
      <c r="CS248" s="1"/>
      <c r="CT248" s="1"/>
      <c r="CU248" s="1"/>
      <c r="CV248" s="1"/>
      <c r="CW248" s="1"/>
      <c r="CX248" s="1"/>
      <c r="CY248" s="1"/>
      <c r="CZ248" s="1"/>
      <c r="DA248" s="1"/>
      <c r="DB248" s="1"/>
      <c r="DC248" s="1"/>
      <c r="DD248" s="1"/>
      <c r="DE248" s="1"/>
      <c r="DF248" s="1"/>
      <c r="DG248" s="1"/>
      <c r="DH248" s="1"/>
      <c r="DI248" s="1"/>
      <c r="DJ248" s="1"/>
      <c r="DK248" s="1"/>
      <c r="DL248" s="1"/>
      <c r="DM248" s="1"/>
      <c r="DN248" s="1"/>
      <c r="DO248" s="1"/>
      <c r="DP248" s="1"/>
      <c r="DQ248" s="1"/>
      <c r="DR248" s="1"/>
      <c r="DS248" s="1"/>
      <c r="DT248" s="1"/>
      <c r="DU248" s="1"/>
      <c r="DV248" s="1"/>
      <c r="DW248" s="1"/>
      <c r="DX248" s="1"/>
      <c r="DY248" s="1"/>
      <c r="DZ248" s="1"/>
      <c r="EA248" s="1"/>
      <c r="EB248" s="1"/>
      <c r="EC248" s="1"/>
      <c r="ED248" s="1"/>
      <c r="EE248" s="1"/>
      <c r="EF248" s="1"/>
      <c r="EG248" s="1"/>
      <c r="EH248" s="1"/>
      <c r="EI248" s="1"/>
      <c r="EJ248" s="1"/>
      <c r="EK248" s="1"/>
      <c r="EL248" s="1"/>
      <c r="EM248" s="1"/>
      <c r="EN248" s="1"/>
      <c r="EO248" s="1"/>
      <c r="EP248" s="1"/>
      <c r="EQ248" s="1"/>
      <c r="ER248" s="1"/>
      <c r="ES248" s="1"/>
      <c r="ET248" s="1"/>
      <c r="WZB248" s="1"/>
      <c r="WZC248" s="1"/>
      <c r="WZD248" s="1"/>
      <c r="WZE248" s="1"/>
      <c r="WZF248" s="1"/>
      <c r="WZG248" s="1"/>
      <c r="WZH248" s="1"/>
      <c r="WZI248" s="1"/>
      <c r="WZJ248" s="1"/>
      <c r="WZK248" s="1"/>
      <c r="WZL248" s="1"/>
      <c r="WZM248" s="1"/>
      <c r="WZN248" s="1"/>
      <c r="WZO248" s="1"/>
      <c r="WZP248" s="1"/>
      <c r="WZQ248" s="1"/>
      <c r="WZR248" s="1"/>
      <c r="WZS248" s="1"/>
      <c r="WZT248" s="1"/>
      <c r="WZU248" s="1"/>
      <c r="WZV248" s="1"/>
      <c r="WZW248" s="1"/>
      <c r="WZX248" s="1"/>
      <c r="WZY248" s="1"/>
      <c r="WZZ248" s="1"/>
      <c r="XAA248" s="1"/>
      <c r="XAB248" s="1"/>
      <c r="XAC248" s="1"/>
      <c r="XAD248" s="1"/>
      <c r="XAE248" s="1"/>
      <c r="XAF248" s="1"/>
      <c r="XAG248" s="1"/>
      <c r="XAH248" s="1"/>
      <c r="XAI248" s="1"/>
      <c r="XAJ248" s="1"/>
      <c r="XAK248" s="1"/>
      <c r="XAL248" s="1"/>
      <c r="XAM248" s="1"/>
      <c r="XAN248" s="1"/>
      <c r="XAO248" s="1"/>
      <c r="XAP248" s="1"/>
      <c r="XAQ248" s="1"/>
      <c r="XAR248" s="1"/>
      <c r="XAS248" s="1"/>
      <c r="XAT248" s="1"/>
      <c r="XAU248" s="1"/>
      <c r="XAV248" s="1"/>
      <c r="XAW248" s="1"/>
      <c r="XAX248" s="1"/>
      <c r="XAY248" s="1"/>
      <c r="XAZ248" s="1"/>
      <c r="XBA248" s="1"/>
      <c r="XBB248" s="1"/>
      <c r="XBC248" s="1"/>
      <c r="XBD248" s="1"/>
      <c r="XBE248" s="1"/>
      <c r="XBF248" s="1"/>
      <c r="XBG248" s="1"/>
      <c r="XBH248" s="1"/>
      <c r="XBI248" s="1"/>
      <c r="XBJ248" s="1"/>
      <c r="XBK248" s="1"/>
      <c r="XBL248" s="1"/>
      <c r="XBM248" s="1"/>
      <c r="XBN248" s="1"/>
      <c r="XBO248" s="1"/>
      <c r="XBP248" s="1"/>
      <c r="XBQ248" s="1"/>
      <c r="XBR248" s="1"/>
      <c r="XBS248" s="1"/>
      <c r="XBT248" s="1"/>
      <c r="XBU248" s="1"/>
      <c r="XBV248" s="1"/>
      <c r="XBW248" s="1"/>
      <c r="XBX248" s="1"/>
      <c r="XBY248" s="1"/>
      <c r="XBZ248" s="1"/>
      <c r="XCA248" s="1"/>
      <c r="XCB248" s="1"/>
      <c r="XCC248" s="1"/>
      <c r="XCD248" s="1"/>
      <c r="XCE248" s="1"/>
      <c r="XCF248" s="1"/>
      <c r="XCG248" s="1"/>
      <c r="XCH248" s="1"/>
      <c r="XCI248" s="1"/>
      <c r="XCJ248" s="1"/>
      <c r="XCK248" s="1"/>
      <c r="XCL248" s="1"/>
      <c r="XCM248" s="1"/>
      <c r="XCN248" s="1"/>
      <c r="XCO248" s="1"/>
      <c r="XCP248" s="1"/>
      <c r="XCQ248" s="1"/>
      <c r="XCR248" s="1"/>
      <c r="XCS248" s="1"/>
      <c r="XCT248" s="1"/>
      <c r="XCU248" s="1"/>
      <c r="XCV248" s="1"/>
      <c r="XCW248" s="1"/>
      <c r="XCX248" s="1"/>
      <c r="XCY248" s="1"/>
      <c r="XCZ248" s="1"/>
      <c r="XDA248" s="1"/>
      <c r="XDB248" s="1"/>
      <c r="XDC248" s="1"/>
      <c r="XDD248" s="1"/>
      <c r="XDE248" s="1"/>
      <c r="XDF248" s="1"/>
      <c r="XDG248" s="1"/>
      <c r="XDH248" s="1"/>
      <c r="XDI248" s="1"/>
      <c r="XDJ248" s="1"/>
      <c r="XDK248" s="1"/>
      <c r="XDL248" s="1"/>
      <c r="XDM248" s="1"/>
      <c r="XDN248" s="1"/>
      <c r="XDO248" s="1"/>
      <c r="XDP248" s="1"/>
      <c r="XDQ248" s="1"/>
      <c r="XDR248" s="1"/>
      <c r="XDS248" s="1"/>
      <c r="XDT248" s="1"/>
      <c r="XDU248" s="1"/>
      <c r="XDV248" s="1"/>
      <c r="XDW248" s="1"/>
      <c r="XDX248" s="1"/>
      <c r="XDY248" s="1"/>
      <c r="XDZ248" s="1"/>
      <c r="XEA248" s="1"/>
      <c r="XEB248" s="1"/>
      <c r="XEC248" s="1"/>
      <c r="XED248" s="1"/>
      <c r="XEE248" s="1"/>
      <c r="XEF248" s="1"/>
      <c r="XEG248" s="1"/>
      <c r="XEH248" s="1"/>
      <c r="XEI248" s="1"/>
      <c r="XEJ248" s="1"/>
      <c r="XEK248" s="1"/>
      <c r="XEL248" s="1"/>
      <c r="XEM248" s="1"/>
      <c r="XEN248" s="1"/>
      <c r="XEO248" s="1"/>
      <c r="XEP248" s="1"/>
      <c r="XEQ248" s="1"/>
      <c r="XER248" s="1"/>
      <c r="XES248" s="1"/>
      <c r="XET248" s="1"/>
      <c r="XEU248" s="1"/>
      <c r="XEV248" s="1"/>
      <c r="XEW248" s="1"/>
      <c r="XEX248" s="1"/>
      <c r="XEY248" s="1"/>
      <c r="XEZ248" s="1"/>
      <c r="XFA248" s="1"/>
      <c r="XFB248" s="1"/>
      <c r="XFC248" s="1"/>
    </row>
    <row r="249" spans="1:150 16226:16383" s="3" customFormat="1" ht="20.25" hidden="1" customHeight="1" x14ac:dyDescent="0.3">
      <c r="A249" s="103" t="str">
        <f t="shared" ca="1" si="23"/>
        <v>205 to 505</v>
      </c>
      <c r="B249" s="103"/>
      <c r="C249" s="55"/>
      <c r="D249" s="55"/>
      <c r="E249" s="33"/>
      <c r="F249" s="6"/>
      <c r="G249" s="6"/>
      <c r="H249" s="6">
        <f t="shared" si="24"/>
        <v>0</v>
      </c>
      <c r="I249" s="1"/>
      <c r="J249" s="1"/>
      <c r="K249" s="1"/>
      <c r="L249" s="1"/>
      <c r="M249" s="1"/>
      <c r="N249" s="1"/>
      <c r="O249" s="1"/>
      <c r="P249" s="1"/>
      <c r="Q249" s="1"/>
      <c r="R249" s="1"/>
      <c r="S249" s="1"/>
      <c r="T249" s="23" t="str">
        <f t="shared" ca="1" si="25"/>
        <v>205 to 505</v>
      </c>
      <c r="U249" s="23">
        <f t="shared" ca="1" si="26"/>
        <v>205</v>
      </c>
      <c r="V249" s="23">
        <f t="shared" ca="1" si="27"/>
        <v>505</v>
      </c>
      <c r="W249" s="1"/>
      <c r="X249" s="1"/>
      <c r="Y249" s="1"/>
      <c r="Z249" s="1"/>
      <c r="AA249" s="1"/>
      <c r="AB249" s="1"/>
      <c r="AC249" s="1"/>
      <c r="AD249" s="1"/>
      <c r="AE249" s="1"/>
      <c r="AF249" s="1"/>
      <c r="AG249" s="1"/>
      <c r="AH249" s="1"/>
      <c r="AI249" s="1"/>
      <c r="AJ249" s="1"/>
      <c r="AK249" s="1"/>
      <c r="AL249" s="1"/>
      <c r="AM249" s="1"/>
      <c r="AN249" s="1"/>
      <c r="AO249" s="1"/>
      <c r="AP249" s="1"/>
      <c r="AQ249" s="1"/>
      <c r="AR249" s="1"/>
      <c r="AS249" s="1"/>
      <c r="AT249" s="1"/>
      <c r="AU249" s="1"/>
      <c r="AV249" s="1"/>
      <c r="AW249" s="1"/>
      <c r="AX249" s="1"/>
      <c r="AY249" s="1"/>
      <c r="AZ249" s="1"/>
      <c r="BA249" s="1"/>
      <c r="BB249" s="1"/>
      <c r="BC249" s="1"/>
      <c r="BD249" s="1"/>
      <c r="BE249" s="1"/>
      <c r="BF249" s="1"/>
      <c r="BG249" s="1"/>
      <c r="BH249" s="1"/>
      <c r="BI249" s="1"/>
      <c r="BJ249" s="1"/>
      <c r="BK249" s="1"/>
      <c r="BL249" s="1"/>
      <c r="BM249" s="1"/>
      <c r="BN249" s="1"/>
      <c r="BO249" s="1"/>
      <c r="BP249" s="1"/>
      <c r="BQ249" s="1"/>
      <c r="BR249" s="1"/>
      <c r="BS249" s="1"/>
      <c r="BT249" s="1"/>
      <c r="BU249" s="1"/>
      <c r="BV249" s="1"/>
      <c r="BW249" s="1"/>
      <c r="BX249" s="1"/>
      <c r="BY249" s="1"/>
      <c r="BZ249" s="1"/>
      <c r="CA249" s="1"/>
      <c r="CB249" s="1"/>
      <c r="CC249" s="1"/>
      <c r="CD249" s="1"/>
      <c r="CE249" s="1"/>
      <c r="CF249" s="1"/>
      <c r="CG249" s="1"/>
      <c r="CH249" s="1"/>
      <c r="CI249" s="1"/>
      <c r="CJ249" s="1"/>
      <c r="CK249" s="1"/>
      <c r="CL249" s="1"/>
      <c r="CM249" s="1"/>
      <c r="CN249" s="1"/>
      <c r="CO249" s="1"/>
      <c r="CP249" s="1"/>
      <c r="CQ249" s="1"/>
      <c r="CR249" s="1"/>
      <c r="CS249" s="1"/>
      <c r="CT249" s="1"/>
      <c r="CU249" s="1"/>
      <c r="CV249" s="1"/>
      <c r="CW249" s="1"/>
      <c r="CX249" s="1"/>
      <c r="CY249" s="1"/>
      <c r="CZ249" s="1"/>
      <c r="DA249" s="1"/>
      <c r="DB249" s="1"/>
      <c r="DC249" s="1"/>
      <c r="DD249" s="1"/>
      <c r="DE249" s="1"/>
      <c r="DF249" s="1"/>
      <c r="DG249" s="1"/>
      <c r="DH249" s="1"/>
      <c r="DI249" s="1"/>
      <c r="DJ249" s="1"/>
      <c r="DK249" s="1"/>
      <c r="DL249" s="1"/>
      <c r="DM249" s="1"/>
      <c r="DN249" s="1"/>
      <c r="DO249" s="1"/>
      <c r="DP249" s="1"/>
      <c r="DQ249" s="1"/>
      <c r="DR249" s="1"/>
      <c r="DS249" s="1"/>
      <c r="DT249" s="1"/>
      <c r="DU249" s="1"/>
      <c r="DV249" s="1"/>
      <c r="DW249" s="1"/>
      <c r="DX249" s="1"/>
      <c r="DY249" s="1"/>
      <c r="DZ249" s="1"/>
      <c r="EA249" s="1"/>
      <c r="EB249" s="1"/>
      <c r="EC249" s="1"/>
      <c r="ED249" s="1"/>
      <c r="EE249" s="1"/>
      <c r="EF249" s="1"/>
      <c r="EG249" s="1"/>
      <c r="EH249" s="1"/>
      <c r="EI249" s="1"/>
      <c r="EJ249" s="1"/>
      <c r="EK249" s="1"/>
      <c r="EL249" s="1"/>
      <c r="EM249" s="1"/>
      <c r="EN249" s="1"/>
      <c r="EO249" s="1"/>
      <c r="EP249" s="1"/>
      <c r="EQ249" s="1"/>
      <c r="ER249" s="1"/>
      <c r="ES249" s="1"/>
      <c r="ET249" s="1"/>
      <c r="WZB249" s="1"/>
      <c r="WZC249" s="1"/>
      <c r="WZD249" s="1"/>
      <c r="WZE249" s="1"/>
      <c r="WZF249" s="1"/>
      <c r="WZG249" s="1"/>
      <c r="WZH249" s="1"/>
      <c r="WZI249" s="1"/>
      <c r="WZJ249" s="1"/>
      <c r="WZK249" s="1"/>
      <c r="WZL249" s="1"/>
      <c r="WZM249" s="1"/>
      <c r="WZN249" s="1"/>
      <c r="WZO249" s="1"/>
      <c r="WZP249" s="1"/>
      <c r="WZQ249" s="1"/>
      <c r="WZR249" s="1"/>
      <c r="WZS249" s="1"/>
      <c r="WZT249" s="1"/>
      <c r="WZU249" s="1"/>
      <c r="WZV249" s="1"/>
      <c r="WZW249" s="1"/>
      <c r="WZX249" s="1"/>
      <c r="WZY249" s="1"/>
      <c r="WZZ249" s="1"/>
      <c r="XAA249" s="1"/>
      <c r="XAB249" s="1"/>
      <c r="XAC249" s="1"/>
      <c r="XAD249" s="1"/>
      <c r="XAE249" s="1"/>
      <c r="XAF249" s="1"/>
      <c r="XAG249" s="1"/>
      <c r="XAH249" s="1"/>
      <c r="XAI249" s="1"/>
      <c r="XAJ249" s="1"/>
      <c r="XAK249" s="1"/>
      <c r="XAL249" s="1"/>
      <c r="XAM249" s="1"/>
      <c r="XAN249" s="1"/>
      <c r="XAO249" s="1"/>
      <c r="XAP249" s="1"/>
      <c r="XAQ249" s="1"/>
      <c r="XAR249" s="1"/>
      <c r="XAS249" s="1"/>
      <c r="XAT249" s="1"/>
      <c r="XAU249" s="1"/>
      <c r="XAV249" s="1"/>
      <c r="XAW249" s="1"/>
      <c r="XAX249" s="1"/>
      <c r="XAY249" s="1"/>
      <c r="XAZ249" s="1"/>
      <c r="XBA249" s="1"/>
      <c r="XBB249" s="1"/>
      <c r="XBC249" s="1"/>
      <c r="XBD249" s="1"/>
      <c r="XBE249" s="1"/>
      <c r="XBF249" s="1"/>
      <c r="XBG249" s="1"/>
      <c r="XBH249" s="1"/>
      <c r="XBI249" s="1"/>
      <c r="XBJ249" s="1"/>
      <c r="XBK249" s="1"/>
      <c r="XBL249" s="1"/>
      <c r="XBM249" s="1"/>
      <c r="XBN249" s="1"/>
      <c r="XBO249" s="1"/>
      <c r="XBP249" s="1"/>
      <c r="XBQ249" s="1"/>
      <c r="XBR249" s="1"/>
      <c r="XBS249" s="1"/>
      <c r="XBT249" s="1"/>
      <c r="XBU249" s="1"/>
      <c r="XBV249" s="1"/>
      <c r="XBW249" s="1"/>
      <c r="XBX249" s="1"/>
      <c r="XBY249" s="1"/>
      <c r="XBZ249" s="1"/>
      <c r="XCA249" s="1"/>
      <c r="XCB249" s="1"/>
      <c r="XCC249" s="1"/>
      <c r="XCD249" s="1"/>
      <c r="XCE249" s="1"/>
      <c r="XCF249" s="1"/>
      <c r="XCG249" s="1"/>
      <c r="XCH249" s="1"/>
      <c r="XCI249" s="1"/>
      <c r="XCJ249" s="1"/>
      <c r="XCK249" s="1"/>
      <c r="XCL249" s="1"/>
      <c r="XCM249" s="1"/>
      <c r="XCN249" s="1"/>
      <c r="XCO249" s="1"/>
      <c r="XCP249" s="1"/>
      <c r="XCQ249" s="1"/>
      <c r="XCR249" s="1"/>
      <c r="XCS249" s="1"/>
      <c r="XCT249" s="1"/>
      <c r="XCU249" s="1"/>
      <c r="XCV249" s="1"/>
      <c r="XCW249" s="1"/>
      <c r="XCX249" s="1"/>
      <c r="XCY249" s="1"/>
      <c r="XCZ249" s="1"/>
      <c r="XDA249" s="1"/>
      <c r="XDB249" s="1"/>
      <c r="XDC249" s="1"/>
      <c r="XDD249" s="1"/>
      <c r="XDE249" s="1"/>
      <c r="XDF249" s="1"/>
      <c r="XDG249" s="1"/>
      <c r="XDH249" s="1"/>
      <c r="XDI249" s="1"/>
      <c r="XDJ249" s="1"/>
      <c r="XDK249" s="1"/>
      <c r="XDL249" s="1"/>
      <c r="XDM249" s="1"/>
      <c r="XDN249" s="1"/>
      <c r="XDO249" s="1"/>
      <c r="XDP249" s="1"/>
      <c r="XDQ249" s="1"/>
      <c r="XDR249" s="1"/>
      <c r="XDS249" s="1"/>
      <c r="XDT249" s="1"/>
      <c r="XDU249" s="1"/>
      <c r="XDV249" s="1"/>
      <c r="XDW249" s="1"/>
      <c r="XDX249" s="1"/>
      <c r="XDY249" s="1"/>
      <c r="XDZ249" s="1"/>
      <c r="XEA249" s="1"/>
      <c r="XEB249" s="1"/>
      <c r="XEC249" s="1"/>
      <c r="XED249" s="1"/>
      <c r="XEE249" s="1"/>
      <c r="XEF249" s="1"/>
      <c r="XEG249" s="1"/>
      <c r="XEH249" s="1"/>
      <c r="XEI249" s="1"/>
      <c r="XEJ249" s="1"/>
      <c r="XEK249" s="1"/>
      <c r="XEL249" s="1"/>
      <c r="XEM249" s="1"/>
      <c r="XEN249" s="1"/>
      <c r="XEO249" s="1"/>
      <c r="XEP249" s="1"/>
      <c r="XEQ249" s="1"/>
      <c r="XER249" s="1"/>
      <c r="XES249" s="1"/>
      <c r="XET249" s="1"/>
      <c r="XEU249" s="1"/>
      <c r="XEV249" s="1"/>
      <c r="XEW249" s="1"/>
      <c r="XEX249" s="1"/>
      <c r="XEY249" s="1"/>
      <c r="XEZ249" s="1"/>
      <c r="XFA249" s="1"/>
      <c r="XFB249" s="1"/>
      <c r="XFC249" s="1"/>
    </row>
    <row r="250" spans="1:150 16226:16383" s="3" customFormat="1" ht="20.25" hidden="1" customHeight="1" x14ac:dyDescent="0.3">
      <c r="A250" s="103" t="str">
        <f t="shared" ca="1" si="23"/>
        <v>206 to 506</v>
      </c>
      <c r="B250" s="103"/>
      <c r="C250" s="55"/>
      <c r="D250" s="55"/>
      <c r="E250" s="33"/>
      <c r="F250" s="6"/>
      <c r="G250" s="6"/>
      <c r="H250" s="6">
        <f t="shared" si="24"/>
        <v>0</v>
      </c>
      <c r="I250" s="1"/>
      <c r="J250" s="1"/>
      <c r="K250" s="1"/>
      <c r="L250" s="1"/>
      <c r="M250" s="1"/>
      <c r="N250" s="1"/>
      <c r="O250" s="1"/>
      <c r="P250" s="1"/>
      <c r="Q250" s="1"/>
      <c r="R250" s="1"/>
      <c r="S250" s="1"/>
      <c r="T250" s="23" t="str">
        <f t="shared" ca="1" si="25"/>
        <v>206 to 506</v>
      </c>
      <c r="U250" s="23">
        <f t="shared" ca="1" si="26"/>
        <v>206</v>
      </c>
      <c r="V250" s="23">
        <f t="shared" ca="1" si="27"/>
        <v>506</v>
      </c>
      <c r="W250" s="1"/>
      <c r="X250" s="1"/>
      <c r="Y250" s="1"/>
      <c r="Z250" s="1"/>
      <c r="AA250" s="1"/>
      <c r="AB250" s="1"/>
      <c r="AC250" s="1"/>
      <c r="AD250" s="1"/>
      <c r="AE250" s="1"/>
      <c r="AF250" s="1"/>
      <c r="AG250" s="1"/>
      <c r="AH250" s="1"/>
      <c r="AI250" s="1"/>
      <c r="AJ250" s="1"/>
      <c r="AK250" s="1"/>
      <c r="AL250" s="1"/>
      <c r="AM250" s="1"/>
      <c r="AN250" s="1"/>
      <c r="AO250" s="1"/>
      <c r="AP250" s="1"/>
      <c r="AQ250" s="1"/>
      <c r="AR250" s="1"/>
      <c r="AS250" s="1"/>
      <c r="AT250" s="1"/>
      <c r="AU250" s="1"/>
      <c r="AV250" s="1"/>
      <c r="AW250" s="1"/>
      <c r="AX250" s="1"/>
      <c r="AY250" s="1"/>
      <c r="AZ250" s="1"/>
      <c r="BA250" s="1"/>
      <c r="BB250" s="1"/>
      <c r="BC250" s="1"/>
      <c r="BD250" s="1"/>
      <c r="BE250" s="1"/>
      <c r="BF250" s="1"/>
      <c r="BG250" s="1"/>
      <c r="BH250" s="1"/>
      <c r="BI250" s="1"/>
      <c r="BJ250" s="1"/>
      <c r="BK250" s="1"/>
      <c r="BL250" s="1"/>
      <c r="BM250" s="1"/>
      <c r="BN250" s="1"/>
      <c r="BO250" s="1"/>
      <c r="BP250" s="1"/>
      <c r="BQ250" s="1"/>
      <c r="BR250" s="1"/>
      <c r="BS250" s="1"/>
      <c r="BT250" s="1"/>
      <c r="BU250" s="1"/>
      <c r="BV250" s="1"/>
      <c r="BW250" s="1"/>
      <c r="BX250" s="1"/>
      <c r="BY250" s="1"/>
      <c r="BZ250" s="1"/>
      <c r="CA250" s="1"/>
      <c r="CB250" s="1"/>
      <c r="CC250" s="1"/>
      <c r="CD250" s="1"/>
      <c r="CE250" s="1"/>
      <c r="CF250" s="1"/>
      <c r="CG250" s="1"/>
      <c r="CH250" s="1"/>
      <c r="CI250" s="1"/>
      <c r="CJ250" s="1"/>
      <c r="CK250" s="1"/>
      <c r="CL250" s="1"/>
      <c r="CM250" s="1"/>
      <c r="CN250" s="1"/>
      <c r="CO250" s="1"/>
      <c r="CP250" s="1"/>
      <c r="CQ250" s="1"/>
      <c r="CR250" s="1"/>
      <c r="CS250" s="1"/>
      <c r="CT250" s="1"/>
      <c r="CU250" s="1"/>
      <c r="CV250" s="1"/>
      <c r="CW250" s="1"/>
      <c r="CX250" s="1"/>
      <c r="CY250" s="1"/>
      <c r="CZ250" s="1"/>
      <c r="DA250" s="1"/>
      <c r="DB250" s="1"/>
      <c r="DC250" s="1"/>
      <c r="DD250" s="1"/>
      <c r="DE250" s="1"/>
      <c r="DF250" s="1"/>
      <c r="DG250" s="1"/>
      <c r="DH250" s="1"/>
      <c r="DI250" s="1"/>
      <c r="DJ250" s="1"/>
      <c r="DK250" s="1"/>
      <c r="DL250" s="1"/>
      <c r="DM250" s="1"/>
      <c r="DN250" s="1"/>
      <c r="DO250" s="1"/>
      <c r="DP250" s="1"/>
      <c r="DQ250" s="1"/>
      <c r="DR250" s="1"/>
      <c r="DS250" s="1"/>
      <c r="DT250" s="1"/>
      <c r="DU250" s="1"/>
      <c r="DV250" s="1"/>
      <c r="DW250" s="1"/>
      <c r="DX250" s="1"/>
      <c r="DY250" s="1"/>
      <c r="DZ250" s="1"/>
      <c r="EA250" s="1"/>
      <c r="EB250" s="1"/>
      <c r="EC250" s="1"/>
      <c r="ED250" s="1"/>
      <c r="EE250" s="1"/>
      <c r="EF250" s="1"/>
      <c r="EG250" s="1"/>
      <c r="EH250" s="1"/>
      <c r="EI250" s="1"/>
      <c r="EJ250" s="1"/>
      <c r="EK250" s="1"/>
      <c r="EL250" s="1"/>
      <c r="EM250" s="1"/>
      <c r="EN250" s="1"/>
      <c r="EO250" s="1"/>
      <c r="EP250" s="1"/>
      <c r="EQ250" s="1"/>
      <c r="ER250" s="1"/>
      <c r="ES250" s="1"/>
      <c r="ET250" s="1"/>
      <c r="WZB250" s="1"/>
      <c r="WZC250" s="1"/>
      <c r="WZD250" s="1"/>
      <c r="WZE250" s="1"/>
      <c r="WZF250" s="1"/>
      <c r="WZG250" s="1"/>
      <c r="WZH250" s="1"/>
      <c r="WZI250" s="1"/>
      <c r="WZJ250" s="1"/>
      <c r="WZK250" s="1"/>
      <c r="WZL250" s="1"/>
      <c r="WZM250" s="1"/>
      <c r="WZN250" s="1"/>
      <c r="WZO250" s="1"/>
      <c r="WZP250" s="1"/>
      <c r="WZQ250" s="1"/>
      <c r="WZR250" s="1"/>
      <c r="WZS250" s="1"/>
      <c r="WZT250" s="1"/>
      <c r="WZU250" s="1"/>
      <c r="WZV250" s="1"/>
      <c r="WZW250" s="1"/>
      <c r="WZX250" s="1"/>
      <c r="WZY250" s="1"/>
      <c r="WZZ250" s="1"/>
      <c r="XAA250" s="1"/>
      <c r="XAB250" s="1"/>
      <c r="XAC250" s="1"/>
      <c r="XAD250" s="1"/>
      <c r="XAE250" s="1"/>
      <c r="XAF250" s="1"/>
      <c r="XAG250" s="1"/>
      <c r="XAH250" s="1"/>
      <c r="XAI250" s="1"/>
      <c r="XAJ250" s="1"/>
      <c r="XAK250" s="1"/>
      <c r="XAL250" s="1"/>
      <c r="XAM250" s="1"/>
      <c r="XAN250" s="1"/>
      <c r="XAO250" s="1"/>
      <c r="XAP250" s="1"/>
      <c r="XAQ250" s="1"/>
      <c r="XAR250" s="1"/>
      <c r="XAS250" s="1"/>
      <c r="XAT250" s="1"/>
      <c r="XAU250" s="1"/>
      <c r="XAV250" s="1"/>
      <c r="XAW250" s="1"/>
      <c r="XAX250" s="1"/>
      <c r="XAY250" s="1"/>
      <c r="XAZ250" s="1"/>
      <c r="XBA250" s="1"/>
      <c r="XBB250" s="1"/>
      <c r="XBC250" s="1"/>
      <c r="XBD250" s="1"/>
      <c r="XBE250" s="1"/>
      <c r="XBF250" s="1"/>
      <c r="XBG250" s="1"/>
      <c r="XBH250" s="1"/>
      <c r="XBI250" s="1"/>
      <c r="XBJ250" s="1"/>
      <c r="XBK250" s="1"/>
      <c r="XBL250" s="1"/>
      <c r="XBM250" s="1"/>
      <c r="XBN250" s="1"/>
      <c r="XBO250" s="1"/>
      <c r="XBP250" s="1"/>
      <c r="XBQ250" s="1"/>
      <c r="XBR250" s="1"/>
      <c r="XBS250" s="1"/>
      <c r="XBT250" s="1"/>
      <c r="XBU250" s="1"/>
      <c r="XBV250" s="1"/>
      <c r="XBW250" s="1"/>
      <c r="XBX250" s="1"/>
      <c r="XBY250" s="1"/>
      <c r="XBZ250" s="1"/>
      <c r="XCA250" s="1"/>
      <c r="XCB250" s="1"/>
      <c r="XCC250" s="1"/>
      <c r="XCD250" s="1"/>
      <c r="XCE250" s="1"/>
      <c r="XCF250" s="1"/>
      <c r="XCG250" s="1"/>
      <c r="XCH250" s="1"/>
      <c r="XCI250" s="1"/>
      <c r="XCJ250" s="1"/>
      <c r="XCK250" s="1"/>
      <c r="XCL250" s="1"/>
      <c r="XCM250" s="1"/>
      <c r="XCN250" s="1"/>
      <c r="XCO250" s="1"/>
      <c r="XCP250" s="1"/>
      <c r="XCQ250" s="1"/>
      <c r="XCR250" s="1"/>
      <c r="XCS250" s="1"/>
      <c r="XCT250" s="1"/>
      <c r="XCU250" s="1"/>
      <c r="XCV250" s="1"/>
      <c r="XCW250" s="1"/>
      <c r="XCX250" s="1"/>
      <c r="XCY250" s="1"/>
      <c r="XCZ250" s="1"/>
      <c r="XDA250" s="1"/>
      <c r="XDB250" s="1"/>
      <c r="XDC250" s="1"/>
      <c r="XDD250" s="1"/>
      <c r="XDE250" s="1"/>
      <c r="XDF250" s="1"/>
      <c r="XDG250" s="1"/>
      <c r="XDH250" s="1"/>
      <c r="XDI250" s="1"/>
      <c r="XDJ250" s="1"/>
      <c r="XDK250" s="1"/>
      <c r="XDL250" s="1"/>
      <c r="XDM250" s="1"/>
      <c r="XDN250" s="1"/>
      <c r="XDO250" s="1"/>
      <c r="XDP250" s="1"/>
      <c r="XDQ250" s="1"/>
      <c r="XDR250" s="1"/>
      <c r="XDS250" s="1"/>
      <c r="XDT250" s="1"/>
      <c r="XDU250" s="1"/>
      <c r="XDV250" s="1"/>
      <c r="XDW250" s="1"/>
      <c r="XDX250" s="1"/>
      <c r="XDY250" s="1"/>
      <c r="XDZ250" s="1"/>
      <c r="XEA250" s="1"/>
      <c r="XEB250" s="1"/>
      <c r="XEC250" s="1"/>
      <c r="XED250" s="1"/>
      <c r="XEE250" s="1"/>
      <c r="XEF250" s="1"/>
      <c r="XEG250" s="1"/>
      <c r="XEH250" s="1"/>
      <c r="XEI250" s="1"/>
      <c r="XEJ250" s="1"/>
      <c r="XEK250" s="1"/>
      <c r="XEL250" s="1"/>
      <c r="XEM250" s="1"/>
      <c r="XEN250" s="1"/>
      <c r="XEO250" s="1"/>
      <c r="XEP250" s="1"/>
      <c r="XEQ250" s="1"/>
      <c r="XER250" s="1"/>
      <c r="XES250" s="1"/>
      <c r="XET250" s="1"/>
      <c r="XEU250" s="1"/>
      <c r="XEV250" s="1"/>
      <c r="XEW250" s="1"/>
      <c r="XEX250" s="1"/>
      <c r="XEY250" s="1"/>
      <c r="XEZ250" s="1"/>
      <c r="XFA250" s="1"/>
      <c r="XFB250" s="1"/>
      <c r="XFC250" s="1"/>
    </row>
    <row r="251" spans="1:150 16226:16383" s="3" customFormat="1" ht="20.25" hidden="1" customHeight="1" x14ac:dyDescent="0.3">
      <c r="A251" s="103" t="str">
        <f t="shared" ca="1" si="23"/>
        <v>207 to 507</v>
      </c>
      <c r="B251" s="103"/>
      <c r="C251" s="55"/>
      <c r="D251" s="55"/>
      <c r="E251" s="33"/>
      <c r="F251" s="6"/>
      <c r="G251" s="6"/>
      <c r="H251" s="6">
        <f t="shared" si="24"/>
        <v>0</v>
      </c>
      <c r="I251" s="1"/>
      <c r="J251" s="1"/>
      <c r="K251" s="1"/>
      <c r="L251" s="1"/>
      <c r="M251" s="1"/>
      <c r="N251" s="1"/>
      <c r="O251" s="1"/>
      <c r="P251" s="1"/>
      <c r="Q251" s="1"/>
      <c r="R251" s="1"/>
      <c r="S251" s="1"/>
      <c r="T251" s="23" t="str">
        <f t="shared" ca="1" si="25"/>
        <v>207 to 507</v>
      </c>
      <c r="U251" s="23">
        <f t="shared" ca="1" si="26"/>
        <v>207</v>
      </c>
      <c r="V251" s="23">
        <f t="shared" ca="1" si="27"/>
        <v>507</v>
      </c>
      <c r="W251" s="1"/>
      <c r="X251" s="1"/>
      <c r="Y251" s="1"/>
      <c r="Z251" s="1"/>
      <c r="AA251" s="1"/>
      <c r="AB251" s="1"/>
      <c r="AC251" s="1"/>
      <c r="AD251" s="1"/>
      <c r="AE251" s="1"/>
      <c r="AF251" s="1"/>
      <c r="AG251" s="1"/>
      <c r="AH251" s="1"/>
      <c r="AI251" s="1"/>
      <c r="AJ251" s="1"/>
      <c r="AK251" s="1"/>
      <c r="AL251" s="1"/>
      <c r="AM251" s="1"/>
      <c r="AN251" s="1"/>
      <c r="AO251" s="1"/>
      <c r="AP251" s="1"/>
      <c r="AQ251" s="1"/>
      <c r="AR251" s="1"/>
      <c r="AS251" s="1"/>
      <c r="AT251" s="1"/>
      <c r="AU251" s="1"/>
      <c r="AV251" s="1"/>
      <c r="AW251" s="1"/>
      <c r="AX251" s="1"/>
      <c r="AY251" s="1"/>
      <c r="AZ251" s="1"/>
      <c r="BA251" s="1"/>
      <c r="BB251" s="1"/>
      <c r="BC251" s="1"/>
      <c r="BD251" s="1"/>
      <c r="BE251" s="1"/>
      <c r="BF251" s="1"/>
      <c r="BG251" s="1"/>
      <c r="BH251" s="1"/>
      <c r="BI251" s="1"/>
      <c r="BJ251" s="1"/>
      <c r="BK251" s="1"/>
      <c r="BL251" s="1"/>
      <c r="BM251" s="1"/>
      <c r="BN251" s="1"/>
      <c r="BO251" s="1"/>
      <c r="BP251" s="1"/>
      <c r="BQ251" s="1"/>
      <c r="BR251" s="1"/>
      <c r="BS251" s="1"/>
      <c r="BT251" s="1"/>
      <c r="BU251" s="1"/>
      <c r="BV251" s="1"/>
      <c r="BW251" s="1"/>
      <c r="BX251" s="1"/>
      <c r="BY251" s="1"/>
      <c r="BZ251" s="1"/>
      <c r="CA251" s="1"/>
      <c r="CB251" s="1"/>
      <c r="CC251" s="1"/>
      <c r="CD251" s="1"/>
      <c r="CE251" s="1"/>
      <c r="CF251" s="1"/>
      <c r="CG251" s="1"/>
      <c r="CH251" s="1"/>
      <c r="CI251" s="1"/>
      <c r="CJ251" s="1"/>
      <c r="CK251" s="1"/>
      <c r="CL251" s="1"/>
      <c r="CM251" s="1"/>
      <c r="CN251" s="1"/>
      <c r="CO251" s="1"/>
      <c r="CP251" s="1"/>
      <c r="CQ251" s="1"/>
      <c r="CR251" s="1"/>
      <c r="CS251" s="1"/>
      <c r="CT251" s="1"/>
      <c r="CU251" s="1"/>
      <c r="CV251" s="1"/>
      <c r="CW251" s="1"/>
      <c r="CX251" s="1"/>
      <c r="CY251" s="1"/>
      <c r="CZ251" s="1"/>
      <c r="DA251" s="1"/>
      <c r="DB251" s="1"/>
      <c r="DC251" s="1"/>
      <c r="DD251" s="1"/>
      <c r="DE251" s="1"/>
      <c r="DF251" s="1"/>
      <c r="DG251" s="1"/>
      <c r="DH251" s="1"/>
      <c r="DI251" s="1"/>
      <c r="DJ251" s="1"/>
      <c r="DK251" s="1"/>
      <c r="DL251" s="1"/>
      <c r="DM251" s="1"/>
      <c r="DN251" s="1"/>
      <c r="DO251" s="1"/>
      <c r="DP251" s="1"/>
      <c r="DQ251" s="1"/>
      <c r="DR251" s="1"/>
      <c r="DS251" s="1"/>
      <c r="DT251" s="1"/>
      <c r="DU251" s="1"/>
      <c r="DV251" s="1"/>
      <c r="DW251" s="1"/>
      <c r="DX251" s="1"/>
      <c r="DY251" s="1"/>
      <c r="DZ251" s="1"/>
      <c r="EA251" s="1"/>
      <c r="EB251" s="1"/>
      <c r="EC251" s="1"/>
      <c r="ED251" s="1"/>
      <c r="EE251" s="1"/>
      <c r="EF251" s="1"/>
      <c r="EG251" s="1"/>
      <c r="EH251" s="1"/>
      <c r="EI251" s="1"/>
      <c r="EJ251" s="1"/>
      <c r="EK251" s="1"/>
      <c r="EL251" s="1"/>
      <c r="EM251" s="1"/>
      <c r="EN251" s="1"/>
      <c r="EO251" s="1"/>
      <c r="EP251" s="1"/>
      <c r="EQ251" s="1"/>
      <c r="ER251" s="1"/>
      <c r="ES251" s="1"/>
      <c r="ET251" s="1"/>
      <c r="WZB251" s="1"/>
      <c r="WZC251" s="1"/>
      <c r="WZD251" s="1"/>
      <c r="WZE251" s="1"/>
      <c r="WZF251" s="1"/>
      <c r="WZG251" s="1"/>
      <c r="WZH251" s="1"/>
      <c r="WZI251" s="1"/>
      <c r="WZJ251" s="1"/>
      <c r="WZK251" s="1"/>
      <c r="WZL251" s="1"/>
      <c r="WZM251" s="1"/>
      <c r="WZN251" s="1"/>
      <c r="WZO251" s="1"/>
      <c r="WZP251" s="1"/>
      <c r="WZQ251" s="1"/>
      <c r="WZR251" s="1"/>
      <c r="WZS251" s="1"/>
      <c r="WZT251" s="1"/>
      <c r="WZU251" s="1"/>
      <c r="WZV251" s="1"/>
      <c r="WZW251" s="1"/>
      <c r="WZX251" s="1"/>
      <c r="WZY251" s="1"/>
      <c r="WZZ251" s="1"/>
      <c r="XAA251" s="1"/>
      <c r="XAB251" s="1"/>
      <c r="XAC251" s="1"/>
      <c r="XAD251" s="1"/>
      <c r="XAE251" s="1"/>
      <c r="XAF251" s="1"/>
      <c r="XAG251" s="1"/>
      <c r="XAH251" s="1"/>
      <c r="XAI251" s="1"/>
      <c r="XAJ251" s="1"/>
      <c r="XAK251" s="1"/>
      <c r="XAL251" s="1"/>
      <c r="XAM251" s="1"/>
      <c r="XAN251" s="1"/>
      <c r="XAO251" s="1"/>
      <c r="XAP251" s="1"/>
      <c r="XAQ251" s="1"/>
      <c r="XAR251" s="1"/>
      <c r="XAS251" s="1"/>
      <c r="XAT251" s="1"/>
      <c r="XAU251" s="1"/>
      <c r="XAV251" s="1"/>
      <c r="XAW251" s="1"/>
      <c r="XAX251" s="1"/>
      <c r="XAY251" s="1"/>
      <c r="XAZ251" s="1"/>
      <c r="XBA251" s="1"/>
      <c r="XBB251" s="1"/>
      <c r="XBC251" s="1"/>
      <c r="XBD251" s="1"/>
      <c r="XBE251" s="1"/>
      <c r="XBF251" s="1"/>
      <c r="XBG251" s="1"/>
      <c r="XBH251" s="1"/>
      <c r="XBI251" s="1"/>
      <c r="XBJ251" s="1"/>
      <c r="XBK251" s="1"/>
      <c r="XBL251" s="1"/>
      <c r="XBM251" s="1"/>
      <c r="XBN251" s="1"/>
      <c r="XBO251" s="1"/>
      <c r="XBP251" s="1"/>
      <c r="XBQ251" s="1"/>
      <c r="XBR251" s="1"/>
      <c r="XBS251" s="1"/>
      <c r="XBT251" s="1"/>
      <c r="XBU251" s="1"/>
      <c r="XBV251" s="1"/>
      <c r="XBW251" s="1"/>
      <c r="XBX251" s="1"/>
      <c r="XBY251" s="1"/>
      <c r="XBZ251" s="1"/>
      <c r="XCA251" s="1"/>
      <c r="XCB251" s="1"/>
      <c r="XCC251" s="1"/>
      <c r="XCD251" s="1"/>
      <c r="XCE251" s="1"/>
      <c r="XCF251" s="1"/>
      <c r="XCG251" s="1"/>
      <c r="XCH251" s="1"/>
      <c r="XCI251" s="1"/>
      <c r="XCJ251" s="1"/>
      <c r="XCK251" s="1"/>
      <c r="XCL251" s="1"/>
      <c r="XCM251" s="1"/>
      <c r="XCN251" s="1"/>
      <c r="XCO251" s="1"/>
      <c r="XCP251" s="1"/>
      <c r="XCQ251" s="1"/>
      <c r="XCR251" s="1"/>
      <c r="XCS251" s="1"/>
      <c r="XCT251" s="1"/>
      <c r="XCU251" s="1"/>
      <c r="XCV251" s="1"/>
      <c r="XCW251" s="1"/>
      <c r="XCX251" s="1"/>
      <c r="XCY251" s="1"/>
      <c r="XCZ251" s="1"/>
      <c r="XDA251" s="1"/>
      <c r="XDB251" s="1"/>
      <c r="XDC251" s="1"/>
      <c r="XDD251" s="1"/>
      <c r="XDE251" s="1"/>
      <c r="XDF251" s="1"/>
      <c r="XDG251" s="1"/>
      <c r="XDH251" s="1"/>
      <c r="XDI251" s="1"/>
      <c r="XDJ251" s="1"/>
      <c r="XDK251" s="1"/>
      <c r="XDL251" s="1"/>
      <c r="XDM251" s="1"/>
      <c r="XDN251" s="1"/>
      <c r="XDO251" s="1"/>
      <c r="XDP251" s="1"/>
      <c r="XDQ251" s="1"/>
      <c r="XDR251" s="1"/>
      <c r="XDS251" s="1"/>
      <c r="XDT251" s="1"/>
      <c r="XDU251" s="1"/>
      <c r="XDV251" s="1"/>
      <c r="XDW251" s="1"/>
      <c r="XDX251" s="1"/>
      <c r="XDY251" s="1"/>
      <c r="XDZ251" s="1"/>
      <c r="XEA251" s="1"/>
      <c r="XEB251" s="1"/>
      <c r="XEC251" s="1"/>
      <c r="XED251" s="1"/>
      <c r="XEE251" s="1"/>
      <c r="XEF251" s="1"/>
      <c r="XEG251" s="1"/>
      <c r="XEH251" s="1"/>
      <c r="XEI251" s="1"/>
      <c r="XEJ251" s="1"/>
      <c r="XEK251" s="1"/>
      <c r="XEL251" s="1"/>
      <c r="XEM251" s="1"/>
      <c r="XEN251" s="1"/>
      <c r="XEO251" s="1"/>
      <c r="XEP251" s="1"/>
      <c r="XEQ251" s="1"/>
      <c r="XER251" s="1"/>
      <c r="XES251" s="1"/>
      <c r="XET251" s="1"/>
      <c r="XEU251" s="1"/>
      <c r="XEV251" s="1"/>
      <c r="XEW251" s="1"/>
      <c r="XEX251" s="1"/>
      <c r="XEY251" s="1"/>
      <c r="XEZ251" s="1"/>
      <c r="XFA251" s="1"/>
      <c r="XFB251" s="1"/>
      <c r="XFC251" s="1"/>
    </row>
    <row r="252" spans="1:150 16226:16383" s="3" customFormat="1" ht="20.25" hidden="1" customHeight="1" x14ac:dyDescent="0.3">
      <c r="A252" s="103" t="str">
        <f t="shared" ca="1" si="23"/>
        <v>208 to 508</v>
      </c>
      <c r="B252" s="103"/>
      <c r="C252" s="55"/>
      <c r="D252" s="55"/>
      <c r="E252" s="33"/>
      <c r="F252" s="6"/>
      <c r="G252" s="6"/>
      <c r="H252" s="6">
        <f t="shared" si="24"/>
        <v>0</v>
      </c>
      <c r="I252" s="1"/>
      <c r="J252" s="1"/>
      <c r="K252" s="1"/>
      <c r="L252" s="1"/>
      <c r="M252" s="1"/>
      <c r="N252" s="1"/>
      <c r="O252" s="1"/>
      <c r="P252" s="1"/>
      <c r="Q252" s="1"/>
      <c r="R252" s="1"/>
      <c r="S252" s="1"/>
      <c r="T252" s="23" t="str">
        <f t="shared" ca="1" si="25"/>
        <v>208 to 508</v>
      </c>
      <c r="U252" s="23">
        <f t="shared" ca="1" si="26"/>
        <v>208</v>
      </c>
      <c r="V252" s="23">
        <f t="shared" ca="1" si="27"/>
        <v>508</v>
      </c>
      <c r="W252" s="1"/>
      <c r="X252" s="1"/>
      <c r="Y252" s="1"/>
      <c r="Z252" s="1"/>
      <c r="AA252" s="1"/>
      <c r="AB252" s="1"/>
      <c r="AC252" s="1"/>
      <c r="AD252" s="1"/>
      <c r="AE252" s="1"/>
      <c r="AF252" s="1"/>
      <c r="AG252" s="1"/>
      <c r="AH252" s="1"/>
      <c r="AI252" s="1"/>
      <c r="AJ252" s="1"/>
      <c r="AK252" s="1"/>
      <c r="AL252" s="1"/>
      <c r="AM252" s="1"/>
      <c r="AN252" s="1"/>
      <c r="AO252" s="1"/>
      <c r="AP252" s="1"/>
      <c r="AQ252" s="1"/>
      <c r="AR252" s="1"/>
      <c r="AS252" s="1"/>
      <c r="AT252" s="1"/>
      <c r="AU252" s="1"/>
      <c r="AV252" s="1"/>
      <c r="AW252" s="1"/>
      <c r="AX252" s="1"/>
      <c r="AY252" s="1"/>
      <c r="AZ252" s="1"/>
      <c r="BA252" s="1"/>
      <c r="BB252" s="1"/>
      <c r="BC252" s="1"/>
      <c r="BD252" s="1"/>
      <c r="BE252" s="1"/>
      <c r="BF252" s="1"/>
      <c r="BG252" s="1"/>
      <c r="BH252" s="1"/>
      <c r="BI252" s="1"/>
      <c r="BJ252" s="1"/>
      <c r="BK252" s="1"/>
      <c r="BL252" s="1"/>
      <c r="BM252" s="1"/>
      <c r="BN252" s="1"/>
      <c r="BO252" s="1"/>
      <c r="BP252" s="1"/>
      <c r="BQ252" s="1"/>
      <c r="BR252" s="1"/>
      <c r="BS252" s="1"/>
      <c r="BT252" s="1"/>
      <c r="BU252" s="1"/>
      <c r="BV252" s="1"/>
      <c r="BW252" s="1"/>
      <c r="BX252" s="1"/>
      <c r="BY252" s="1"/>
      <c r="BZ252" s="1"/>
      <c r="CA252" s="1"/>
      <c r="CB252" s="1"/>
      <c r="CC252" s="1"/>
      <c r="CD252" s="1"/>
      <c r="CE252" s="1"/>
      <c r="CF252" s="1"/>
      <c r="CG252" s="1"/>
      <c r="CH252" s="1"/>
      <c r="CI252" s="1"/>
      <c r="CJ252" s="1"/>
      <c r="CK252" s="1"/>
      <c r="CL252" s="1"/>
      <c r="CM252" s="1"/>
      <c r="CN252" s="1"/>
      <c r="CO252" s="1"/>
      <c r="CP252" s="1"/>
      <c r="CQ252" s="1"/>
      <c r="CR252" s="1"/>
      <c r="CS252" s="1"/>
      <c r="CT252" s="1"/>
      <c r="CU252" s="1"/>
      <c r="CV252" s="1"/>
      <c r="CW252" s="1"/>
      <c r="CX252" s="1"/>
      <c r="CY252" s="1"/>
      <c r="CZ252" s="1"/>
      <c r="DA252" s="1"/>
      <c r="DB252" s="1"/>
      <c r="DC252" s="1"/>
      <c r="DD252" s="1"/>
      <c r="DE252" s="1"/>
      <c r="DF252" s="1"/>
      <c r="DG252" s="1"/>
      <c r="DH252" s="1"/>
      <c r="DI252" s="1"/>
      <c r="DJ252" s="1"/>
      <c r="DK252" s="1"/>
      <c r="DL252" s="1"/>
      <c r="DM252" s="1"/>
      <c r="DN252" s="1"/>
      <c r="DO252" s="1"/>
      <c r="DP252" s="1"/>
      <c r="DQ252" s="1"/>
      <c r="DR252" s="1"/>
      <c r="DS252" s="1"/>
      <c r="DT252" s="1"/>
      <c r="DU252" s="1"/>
      <c r="DV252" s="1"/>
      <c r="DW252" s="1"/>
      <c r="DX252" s="1"/>
      <c r="DY252" s="1"/>
      <c r="DZ252" s="1"/>
      <c r="EA252" s="1"/>
      <c r="EB252" s="1"/>
      <c r="EC252" s="1"/>
      <c r="ED252" s="1"/>
      <c r="EE252" s="1"/>
      <c r="EF252" s="1"/>
      <c r="EG252" s="1"/>
      <c r="EH252" s="1"/>
      <c r="EI252" s="1"/>
      <c r="EJ252" s="1"/>
      <c r="EK252" s="1"/>
      <c r="EL252" s="1"/>
      <c r="EM252" s="1"/>
      <c r="EN252" s="1"/>
      <c r="EO252" s="1"/>
      <c r="EP252" s="1"/>
      <c r="EQ252" s="1"/>
      <c r="ER252" s="1"/>
      <c r="ES252" s="1"/>
      <c r="ET252" s="1"/>
      <c r="WZB252" s="1"/>
      <c r="WZC252" s="1"/>
      <c r="WZD252" s="1"/>
      <c r="WZE252" s="1"/>
      <c r="WZF252" s="1"/>
      <c r="WZG252" s="1"/>
      <c r="WZH252" s="1"/>
      <c r="WZI252" s="1"/>
      <c r="WZJ252" s="1"/>
      <c r="WZK252" s="1"/>
      <c r="WZL252" s="1"/>
      <c r="WZM252" s="1"/>
      <c r="WZN252" s="1"/>
      <c r="WZO252" s="1"/>
      <c r="WZP252" s="1"/>
      <c r="WZQ252" s="1"/>
      <c r="WZR252" s="1"/>
      <c r="WZS252" s="1"/>
      <c r="WZT252" s="1"/>
      <c r="WZU252" s="1"/>
      <c r="WZV252" s="1"/>
      <c r="WZW252" s="1"/>
      <c r="WZX252" s="1"/>
      <c r="WZY252" s="1"/>
      <c r="WZZ252" s="1"/>
      <c r="XAA252" s="1"/>
      <c r="XAB252" s="1"/>
      <c r="XAC252" s="1"/>
      <c r="XAD252" s="1"/>
      <c r="XAE252" s="1"/>
      <c r="XAF252" s="1"/>
      <c r="XAG252" s="1"/>
      <c r="XAH252" s="1"/>
      <c r="XAI252" s="1"/>
      <c r="XAJ252" s="1"/>
      <c r="XAK252" s="1"/>
      <c r="XAL252" s="1"/>
      <c r="XAM252" s="1"/>
      <c r="XAN252" s="1"/>
      <c r="XAO252" s="1"/>
      <c r="XAP252" s="1"/>
      <c r="XAQ252" s="1"/>
      <c r="XAR252" s="1"/>
      <c r="XAS252" s="1"/>
      <c r="XAT252" s="1"/>
      <c r="XAU252" s="1"/>
      <c r="XAV252" s="1"/>
      <c r="XAW252" s="1"/>
      <c r="XAX252" s="1"/>
      <c r="XAY252" s="1"/>
      <c r="XAZ252" s="1"/>
      <c r="XBA252" s="1"/>
      <c r="XBB252" s="1"/>
      <c r="XBC252" s="1"/>
      <c r="XBD252" s="1"/>
      <c r="XBE252" s="1"/>
      <c r="XBF252" s="1"/>
      <c r="XBG252" s="1"/>
      <c r="XBH252" s="1"/>
      <c r="XBI252" s="1"/>
      <c r="XBJ252" s="1"/>
      <c r="XBK252" s="1"/>
      <c r="XBL252" s="1"/>
      <c r="XBM252" s="1"/>
      <c r="XBN252" s="1"/>
      <c r="XBO252" s="1"/>
      <c r="XBP252" s="1"/>
      <c r="XBQ252" s="1"/>
      <c r="XBR252" s="1"/>
      <c r="XBS252" s="1"/>
      <c r="XBT252" s="1"/>
      <c r="XBU252" s="1"/>
      <c r="XBV252" s="1"/>
      <c r="XBW252" s="1"/>
      <c r="XBX252" s="1"/>
      <c r="XBY252" s="1"/>
      <c r="XBZ252" s="1"/>
      <c r="XCA252" s="1"/>
      <c r="XCB252" s="1"/>
      <c r="XCC252" s="1"/>
      <c r="XCD252" s="1"/>
      <c r="XCE252" s="1"/>
      <c r="XCF252" s="1"/>
      <c r="XCG252" s="1"/>
      <c r="XCH252" s="1"/>
      <c r="XCI252" s="1"/>
      <c r="XCJ252" s="1"/>
      <c r="XCK252" s="1"/>
      <c r="XCL252" s="1"/>
      <c r="XCM252" s="1"/>
      <c r="XCN252" s="1"/>
      <c r="XCO252" s="1"/>
      <c r="XCP252" s="1"/>
      <c r="XCQ252" s="1"/>
      <c r="XCR252" s="1"/>
      <c r="XCS252" s="1"/>
      <c r="XCT252" s="1"/>
      <c r="XCU252" s="1"/>
      <c r="XCV252" s="1"/>
      <c r="XCW252" s="1"/>
      <c r="XCX252" s="1"/>
      <c r="XCY252" s="1"/>
      <c r="XCZ252" s="1"/>
      <c r="XDA252" s="1"/>
      <c r="XDB252" s="1"/>
      <c r="XDC252" s="1"/>
      <c r="XDD252" s="1"/>
      <c r="XDE252" s="1"/>
      <c r="XDF252" s="1"/>
      <c r="XDG252" s="1"/>
      <c r="XDH252" s="1"/>
      <c r="XDI252" s="1"/>
      <c r="XDJ252" s="1"/>
      <c r="XDK252" s="1"/>
      <c r="XDL252" s="1"/>
      <c r="XDM252" s="1"/>
      <c r="XDN252" s="1"/>
      <c r="XDO252" s="1"/>
      <c r="XDP252" s="1"/>
      <c r="XDQ252" s="1"/>
      <c r="XDR252" s="1"/>
      <c r="XDS252" s="1"/>
      <c r="XDT252" s="1"/>
      <c r="XDU252" s="1"/>
      <c r="XDV252" s="1"/>
      <c r="XDW252" s="1"/>
      <c r="XDX252" s="1"/>
      <c r="XDY252" s="1"/>
      <c r="XDZ252" s="1"/>
      <c r="XEA252" s="1"/>
      <c r="XEB252" s="1"/>
      <c r="XEC252" s="1"/>
      <c r="XED252" s="1"/>
      <c r="XEE252" s="1"/>
      <c r="XEF252" s="1"/>
      <c r="XEG252" s="1"/>
      <c r="XEH252" s="1"/>
      <c r="XEI252" s="1"/>
      <c r="XEJ252" s="1"/>
      <c r="XEK252" s="1"/>
      <c r="XEL252" s="1"/>
      <c r="XEM252" s="1"/>
      <c r="XEN252" s="1"/>
      <c r="XEO252" s="1"/>
      <c r="XEP252" s="1"/>
      <c r="XEQ252" s="1"/>
      <c r="XER252" s="1"/>
      <c r="XES252" s="1"/>
      <c r="XET252" s="1"/>
      <c r="XEU252" s="1"/>
      <c r="XEV252" s="1"/>
      <c r="XEW252" s="1"/>
      <c r="XEX252" s="1"/>
      <c r="XEY252" s="1"/>
      <c r="XEZ252" s="1"/>
      <c r="XFA252" s="1"/>
      <c r="XFB252" s="1"/>
      <c r="XFC252" s="1"/>
    </row>
    <row r="253" spans="1:150 16226:16383" s="3" customFormat="1" ht="21" hidden="1" x14ac:dyDescent="0.3">
      <c r="A253" s="135" t="s">
        <v>132</v>
      </c>
      <c r="B253" s="136"/>
      <c r="C253" s="136"/>
      <c r="D253" s="136"/>
      <c r="E253" s="136"/>
      <c r="F253" s="136"/>
      <c r="G253" s="136"/>
      <c r="H253" s="137"/>
      <c r="I253" s="1"/>
      <c r="J253" s="1"/>
      <c r="K253" s="1"/>
      <c r="L253" s="1"/>
      <c r="M253" s="1"/>
      <c r="N253" s="1"/>
      <c r="O253" s="1"/>
      <c r="P253" s="1"/>
      <c r="Q253" s="1"/>
      <c r="R253" s="1"/>
      <c r="S253" s="1"/>
      <c r="T253" s="1"/>
      <c r="U253" s="1"/>
      <c r="V253" s="1"/>
      <c r="W253" s="1"/>
      <c r="X253" s="1"/>
      <c r="Y253" s="1"/>
      <c r="Z253" s="1"/>
      <c r="AA253" s="1"/>
      <c r="AB253" s="1"/>
      <c r="AC253" s="1"/>
      <c r="AD253" s="1"/>
      <c r="AE253" s="1"/>
      <c r="AF253" s="1"/>
      <c r="AG253" s="1"/>
      <c r="AH253" s="1"/>
      <c r="AI253" s="1"/>
      <c r="AJ253" s="1"/>
      <c r="AK253" s="1"/>
      <c r="AL253" s="1"/>
      <c r="AM253" s="1"/>
      <c r="AN253" s="1"/>
      <c r="AO253" s="1"/>
      <c r="AP253" s="1"/>
      <c r="AQ253" s="1"/>
      <c r="AR253" s="1"/>
      <c r="AS253" s="1"/>
      <c r="AT253" s="1"/>
      <c r="AU253" s="1"/>
      <c r="AV253" s="1"/>
      <c r="AW253" s="1"/>
      <c r="AX253" s="1"/>
      <c r="AY253" s="1"/>
      <c r="AZ253" s="1"/>
      <c r="BA253" s="1"/>
      <c r="BB253" s="1"/>
      <c r="BC253" s="1"/>
      <c r="BD253" s="1"/>
      <c r="BE253" s="1"/>
      <c r="BF253" s="1"/>
      <c r="BG253" s="1"/>
      <c r="BH253" s="1"/>
      <c r="BI253" s="1"/>
      <c r="BJ253" s="1"/>
      <c r="BK253" s="1"/>
      <c r="BL253" s="1"/>
      <c r="BM253" s="1"/>
      <c r="BN253" s="1"/>
      <c r="BO253" s="1"/>
      <c r="BP253" s="1"/>
      <c r="BQ253" s="1"/>
      <c r="BR253" s="1"/>
      <c r="BS253" s="1"/>
      <c r="BT253" s="1"/>
      <c r="BU253" s="1"/>
      <c r="BV253" s="1"/>
      <c r="BW253" s="1"/>
      <c r="BX253" s="1"/>
      <c r="BY253" s="1"/>
      <c r="BZ253" s="1"/>
      <c r="CA253" s="1"/>
      <c r="CB253" s="1"/>
      <c r="CC253" s="1"/>
      <c r="CD253" s="1"/>
      <c r="CE253" s="1"/>
      <c r="CF253" s="1"/>
      <c r="CG253" s="1"/>
      <c r="CH253" s="1"/>
      <c r="CI253" s="1"/>
      <c r="CJ253" s="1"/>
      <c r="CK253" s="1"/>
      <c r="CL253" s="1"/>
      <c r="CM253" s="1"/>
      <c r="CN253" s="1"/>
      <c r="CO253" s="1"/>
      <c r="CP253" s="1"/>
      <c r="CQ253" s="1"/>
      <c r="CR253" s="1"/>
      <c r="CS253" s="1"/>
      <c r="CT253" s="1"/>
      <c r="CU253" s="1"/>
      <c r="CV253" s="1"/>
      <c r="CW253" s="1"/>
      <c r="CX253" s="1"/>
      <c r="CY253" s="1"/>
      <c r="CZ253" s="1"/>
      <c r="DA253" s="1"/>
      <c r="DB253" s="1"/>
      <c r="DC253" s="1"/>
      <c r="DD253" s="1"/>
      <c r="DE253" s="1"/>
      <c r="DF253" s="1"/>
      <c r="DG253" s="1"/>
      <c r="DH253" s="1"/>
      <c r="DI253" s="1"/>
      <c r="DJ253" s="1"/>
      <c r="DK253" s="1"/>
      <c r="DL253" s="1"/>
      <c r="DM253" s="1"/>
      <c r="DN253" s="1"/>
      <c r="DO253" s="1"/>
      <c r="DP253" s="1"/>
      <c r="DQ253" s="1"/>
      <c r="DR253" s="1"/>
      <c r="DS253" s="1"/>
      <c r="DT253" s="1"/>
      <c r="DU253" s="1"/>
      <c r="DV253" s="1"/>
      <c r="DW253" s="1"/>
      <c r="DX253" s="1"/>
      <c r="DY253" s="1"/>
      <c r="DZ253" s="1"/>
      <c r="EA253" s="1"/>
      <c r="EB253" s="1"/>
      <c r="EC253" s="1"/>
      <c r="ED253" s="1"/>
      <c r="EE253" s="1"/>
      <c r="EF253" s="1"/>
      <c r="EG253" s="1"/>
      <c r="EH253" s="1"/>
      <c r="EI253" s="1"/>
      <c r="EJ253" s="1"/>
      <c r="EK253" s="1"/>
      <c r="EL253" s="1"/>
      <c r="EM253" s="1"/>
      <c r="EN253" s="1"/>
      <c r="EO253" s="1"/>
      <c r="EP253" s="1"/>
      <c r="EQ253" s="1"/>
      <c r="ER253" s="1"/>
      <c r="ES253" s="1"/>
      <c r="ET253" s="1"/>
      <c r="WZB253" s="1"/>
      <c r="WZC253" s="1"/>
      <c r="WZD253" s="1"/>
      <c r="WZE253" s="1"/>
      <c r="WZF253" s="1"/>
      <c r="WZG253" s="1"/>
      <c r="WZH253" s="1"/>
      <c r="WZI253" s="1"/>
      <c r="WZJ253" s="1"/>
      <c r="WZK253" s="1"/>
      <c r="WZL253" s="1"/>
      <c r="WZM253" s="1"/>
      <c r="WZN253" s="1"/>
      <c r="WZO253" s="1"/>
      <c r="WZP253" s="1"/>
      <c r="WZQ253" s="1"/>
      <c r="WZR253" s="1"/>
      <c r="WZS253" s="1"/>
      <c r="WZT253" s="1"/>
      <c r="WZU253" s="1"/>
      <c r="WZV253" s="1"/>
      <c r="WZW253" s="1"/>
      <c r="WZX253" s="1"/>
      <c r="WZY253" s="1"/>
      <c r="WZZ253" s="1"/>
      <c r="XAA253" s="1"/>
      <c r="XAB253" s="1"/>
      <c r="XAC253" s="1"/>
      <c r="XAD253" s="1"/>
      <c r="XAE253" s="1"/>
      <c r="XAF253" s="1"/>
      <c r="XAG253" s="1"/>
      <c r="XAH253" s="1"/>
      <c r="XAI253" s="1"/>
      <c r="XAJ253" s="1"/>
      <c r="XAK253" s="1"/>
      <c r="XAL253" s="1"/>
      <c r="XAM253" s="1"/>
      <c r="XAN253" s="1"/>
      <c r="XAO253" s="1"/>
      <c r="XAP253" s="1"/>
      <c r="XAQ253" s="1"/>
      <c r="XAR253" s="1"/>
      <c r="XAS253" s="1"/>
      <c r="XAT253" s="1"/>
      <c r="XAU253" s="1"/>
      <c r="XAV253" s="1"/>
      <c r="XAW253" s="1"/>
      <c r="XAX253" s="1"/>
      <c r="XAY253" s="1"/>
      <c r="XAZ253" s="1"/>
      <c r="XBA253" s="1"/>
      <c r="XBB253" s="1"/>
      <c r="XBC253" s="1"/>
      <c r="XBD253" s="1"/>
      <c r="XBE253" s="1"/>
      <c r="XBF253" s="1"/>
      <c r="XBG253" s="1"/>
      <c r="XBH253" s="1"/>
      <c r="XBI253" s="1"/>
      <c r="XBJ253" s="1"/>
      <c r="XBK253" s="1"/>
      <c r="XBL253" s="1"/>
      <c r="XBM253" s="1"/>
      <c r="XBN253" s="1"/>
      <c r="XBO253" s="1"/>
      <c r="XBP253" s="1"/>
      <c r="XBQ253" s="1"/>
      <c r="XBR253" s="1"/>
      <c r="XBS253" s="1"/>
      <c r="XBT253" s="1"/>
      <c r="XBU253" s="1"/>
      <c r="XBV253" s="1"/>
      <c r="XBW253" s="1"/>
      <c r="XBX253" s="1"/>
      <c r="XBY253" s="1"/>
      <c r="XBZ253" s="1"/>
      <c r="XCA253" s="1"/>
      <c r="XCB253" s="1"/>
      <c r="XCC253" s="1"/>
      <c r="XCD253" s="1"/>
      <c r="XCE253" s="1"/>
      <c r="XCF253" s="1"/>
      <c r="XCG253" s="1"/>
      <c r="XCH253" s="1"/>
      <c r="XCI253" s="1"/>
      <c r="XCJ253" s="1"/>
      <c r="XCK253" s="1"/>
      <c r="XCL253" s="1"/>
      <c r="XCM253" s="1"/>
      <c r="XCN253" s="1"/>
      <c r="XCO253" s="1"/>
      <c r="XCP253" s="1"/>
      <c r="XCQ253" s="1"/>
      <c r="XCR253" s="1"/>
      <c r="XCS253" s="1"/>
      <c r="XCT253" s="1"/>
      <c r="XCU253" s="1"/>
      <c r="XCV253" s="1"/>
      <c r="XCW253" s="1"/>
      <c r="XCX253" s="1"/>
      <c r="XCY253" s="1"/>
      <c r="XCZ253" s="1"/>
      <c r="XDA253" s="1"/>
      <c r="XDB253" s="1"/>
      <c r="XDC253" s="1"/>
      <c r="XDD253" s="1"/>
      <c r="XDE253" s="1"/>
      <c r="XDF253" s="1"/>
      <c r="XDG253" s="1"/>
      <c r="XDH253" s="1"/>
      <c r="XDI253" s="1"/>
      <c r="XDJ253" s="1"/>
      <c r="XDK253" s="1"/>
      <c r="XDL253" s="1"/>
      <c r="XDM253" s="1"/>
      <c r="XDN253" s="1"/>
      <c r="XDO253" s="1"/>
      <c r="XDP253" s="1"/>
      <c r="XDQ253" s="1"/>
      <c r="XDR253" s="1"/>
      <c r="XDS253" s="1"/>
      <c r="XDT253" s="1"/>
      <c r="XDU253" s="1"/>
      <c r="XDV253" s="1"/>
      <c r="XDW253" s="1"/>
      <c r="XDX253" s="1"/>
      <c r="XDY253" s="1"/>
      <c r="XDZ253" s="1"/>
      <c r="XEA253" s="1"/>
      <c r="XEB253" s="1"/>
      <c r="XEC253" s="1"/>
      <c r="XED253" s="1"/>
      <c r="XEE253" s="1"/>
      <c r="XEF253" s="1"/>
      <c r="XEG253" s="1"/>
      <c r="XEH253" s="1"/>
      <c r="XEI253" s="1"/>
      <c r="XEJ253" s="1"/>
      <c r="XEK253" s="1"/>
      <c r="XEL253" s="1"/>
      <c r="XEM253" s="1"/>
      <c r="XEN253" s="1"/>
      <c r="XEO253" s="1"/>
      <c r="XEP253" s="1"/>
      <c r="XEQ253" s="1"/>
      <c r="XER253" s="1"/>
      <c r="XES253" s="1"/>
      <c r="XET253" s="1"/>
      <c r="XEU253" s="1"/>
      <c r="XEV253" s="1"/>
      <c r="XEW253" s="1"/>
      <c r="XEX253" s="1"/>
      <c r="XEY253" s="1"/>
      <c r="XEZ253" s="1"/>
      <c r="XFA253" s="1"/>
      <c r="XFB253" s="1"/>
      <c r="XFC253" s="1"/>
    </row>
    <row r="254" spans="1:150 16226:16383" s="3" customFormat="1" ht="20.25" hidden="1" customHeight="1" x14ac:dyDescent="0.3">
      <c r="A254" s="103" t="str">
        <f ca="1">T254</f>
        <v>201 &amp; 501</v>
      </c>
      <c r="B254" s="103"/>
      <c r="C254" s="55"/>
      <c r="D254" s="55"/>
      <c r="E254" s="33">
        <v>0</v>
      </c>
      <c r="F254" s="6">
        <v>0</v>
      </c>
      <c r="G254" s="6">
        <v>0</v>
      </c>
      <c r="H254" s="6">
        <f>E254+F254+(IF(G254&lt;101,G254,IF(G254&lt;201,G254/2,IF(G254&lt;=301,G254/3,G254/4))))</f>
        <v>0</v>
      </c>
      <c r="I254" s="1"/>
      <c r="J254" s="1"/>
      <c r="K254" s="1"/>
      <c r="L254" s="1"/>
      <c r="M254" s="1"/>
      <c r="N254" s="1"/>
      <c r="O254" s="1"/>
      <c r="P254" s="1"/>
      <c r="Q254" s="1"/>
      <c r="R254" s="1"/>
      <c r="S254" s="1"/>
      <c r="T254" s="23" t="str">
        <f ca="1">U254&amp;""&amp;" &amp; "&amp;""&amp;V254</f>
        <v>201 &amp; 501</v>
      </c>
      <c r="U254" s="23">
        <f ca="1">(SUMPRODUCT(MID(0&amp;(LEFT(A253,SUM(LEN(A253)-LEN(SUBSTITUTE(A253,{"0","1","2","3"},""))))), LARGE(INDEX(ISNUMBER(--MID((LEFT(A253,SUM(LEN(A253)-LEN(SUBSTITUTE(A253,{"0","1","2","3"},""))))), ROW(INDIRECT("1:"&amp;LEN((LEFT(A253,SUM(LEN(A253)-LEN(SUBSTITUTE(A253,{"0","1","2","3"},"")))))))), 1)) * ROW(INDIRECT("1:"&amp;LEN((LEFT(A253,SUM(LEN(A253)-LEN(SUBSTITUTE(A253,{"0","1","2","3"},"")))))))), 0), ROW(INDIRECT("1:"&amp;LEN((LEFT(A253,SUM(LEN(A253)-LEN(SUBSTITUTE(A253,{"0","1","2","3"},"")))))))))+1, 1) * 10^ROW(INDIRECT("1:"&amp;LEN((LEFT(A253,SUM(LEN(A253)-LEN(SUBSTITUTE(A253,{"0","1","2","3"},""))))))))/10))*100+1</f>
        <v>201</v>
      </c>
      <c r="V254" s="23">
        <f ca="1">(SUMPRODUCT(MID(0&amp;(--TRIM(RIGHT(SUBSTITUTE(LEFT(A253,_xlfn.AGGREGATE(16,6,FIND({0,1,2,3,4,5,6,7,8,9},A253,ROW(INDIRECT("1:"&amp;LEN(A253)))),1))," ",REPT(" ",LEN(A253))),LEN(A253)))), LARGE(INDEX(ISNUMBER(--MID((--TRIM(RIGHT(SUBSTITUTE(LEFT(A253,_xlfn.AGGREGATE(16,6,FIND({0,1,2,3,4,5,6,7,8,9},A253,ROW(INDIRECT("1:"&amp;LEN(A253)))),1))," ",REPT(" ",LEN(A253))),LEN(A253)))), ROW(INDIRECT("1:"&amp;LEN((--TRIM(RIGHT(SUBSTITUTE(LEFT(A253,_xlfn.AGGREGATE(16,6,FIND({0,1,2,3,4,5,6,7,8,9},A253,ROW(INDIRECT("1:"&amp;LEN(A253)))),1))," ",REPT(" ",LEN(A253))),LEN(A253))))))), 1)) * ROW(INDIRECT("1:"&amp;LEN((--TRIM(RIGHT(SUBSTITUTE(LEFT(A253,_xlfn.AGGREGATE(16,6,FIND({0,1,2,3,4,5,6,7,8,9},A253,ROW(INDIRECT("1:"&amp;LEN(A253)))),1))," ",REPT(" ",LEN(A253))),LEN(A253))))))), 0), ROW(INDIRECT("1:"&amp;LEN((--TRIM(RIGHT(SUBSTITUTE(LEFT(A253,_xlfn.AGGREGATE(16,6,FIND({0,1,2,3,4,5,6,7,8,9},A253,ROW(INDIRECT("1:"&amp;LEN(A253)))),1))," ",REPT(" ",LEN(A253))),LEN(A253))))))))+1, 1) * 10^ROW(INDIRECT("1:"&amp;LEN((--TRIM(RIGHT(SUBSTITUTE(LEFT(A253,_xlfn.AGGREGATE(16,6,FIND({0,1,2,3,4,5,6,7,8,9},A253,ROW(INDIRECT("1:"&amp;LEN(A253)))),1))," ",REPT(" ",LEN(A253))),LEN(A253)))))))/10))*100+1</f>
        <v>501</v>
      </c>
      <c r="W254" s="1"/>
      <c r="X254" s="1"/>
      <c r="Y254" s="1"/>
      <c r="Z254" s="1"/>
      <c r="AA254" s="1"/>
      <c r="AB254" s="1"/>
      <c r="AC254" s="1"/>
      <c r="AD254" s="1"/>
      <c r="AE254" s="1"/>
      <c r="AF254" s="1"/>
      <c r="AG254" s="1"/>
      <c r="AH254" s="1"/>
      <c r="AI254" s="1"/>
      <c r="AJ254" s="1"/>
      <c r="AK254" s="1"/>
      <c r="AL254" s="1"/>
      <c r="AM254" s="1"/>
      <c r="AN254" s="1"/>
      <c r="AO254" s="1"/>
      <c r="AP254" s="1"/>
      <c r="AQ254" s="1"/>
      <c r="AR254" s="1"/>
      <c r="AS254" s="1"/>
      <c r="AT254" s="1"/>
      <c r="AU254" s="1"/>
      <c r="AV254" s="1"/>
      <c r="AW254" s="1"/>
      <c r="AX254" s="1"/>
      <c r="AY254" s="1"/>
      <c r="AZ254" s="1"/>
      <c r="BA254" s="1"/>
      <c r="BB254" s="1"/>
      <c r="BC254" s="1"/>
      <c r="BD254" s="1"/>
      <c r="BE254" s="1"/>
      <c r="BF254" s="1"/>
      <c r="BG254" s="1"/>
      <c r="BH254" s="1"/>
      <c r="BI254" s="1"/>
      <c r="BJ254" s="1"/>
      <c r="BK254" s="1"/>
      <c r="BL254" s="1"/>
      <c r="BM254" s="1"/>
      <c r="BN254" s="1"/>
      <c r="BO254" s="1"/>
      <c r="BP254" s="1"/>
      <c r="BQ254" s="1"/>
      <c r="BR254" s="1"/>
      <c r="BS254" s="1"/>
      <c r="BT254" s="1"/>
      <c r="BU254" s="1"/>
      <c r="BV254" s="1"/>
      <c r="BW254" s="1"/>
      <c r="BX254" s="1"/>
      <c r="BY254" s="1"/>
      <c r="BZ254" s="1"/>
      <c r="CA254" s="1"/>
      <c r="CB254" s="1"/>
      <c r="CC254" s="1"/>
      <c r="CD254" s="1"/>
      <c r="CE254" s="1"/>
      <c r="CF254" s="1"/>
      <c r="CG254" s="1"/>
      <c r="CH254" s="1"/>
      <c r="CI254" s="1"/>
      <c r="CJ254" s="1"/>
      <c r="CK254" s="1"/>
      <c r="CL254" s="1"/>
      <c r="CM254" s="1"/>
      <c r="CN254" s="1"/>
      <c r="CO254" s="1"/>
      <c r="CP254" s="1"/>
      <c r="CQ254" s="1"/>
      <c r="CR254" s="1"/>
      <c r="CS254" s="1"/>
      <c r="CT254" s="1"/>
      <c r="CU254" s="1"/>
      <c r="CV254" s="1"/>
      <c r="CW254" s="1"/>
      <c r="CX254" s="1"/>
      <c r="CY254" s="1"/>
      <c r="CZ254" s="1"/>
      <c r="DA254" s="1"/>
      <c r="DB254" s="1"/>
      <c r="DC254" s="1"/>
      <c r="DD254" s="1"/>
      <c r="DE254" s="1"/>
      <c r="DF254" s="1"/>
      <c r="DG254" s="1"/>
      <c r="DH254" s="1"/>
      <c r="DI254" s="1"/>
      <c r="DJ254" s="1"/>
      <c r="DK254" s="1"/>
      <c r="DL254" s="1"/>
      <c r="DM254" s="1"/>
      <c r="DN254" s="1"/>
      <c r="DO254" s="1"/>
      <c r="DP254" s="1"/>
      <c r="DQ254" s="1"/>
      <c r="DR254" s="1"/>
      <c r="DS254" s="1"/>
      <c r="DT254" s="1"/>
      <c r="DU254" s="1"/>
      <c r="DV254" s="1"/>
      <c r="DW254" s="1"/>
      <c r="DX254" s="1"/>
      <c r="DY254" s="1"/>
      <c r="DZ254" s="1"/>
      <c r="EA254" s="1"/>
      <c r="EB254" s="1"/>
      <c r="EC254" s="1"/>
      <c r="ED254" s="1"/>
      <c r="EE254" s="1"/>
      <c r="EF254" s="1"/>
      <c r="EG254" s="1"/>
      <c r="EH254" s="1"/>
      <c r="EI254" s="1"/>
      <c r="EJ254" s="1"/>
      <c r="EK254" s="1"/>
      <c r="EL254" s="1"/>
      <c r="EM254" s="1"/>
      <c r="EN254" s="1"/>
      <c r="EO254" s="1"/>
      <c r="EP254" s="1"/>
      <c r="EQ254" s="1"/>
      <c r="ER254" s="1"/>
      <c r="ES254" s="1"/>
      <c r="ET254" s="1"/>
      <c r="WZB254" s="1"/>
      <c r="WZC254" s="1"/>
      <c r="WZD254" s="1"/>
      <c r="WZE254" s="1"/>
      <c r="WZF254" s="1"/>
      <c r="WZG254" s="1"/>
      <c r="WZH254" s="1"/>
      <c r="WZI254" s="1"/>
      <c r="WZJ254" s="1"/>
      <c r="WZK254" s="1"/>
      <c r="WZL254" s="1"/>
      <c r="WZM254" s="1"/>
      <c r="WZN254" s="1"/>
      <c r="WZO254" s="1"/>
      <c r="WZP254" s="1"/>
      <c r="WZQ254" s="1"/>
      <c r="WZR254" s="1"/>
      <c r="WZS254" s="1"/>
      <c r="WZT254" s="1"/>
      <c r="WZU254" s="1"/>
      <c r="WZV254" s="1"/>
      <c r="WZW254" s="1"/>
      <c r="WZX254" s="1"/>
      <c r="WZY254" s="1"/>
      <c r="WZZ254" s="1"/>
      <c r="XAA254" s="1"/>
      <c r="XAB254" s="1"/>
      <c r="XAC254" s="1"/>
      <c r="XAD254" s="1"/>
      <c r="XAE254" s="1"/>
      <c r="XAF254" s="1"/>
      <c r="XAG254" s="1"/>
      <c r="XAH254" s="1"/>
      <c r="XAI254" s="1"/>
      <c r="XAJ254" s="1"/>
      <c r="XAK254" s="1"/>
      <c r="XAL254" s="1"/>
      <c r="XAM254" s="1"/>
      <c r="XAN254" s="1"/>
      <c r="XAO254" s="1"/>
      <c r="XAP254" s="1"/>
      <c r="XAQ254" s="1"/>
      <c r="XAR254" s="1"/>
      <c r="XAS254" s="1"/>
      <c r="XAT254" s="1"/>
      <c r="XAU254" s="1"/>
      <c r="XAV254" s="1"/>
      <c r="XAW254" s="1"/>
      <c r="XAX254" s="1"/>
      <c r="XAY254" s="1"/>
      <c r="XAZ254" s="1"/>
      <c r="XBA254" s="1"/>
      <c r="XBB254" s="1"/>
      <c r="XBC254" s="1"/>
      <c r="XBD254" s="1"/>
      <c r="XBE254" s="1"/>
      <c r="XBF254" s="1"/>
      <c r="XBG254" s="1"/>
      <c r="XBH254" s="1"/>
      <c r="XBI254" s="1"/>
      <c r="XBJ254" s="1"/>
      <c r="XBK254" s="1"/>
      <c r="XBL254" s="1"/>
      <c r="XBM254" s="1"/>
      <c r="XBN254" s="1"/>
      <c r="XBO254" s="1"/>
      <c r="XBP254" s="1"/>
      <c r="XBQ254" s="1"/>
      <c r="XBR254" s="1"/>
      <c r="XBS254" s="1"/>
      <c r="XBT254" s="1"/>
      <c r="XBU254" s="1"/>
      <c r="XBV254" s="1"/>
      <c r="XBW254" s="1"/>
      <c r="XBX254" s="1"/>
      <c r="XBY254" s="1"/>
      <c r="XBZ254" s="1"/>
      <c r="XCA254" s="1"/>
      <c r="XCB254" s="1"/>
      <c r="XCC254" s="1"/>
      <c r="XCD254" s="1"/>
      <c r="XCE254" s="1"/>
      <c r="XCF254" s="1"/>
      <c r="XCG254" s="1"/>
      <c r="XCH254" s="1"/>
      <c r="XCI254" s="1"/>
      <c r="XCJ254" s="1"/>
      <c r="XCK254" s="1"/>
      <c r="XCL254" s="1"/>
      <c r="XCM254" s="1"/>
      <c r="XCN254" s="1"/>
      <c r="XCO254" s="1"/>
      <c r="XCP254" s="1"/>
      <c r="XCQ254" s="1"/>
      <c r="XCR254" s="1"/>
      <c r="XCS254" s="1"/>
      <c r="XCT254" s="1"/>
      <c r="XCU254" s="1"/>
      <c r="XCV254" s="1"/>
      <c r="XCW254" s="1"/>
      <c r="XCX254" s="1"/>
      <c r="XCY254" s="1"/>
      <c r="XCZ254" s="1"/>
      <c r="XDA254" s="1"/>
      <c r="XDB254" s="1"/>
      <c r="XDC254" s="1"/>
      <c r="XDD254" s="1"/>
      <c r="XDE254" s="1"/>
      <c r="XDF254" s="1"/>
      <c r="XDG254" s="1"/>
      <c r="XDH254" s="1"/>
      <c r="XDI254" s="1"/>
      <c r="XDJ254" s="1"/>
      <c r="XDK254" s="1"/>
      <c r="XDL254" s="1"/>
      <c r="XDM254" s="1"/>
      <c r="XDN254" s="1"/>
      <c r="XDO254" s="1"/>
      <c r="XDP254" s="1"/>
      <c r="XDQ254" s="1"/>
      <c r="XDR254" s="1"/>
      <c r="XDS254" s="1"/>
      <c r="XDT254" s="1"/>
      <c r="XDU254" s="1"/>
      <c r="XDV254" s="1"/>
      <c r="XDW254" s="1"/>
      <c r="XDX254" s="1"/>
      <c r="XDY254" s="1"/>
      <c r="XDZ254" s="1"/>
      <c r="XEA254" s="1"/>
      <c r="XEB254" s="1"/>
      <c r="XEC254" s="1"/>
      <c r="XED254" s="1"/>
      <c r="XEE254" s="1"/>
      <c r="XEF254" s="1"/>
      <c r="XEG254" s="1"/>
      <c r="XEH254" s="1"/>
      <c r="XEI254" s="1"/>
      <c r="XEJ254" s="1"/>
      <c r="XEK254" s="1"/>
      <c r="XEL254" s="1"/>
      <c r="XEM254" s="1"/>
      <c r="XEN254" s="1"/>
      <c r="XEO254" s="1"/>
      <c r="XEP254" s="1"/>
      <c r="XEQ254" s="1"/>
      <c r="XER254" s="1"/>
      <c r="XES254" s="1"/>
      <c r="XET254" s="1"/>
      <c r="XEU254" s="1"/>
      <c r="XEV254" s="1"/>
      <c r="XEW254" s="1"/>
      <c r="XEX254" s="1"/>
      <c r="XEY254" s="1"/>
      <c r="XEZ254" s="1"/>
      <c r="XFA254" s="1"/>
      <c r="XFB254" s="1"/>
      <c r="XFC254" s="1"/>
    </row>
    <row r="255" spans="1:150 16226:16383" s="3" customFormat="1" ht="20.25" hidden="1" customHeight="1" x14ac:dyDescent="0.3">
      <c r="A255" s="103" t="str">
        <f t="shared" ref="A255:A261" ca="1" si="28">T255</f>
        <v>202 &amp; 502</v>
      </c>
      <c r="B255" s="103"/>
      <c r="C255" s="55"/>
      <c r="D255" s="55"/>
      <c r="E255" s="33"/>
      <c r="F255" s="6"/>
      <c r="G255" s="6"/>
      <c r="H255" s="6">
        <f t="shared" ref="H255:H261" si="29">E255+F255+(IF(G255&lt;101,G255,IF(G255&lt;201,G255/2,IF(G255&lt;=301,G255/3,G255/4))))</f>
        <v>0</v>
      </c>
      <c r="I255" s="1"/>
      <c r="J255" s="1"/>
      <c r="K255" s="1"/>
      <c r="L255" s="1"/>
      <c r="M255" s="1"/>
      <c r="N255" s="1"/>
      <c r="O255" s="1"/>
      <c r="P255" s="1"/>
      <c r="Q255" s="1"/>
      <c r="R255" s="1"/>
      <c r="S255" s="1"/>
      <c r="T255" s="23" t="str">
        <f t="shared" ref="T255:T261" ca="1" si="30">U255&amp;""&amp;" &amp; "&amp;""&amp;V255</f>
        <v>202 &amp; 502</v>
      </c>
      <c r="U255" s="23">
        <f ca="1">U254+1</f>
        <v>202</v>
      </c>
      <c r="V255" s="23">
        <f ca="1">V254+1</f>
        <v>502</v>
      </c>
      <c r="W255" s="1"/>
      <c r="X255" s="1"/>
      <c r="Y255" s="1"/>
      <c r="Z255" s="1"/>
      <c r="AA255" s="1"/>
      <c r="AB255" s="1"/>
      <c r="AC255" s="1"/>
      <c r="AD255" s="1"/>
      <c r="AE255" s="1"/>
      <c r="AF255" s="1"/>
      <c r="AG255" s="1"/>
      <c r="AH255" s="1"/>
      <c r="AI255" s="1"/>
      <c r="AJ255" s="1"/>
      <c r="AK255" s="1"/>
      <c r="AL255" s="1"/>
      <c r="AM255" s="1"/>
      <c r="AN255" s="1"/>
      <c r="AO255" s="1"/>
      <c r="AP255" s="1"/>
      <c r="AQ255" s="1"/>
      <c r="AR255" s="1"/>
      <c r="AS255" s="1"/>
      <c r="AT255" s="1"/>
      <c r="AU255" s="1"/>
      <c r="AV255" s="1"/>
      <c r="AW255" s="1"/>
      <c r="AX255" s="1"/>
      <c r="AY255" s="1"/>
      <c r="AZ255" s="1"/>
      <c r="BA255" s="1"/>
      <c r="BB255" s="1"/>
      <c r="BC255" s="1"/>
      <c r="BD255" s="1"/>
      <c r="BE255" s="1"/>
      <c r="BF255" s="1"/>
      <c r="BG255" s="1"/>
      <c r="BH255" s="1"/>
      <c r="BI255" s="1"/>
      <c r="BJ255" s="1"/>
      <c r="BK255" s="1"/>
      <c r="BL255" s="1"/>
      <c r="BM255" s="1"/>
      <c r="BN255" s="1"/>
      <c r="BO255" s="1"/>
      <c r="BP255" s="1"/>
      <c r="BQ255" s="1"/>
      <c r="BR255" s="1"/>
      <c r="BS255" s="1"/>
      <c r="BT255" s="1"/>
      <c r="BU255" s="1"/>
      <c r="BV255" s="1"/>
      <c r="BW255" s="1"/>
      <c r="BX255" s="1"/>
      <c r="BY255" s="1"/>
      <c r="BZ255" s="1"/>
      <c r="CA255" s="1"/>
      <c r="CB255" s="1"/>
      <c r="CC255" s="1"/>
      <c r="CD255" s="1"/>
      <c r="CE255" s="1"/>
      <c r="CF255" s="1"/>
      <c r="CG255" s="1"/>
      <c r="CH255" s="1"/>
      <c r="CI255" s="1"/>
      <c r="CJ255" s="1"/>
      <c r="CK255" s="1"/>
      <c r="CL255" s="1"/>
      <c r="CM255" s="1"/>
      <c r="CN255" s="1"/>
      <c r="CO255" s="1"/>
      <c r="CP255" s="1"/>
      <c r="CQ255" s="1"/>
      <c r="CR255" s="1"/>
      <c r="CS255" s="1"/>
      <c r="CT255" s="1"/>
      <c r="CU255" s="1"/>
      <c r="CV255" s="1"/>
      <c r="CW255" s="1"/>
      <c r="CX255" s="1"/>
      <c r="CY255" s="1"/>
      <c r="CZ255" s="1"/>
      <c r="DA255" s="1"/>
      <c r="DB255" s="1"/>
      <c r="DC255" s="1"/>
      <c r="DD255" s="1"/>
      <c r="DE255" s="1"/>
      <c r="DF255" s="1"/>
      <c r="DG255" s="1"/>
      <c r="DH255" s="1"/>
      <c r="DI255" s="1"/>
      <c r="DJ255" s="1"/>
      <c r="DK255" s="1"/>
      <c r="DL255" s="1"/>
      <c r="DM255" s="1"/>
      <c r="DN255" s="1"/>
      <c r="DO255" s="1"/>
      <c r="DP255" s="1"/>
      <c r="DQ255" s="1"/>
      <c r="DR255" s="1"/>
      <c r="DS255" s="1"/>
      <c r="DT255" s="1"/>
      <c r="DU255" s="1"/>
      <c r="DV255" s="1"/>
      <c r="DW255" s="1"/>
      <c r="DX255" s="1"/>
      <c r="DY255" s="1"/>
      <c r="DZ255" s="1"/>
      <c r="EA255" s="1"/>
      <c r="EB255" s="1"/>
      <c r="EC255" s="1"/>
      <c r="ED255" s="1"/>
      <c r="EE255" s="1"/>
      <c r="EF255" s="1"/>
      <c r="EG255" s="1"/>
      <c r="EH255" s="1"/>
      <c r="EI255" s="1"/>
      <c r="EJ255" s="1"/>
      <c r="EK255" s="1"/>
      <c r="EL255" s="1"/>
      <c r="EM255" s="1"/>
      <c r="EN255" s="1"/>
      <c r="EO255" s="1"/>
      <c r="EP255" s="1"/>
      <c r="EQ255" s="1"/>
      <c r="ER255" s="1"/>
      <c r="ES255" s="1"/>
      <c r="ET255" s="1"/>
      <c r="WZB255" s="1"/>
      <c r="WZC255" s="1"/>
      <c r="WZD255" s="1"/>
      <c r="WZE255" s="1"/>
      <c r="WZF255" s="1"/>
      <c r="WZG255" s="1"/>
      <c r="WZH255" s="1"/>
      <c r="WZI255" s="1"/>
      <c r="WZJ255" s="1"/>
      <c r="WZK255" s="1"/>
      <c r="WZL255" s="1"/>
      <c r="WZM255" s="1"/>
      <c r="WZN255" s="1"/>
      <c r="WZO255" s="1"/>
      <c r="WZP255" s="1"/>
      <c r="WZQ255" s="1"/>
      <c r="WZR255" s="1"/>
      <c r="WZS255" s="1"/>
      <c r="WZT255" s="1"/>
      <c r="WZU255" s="1"/>
      <c r="WZV255" s="1"/>
      <c r="WZW255" s="1"/>
      <c r="WZX255" s="1"/>
      <c r="WZY255" s="1"/>
      <c r="WZZ255" s="1"/>
      <c r="XAA255" s="1"/>
      <c r="XAB255" s="1"/>
      <c r="XAC255" s="1"/>
      <c r="XAD255" s="1"/>
      <c r="XAE255" s="1"/>
      <c r="XAF255" s="1"/>
      <c r="XAG255" s="1"/>
      <c r="XAH255" s="1"/>
      <c r="XAI255" s="1"/>
      <c r="XAJ255" s="1"/>
      <c r="XAK255" s="1"/>
      <c r="XAL255" s="1"/>
      <c r="XAM255" s="1"/>
      <c r="XAN255" s="1"/>
      <c r="XAO255" s="1"/>
      <c r="XAP255" s="1"/>
      <c r="XAQ255" s="1"/>
      <c r="XAR255" s="1"/>
      <c r="XAS255" s="1"/>
      <c r="XAT255" s="1"/>
      <c r="XAU255" s="1"/>
      <c r="XAV255" s="1"/>
      <c r="XAW255" s="1"/>
      <c r="XAX255" s="1"/>
      <c r="XAY255" s="1"/>
      <c r="XAZ255" s="1"/>
      <c r="XBA255" s="1"/>
      <c r="XBB255" s="1"/>
      <c r="XBC255" s="1"/>
      <c r="XBD255" s="1"/>
      <c r="XBE255" s="1"/>
      <c r="XBF255" s="1"/>
      <c r="XBG255" s="1"/>
      <c r="XBH255" s="1"/>
      <c r="XBI255" s="1"/>
      <c r="XBJ255" s="1"/>
      <c r="XBK255" s="1"/>
      <c r="XBL255" s="1"/>
      <c r="XBM255" s="1"/>
      <c r="XBN255" s="1"/>
      <c r="XBO255" s="1"/>
      <c r="XBP255" s="1"/>
      <c r="XBQ255" s="1"/>
      <c r="XBR255" s="1"/>
      <c r="XBS255" s="1"/>
      <c r="XBT255" s="1"/>
      <c r="XBU255" s="1"/>
      <c r="XBV255" s="1"/>
      <c r="XBW255" s="1"/>
      <c r="XBX255" s="1"/>
      <c r="XBY255" s="1"/>
      <c r="XBZ255" s="1"/>
      <c r="XCA255" s="1"/>
      <c r="XCB255" s="1"/>
      <c r="XCC255" s="1"/>
      <c r="XCD255" s="1"/>
      <c r="XCE255" s="1"/>
      <c r="XCF255" s="1"/>
      <c r="XCG255" s="1"/>
      <c r="XCH255" s="1"/>
      <c r="XCI255" s="1"/>
      <c r="XCJ255" s="1"/>
      <c r="XCK255" s="1"/>
      <c r="XCL255" s="1"/>
      <c r="XCM255" s="1"/>
      <c r="XCN255" s="1"/>
      <c r="XCO255" s="1"/>
      <c r="XCP255" s="1"/>
      <c r="XCQ255" s="1"/>
      <c r="XCR255" s="1"/>
      <c r="XCS255" s="1"/>
      <c r="XCT255" s="1"/>
      <c r="XCU255" s="1"/>
      <c r="XCV255" s="1"/>
      <c r="XCW255" s="1"/>
      <c r="XCX255" s="1"/>
      <c r="XCY255" s="1"/>
      <c r="XCZ255" s="1"/>
      <c r="XDA255" s="1"/>
      <c r="XDB255" s="1"/>
      <c r="XDC255" s="1"/>
      <c r="XDD255" s="1"/>
      <c r="XDE255" s="1"/>
      <c r="XDF255" s="1"/>
      <c r="XDG255" s="1"/>
      <c r="XDH255" s="1"/>
      <c r="XDI255" s="1"/>
      <c r="XDJ255" s="1"/>
      <c r="XDK255" s="1"/>
      <c r="XDL255" s="1"/>
      <c r="XDM255" s="1"/>
      <c r="XDN255" s="1"/>
      <c r="XDO255" s="1"/>
      <c r="XDP255" s="1"/>
      <c r="XDQ255" s="1"/>
      <c r="XDR255" s="1"/>
      <c r="XDS255" s="1"/>
      <c r="XDT255" s="1"/>
      <c r="XDU255" s="1"/>
      <c r="XDV255" s="1"/>
      <c r="XDW255" s="1"/>
      <c r="XDX255" s="1"/>
      <c r="XDY255" s="1"/>
      <c r="XDZ255" s="1"/>
      <c r="XEA255" s="1"/>
      <c r="XEB255" s="1"/>
      <c r="XEC255" s="1"/>
      <c r="XED255" s="1"/>
      <c r="XEE255" s="1"/>
      <c r="XEF255" s="1"/>
      <c r="XEG255" s="1"/>
      <c r="XEH255" s="1"/>
      <c r="XEI255" s="1"/>
      <c r="XEJ255" s="1"/>
      <c r="XEK255" s="1"/>
      <c r="XEL255" s="1"/>
      <c r="XEM255" s="1"/>
      <c r="XEN255" s="1"/>
      <c r="XEO255" s="1"/>
      <c r="XEP255" s="1"/>
      <c r="XEQ255" s="1"/>
      <c r="XER255" s="1"/>
      <c r="XES255" s="1"/>
      <c r="XET255" s="1"/>
      <c r="XEU255" s="1"/>
      <c r="XEV255" s="1"/>
      <c r="XEW255" s="1"/>
      <c r="XEX255" s="1"/>
      <c r="XEY255" s="1"/>
      <c r="XEZ255" s="1"/>
      <c r="XFA255" s="1"/>
      <c r="XFB255" s="1"/>
      <c r="XFC255" s="1"/>
    </row>
    <row r="256" spans="1:150 16226:16383" s="3" customFormat="1" ht="20.25" hidden="1" customHeight="1" x14ac:dyDescent="0.3">
      <c r="A256" s="103" t="str">
        <f t="shared" ca="1" si="28"/>
        <v>203 &amp; 503</v>
      </c>
      <c r="B256" s="103"/>
      <c r="C256" s="55"/>
      <c r="D256" s="55"/>
      <c r="E256" s="33"/>
      <c r="F256" s="6"/>
      <c r="G256" s="6"/>
      <c r="H256" s="6">
        <f t="shared" si="29"/>
        <v>0</v>
      </c>
      <c r="I256" s="1"/>
      <c r="J256" s="1"/>
      <c r="K256" s="1"/>
      <c r="L256" s="1"/>
      <c r="M256" s="1"/>
      <c r="N256" s="1"/>
      <c r="O256" s="1"/>
      <c r="P256" s="1"/>
      <c r="Q256" s="1"/>
      <c r="R256" s="1"/>
      <c r="S256" s="1"/>
      <c r="T256" s="23" t="str">
        <f t="shared" ca="1" si="30"/>
        <v>203 &amp; 503</v>
      </c>
      <c r="U256" s="23">
        <f t="shared" ref="U256:U261" ca="1" si="31">U255+1</f>
        <v>203</v>
      </c>
      <c r="V256" s="23">
        <f t="shared" ref="V256:V261" ca="1" si="32">V255+1</f>
        <v>503</v>
      </c>
      <c r="W256" s="1"/>
      <c r="X256" s="1"/>
      <c r="Y256" s="1"/>
      <c r="Z256" s="1"/>
      <c r="AA256" s="1"/>
      <c r="AB256" s="1"/>
      <c r="AC256" s="1"/>
      <c r="AD256" s="1"/>
      <c r="AE256" s="1"/>
      <c r="AF256" s="1"/>
      <c r="AG256" s="1"/>
      <c r="AH256" s="1"/>
      <c r="AI256" s="1"/>
      <c r="AJ256" s="1"/>
      <c r="AK256" s="1"/>
      <c r="AL256" s="1"/>
      <c r="AM256" s="1"/>
      <c r="AN256" s="1"/>
      <c r="AO256" s="1"/>
      <c r="AP256" s="1"/>
      <c r="AQ256" s="1"/>
      <c r="AR256" s="1"/>
      <c r="AS256" s="1"/>
      <c r="AT256" s="1"/>
      <c r="AU256" s="1"/>
      <c r="AV256" s="1"/>
      <c r="AW256" s="1"/>
      <c r="AX256" s="1"/>
      <c r="AY256" s="1"/>
      <c r="AZ256" s="1"/>
      <c r="BA256" s="1"/>
      <c r="BB256" s="1"/>
      <c r="BC256" s="1"/>
      <c r="BD256" s="1"/>
      <c r="BE256" s="1"/>
      <c r="BF256" s="1"/>
      <c r="BG256" s="1"/>
      <c r="BH256" s="1"/>
      <c r="BI256" s="1"/>
      <c r="BJ256" s="1"/>
      <c r="BK256" s="1"/>
      <c r="BL256" s="1"/>
      <c r="BM256" s="1"/>
      <c r="BN256" s="1"/>
      <c r="BO256" s="1"/>
      <c r="BP256" s="1"/>
      <c r="BQ256" s="1"/>
      <c r="BR256" s="1"/>
      <c r="BS256" s="1"/>
      <c r="BT256" s="1"/>
      <c r="BU256" s="1"/>
      <c r="BV256" s="1"/>
      <c r="BW256" s="1"/>
      <c r="BX256" s="1"/>
      <c r="BY256" s="1"/>
      <c r="BZ256" s="1"/>
      <c r="CA256" s="1"/>
      <c r="CB256" s="1"/>
      <c r="CC256" s="1"/>
      <c r="CD256" s="1"/>
      <c r="CE256" s="1"/>
      <c r="CF256" s="1"/>
      <c r="CG256" s="1"/>
      <c r="CH256" s="1"/>
      <c r="CI256" s="1"/>
      <c r="CJ256" s="1"/>
      <c r="CK256" s="1"/>
      <c r="CL256" s="1"/>
      <c r="CM256" s="1"/>
      <c r="CN256" s="1"/>
      <c r="CO256" s="1"/>
      <c r="CP256" s="1"/>
      <c r="CQ256" s="1"/>
      <c r="CR256" s="1"/>
      <c r="CS256" s="1"/>
      <c r="CT256" s="1"/>
      <c r="CU256" s="1"/>
      <c r="CV256" s="1"/>
      <c r="CW256" s="1"/>
      <c r="CX256" s="1"/>
      <c r="CY256" s="1"/>
      <c r="CZ256" s="1"/>
      <c r="DA256" s="1"/>
      <c r="DB256" s="1"/>
      <c r="DC256" s="1"/>
      <c r="DD256" s="1"/>
      <c r="DE256" s="1"/>
      <c r="DF256" s="1"/>
      <c r="DG256" s="1"/>
      <c r="DH256" s="1"/>
      <c r="DI256" s="1"/>
      <c r="DJ256" s="1"/>
      <c r="DK256" s="1"/>
      <c r="DL256" s="1"/>
      <c r="DM256" s="1"/>
      <c r="DN256" s="1"/>
      <c r="DO256" s="1"/>
      <c r="DP256" s="1"/>
      <c r="DQ256" s="1"/>
      <c r="DR256" s="1"/>
      <c r="DS256" s="1"/>
      <c r="DT256" s="1"/>
      <c r="DU256" s="1"/>
      <c r="DV256" s="1"/>
      <c r="DW256" s="1"/>
      <c r="DX256" s="1"/>
      <c r="DY256" s="1"/>
      <c r="DZ256" s="1"/>
      <c r="EA256" s="1"/>
      <c r="EB256" s="1"/>
      <c r="EC256" s="1"/>
      <c r="ED256" s="1"/>
      <c r="EE256" s="1"/>
      <c r="EF256" s="1"/>
      <c r="EG256" s="1"/>
      <c r="EH256" s="1"/>
      <c r="EI256" s="1"/>
      <c r="EJ256" s="1"/>
      <c r="EK256" s="1"/>
      <c r="EL256" s="1"/>
      <c r="EM256" s="1"/>
      <c r="EN256" s="1"/>
      <c r="EO256" s="1"/>
      <c r="EP256" s="1"/>
      <c r="EQ256" s="1"/>
      <c r="ER256" s="1"/>
      <c r="ES256" s="1"/>
      <c r="ET256" s="1"/>
      <c r="WZB256" s="1"/>
      <c r="WZC256" s="1"/>
      <c r="WZD256" s="1"/>
      <c r="WZE256" s="1"/>
      <c r="WZF256" s="1"/>
      <c r="WZG256" s="1"/>
      <c r="WZH256" s="1"/>
      <c r="WZI256" s="1"/>
      <c r="WZJ256" s="1"/>
      <c r="WZK256" s="1"/>
      <c r="WZL256" s="1"/>
      <c r="WZM256" s="1"/>
      <c r="WZN256" s="1"/>
      <c r="WZO256" s="1"/>
      <c r="WZP256" s="1"/>
      <c r="WZQ256" s="1"/>
      <c r="WZR256" s="1"/>
      <c r="WZS256" s="1"/>
      <c r="WZT256" s="1"/>
      <c r="WZU256" s="1"/>
      <c r="WZV256" s="1"/>
      <c r="WZW256" s="1"/>
      <c r="WZX256" s="1"/>
      <c r="WZY256" s="1"/>
      <c r="WZZ256" s="1"/>
      <c r="XAA256" s="1"/>
      <c r="XAB256" s="1"/>
      <c r="XAC256" s="1"/>
      <c r="XAD256" s="1"/>
      <c r="XAE256" s="1"/>
      <c r="XAF256" s="1"/>
      <c r="XAG256" s="1"/>
      <c r="XAH256" s="1"/>
      <c r="XAI256" s="1"/>
      <c r="XAJ256" s="1"/>
      <c r="XAK256" s="1"/>
      <c r="XAL256" s="1"/>
      <c r="XAM256" s="1"/>
      <c r="XAN256" s="1"/>
      <c r="XAO256" s="1"/>
      <c r="XAP256" s="1"/>
      <c r="XAQ256" s="1"/>
      <c r="XAR256" s="1"/>
      <c r="XAS256" s="1"/>
      <c r="XAT256" s="1"/>
      <c r="XAU256" s="1"/>
      <c r="XAV256" s="1"/>
      <c r="XAW256" s="1"/>
      <c r="XAX256" s="1"/>
      <c r="XAY256" s="1"/>
      <c r="XAZ256" s="1"/>
      <c r="XBA256" s="1"/>
      <c r="XBB256" s="1"/>
      <c r="XBC256" s="1"/>
      <c r="XBD256" s="1"/>
      <c r="XBE256" s="1"/>
      <c r="XBF256" s="1"/>
      <c r="XBG256" s="1"/>
      <c r="XBH256" s="1"/>
      <c r="XBI256" s="1"/>
      <c r="XBJ256" s="1"/>
      <c r="XBK256" s="1"/>
      <c r="XBL256" s="1"/>
      <c r="XBM256" s="1"/>
      <c r="XBN256" s="1"/>
      <c r="XBO256" s="1"/>
      <c r="XBP256" s="1"/>
      <c r="XBQ256" s="1"/>
      <c r="XBR256" s="1"/>
      <c r="XBS256" s="1"/>
      <c r="XBT256" s="1"/>
      <c r="XBU256" s="1"/>
      <c r="XBV256" s="1"/>
      <c r="XBW256" s="1"/>
      <c r="XBX256" s="1"/>
      <c r="XBY256" s="1"/>
      <c r="XBZ256" s="1"/>
      <c r="XCA256" s="1"/>
      <c r="XCB256" s="1"/>
      <c r="XCC256" s="1"/>
      <c r="XCD256" s="1"/>
      <c r="XCE256" s="1"/>
      <c r="XCF256" s="1"/>
      <c r="XCG256" s="1"/>
      <c r="XCH256" s="1"/>
      <c r="XCI256" s="1"/>
      <c r="XCJ256" s="1"/>
      <c r="XCK256" s="1"/>
      <c r="XCL256" s="1"/>
      <c r="XCM256" s="1"/>
      <c r="XCN256" s="1"/>
      <c r="XCO256" s="1"/>
      <c r="XCP256" s="1"/>
      <c r="XCQ256" s="1"/>
      <c r="XCR256" s="1"/>
      <c r="XCS256" s="1"/>
      <c r="XCT256" s="1"/>
      <c r="XCU256" s="1"/>
      <c r="XCV256" s="1"/>
      <c r="XCW256" s="1"/>
      <c r="XCX256" s="1"/>
      <c r="XCY256" s="1"/>
      <c r="XCZ256" s="1"/>
      <c r="XDA256" s="1"/>
      <c r="XDB256" s="1"/>
      <c r="XDC256" s="1"/>
      <c r="XDD256" s="1"/>
      <c r="XDE256" s="1"/>
      <c r="XDF256" s="1"/>
      <c r="XDG256" s="1"/>
      <c r="XDH256" s="1"/>
      <c r="XDI256" s="1"/>
      <c r="XDJ256" s="1"/>
      <c r="XDK256" s="1"/>
      <c r="XDL256" s="1"/>
      <c r="XDM256" s="1"/>
      <c r="XDN256" s="1"/>
      <c r="XDO256" s="1"/>
      <c r="XDP256" s="1"/>
      <c r="XDQ256" s="1"/>
      <c r="XDR256" s="1"/>
      <c r="XDS256" s="1"/>
      <c r="XDT256" s="1"/>
      <c r="XDU256" s="1"/>
      <c r="XDV256" s="1"/>
      <c r="XDW256" s="1"/>
      <c r="XDX256" s="1"/>
      <c r="XDY256" s="1"/>
      <c r="XDZ256" s="1"/>
      <c r="XEA256" s="1"/>
      <c r="XEB256" s="1"/>
      <c r="XEC256" s="1"/>
      <c r="XED256" s="1"/>
      <c r="XEE256" s="1"/>
      <c r="XEF256" s="1"/>
      <c r="XEG256" s="1"/>
      <c r="XEH256" s="1"/>
      <c r="XEI256" s="1"/>
      <c r="XEJ256" s="1"/>
      <c r="XEK256" s="1"/>
      <c r="XEL256" s="1"/>
      <c r="XEM256" s="1"/>
      <c r="XEN256" s="1"/>
      <c r="XEO256" s="1"/>
      <c r="XEP256" s="1"/>
      <c r="XEQ256" s="1"/>
      <c r="XER256" s="1"/>
      <c r="XES256" s="1"/>
      <c r="XET256" s="1"/>
      <c r="XEU256" s="1"/>
      <c r="XEV256" s="1"/>
      <c r="XEW256" s="1"/>
      <c r="XEX256" s="1"/>
      <c r="XEY256" s="1"/>
      <c r="XEZ256" s="1"/>
      <c r="XFA256" s="1"/>
      <c r="XFB256" s="1"/>
      <c r="XFC256" s="1"/>
    </row>
    <row r="257" spans="1:150 16226:16383" s="3" customFormat="1" ht="20.25" hidden="1" customHeight="1" x14ac:dyDescent="0.3">
      <c r="A257" s="103" t="str">
        <f t="shared" ca="1" si="28"/>
        <v>204 &amp; 504</v>
      </c>
      <c r="B257" s="103"/>
      <c r="C257" s="55"/>
      <c r="D257" s="55"/>
      <c r="E257" s="33"/>
      <c r="F257" s="6"/>
      <c r="G257" s="6"/>
      <c r="H257" s="6">
        <f t="shared" si="29"/>
        <v>0</v>
      </c>
      <c r="I257" s="1"/>
      <c r="J257" s="1"/>
      <c r="K257" s="1"/>
      <c r="L257" s="1"/>
      <c r="M257" s="1"/>
      <c r="N257" s="1"/>
      <c r="O257" s="1"/>
      <c r="P257" s="1"/>
      <c r="Q257" s="1"/>
      <c r="R257" s="1"/>
      <c r="S257" s="1"/>
      <c r="T257" s="23" t="str">
        <f t="shared" ca="1" si="30"/>
        <v>204 &amp; 504</v>
      </c>
      <c r="U257" s="23">
        <f t="shared" ca="1" si="31"/>
        <v>204</v>
      </c>
      <c r="V257" s="23">
        <f t="shared" ca="1" si="32"/>
        <v>504</v>
      </c>
      <c r="W257" s="1"/>
      <c r="X257" s="1"/>
      <c r="Y257" s="1"/>
      <c r="Z257" s="1"/>
      <c r="AA257" s="1"/>
      <c r="AB257" s="1"/>
      <c r="AC257" s="1"/>
      <c r="AD257" s="1"/>
      <c r="AE257" s="1"/>
      <c r="AF257" s="1"/>
      <c r="AG257" s="1"/>
      <c r="AH257" s="1"/>
      <c r="AI257" s="1"/>
      <c r="AJ257" s="1"/>
      <c r="AK257" s="1"/>
      <c r="AL257" s="1"/>
      <c r="AM257" s="1"/>
      <c r="AN257" s="1"/>
      <c r="AO257" s="1"/>
      <c r="AP257" s="1"/>
      <c r="AQ257" s="1"/>
      <c r="AR257" s="1"/>
      <c r="AS257" s="1"/>
      <c r="AT257" s="1"/>
      <c r="AU257" s="1"/>
      <c r="AV257" s="1"/>
      <c r="AW257" s="1"/>
      <c r="AX257" s="1"/>
      <c r="AY257" s="1"/>
      <c r="AZ257" s="1"/>
      <c r="BA257" s="1"/>
      <c r="BB257" s="1"/>
      <c r="BC257" s="1"/>
      <c r="BD257" s="1"/>
      <c r="BE257" s="1"/>
      <c r="BF257" s="1"/>
      <c r="BG257" s="1"/>
      <c r="BH257" s="1"/>
      <c r="BI257" s="1"/>
      <c r="BJ257" s="1"/>
      <c r="BK257" s="1"/>
      <c r="BL257" s="1"/>
      <c r="BM257" s="1"/>
      <c r="BN257" s="1"/>
      <c r="BO257" s="1"/>
      <c r="BP257" s="1"/>
      <c r="BQ257" s="1"/>
      <c r="BR257" s="1"/>
      <c r="BS257" s="1"/>
      <c r="BT257" s="1"/>
      <c r="BU257" s="1"/>
      <c r="BV257" s="1"/>
      <c r="BW257" s="1"/>
      <c r="BX257" s="1"/>
      <c r="BY257" s="1"/>
      <c r="BZ257" s="1"/>
      <c r="CA257" s="1"/>
      <c r="CB257" s="1"/>
      <c r="CC257" s="1"/>
      <c r="CD257" s="1"/>
      <c r="CE257" s="1"/>
      <c r="CF257" s="1"/>
      <c r="CG257" s="1"/>
      <c r="CH257" s="1"/>
      <c r="CI257" s="1"/>
      <c r="CJ257" s="1"/>
      <c r="CK257" s="1"/>
      <c r="CL257" s="1"/>
      <c r="CM257" s="1"/>
      <c r="CN257" s="1"/>
      <c r="CO257" s="1"/>
      <c r="CP257" s="1"/>
      <c r="CQ257" s="1"/>
      <c r="CR257" s="1"/>
      <c r="CS257" s="1"/>
      <c r="CT257" s="1"/>
      <c r="CU257" s="1"/>
      <c r="CV257" s="1"/>
      <c r="CW257" s="1"/>
      <c r="CX257" s="1"/>
      <c r="CY257" s="1"/>
      <c r="CZ257" s="1"/>
      <c r="DA257" s="1"/>
      <c r="DB257" s="1"/>
      <c r="DC257" s="1"/>
      <c r="DD257" s="1"/>
      <c r="DE257" s="1"/>
      <c r="DF257" s="1"/>
      <c r="DG257" s="1"/>
      <c r="DH257" s="1"/>
      <c r="DI257" s="1"/>
      <c r="DJ257" s="1"/>
      <c r="DK257" s="1"/>
      <c r="DL257" s="1"/>
      <c r="DM257" s="1"/>
      <c r="DN257" s="1"/>
      <c r="DO257" s="1"/>
      <c r="DP257" s="1"/>
      <c r="DQ257" s="1"/>
      <c r="DR257" s="1"/>
      <c r="DS257" s="1"/>
      <c r="DT257" s="1"/>
      <c r="DU257" s="1"/>
      <c r="DV257" s="1"/>
      <c r="DW257" s="1"/>
      <c r="DX257" s="1"/>
      <c r="DY257" s="1"/>
      <c r="DZ257" s="1"/>
      <c r="EA257" s="1"/>
      <c r="EB257" s="1"/>
      <c r="EC257" s="1"/>
      <c r="ED257" s="1"/>
      <c r="EE257" s="1"/>
      <c r="EF257" s="1"/>
      <c r="EG257" s="1"/>
      <c r="EH257" s="1"/>
      <c r="EI257" s="1"/>
      <c r="EJ257" s="1"/>
      <c r="EK257" s="1"/>
      <c r="EL257" s="1"/>
      <c r="EM257" s="1"/>
      <c r="EN257" s="1"/>
      <c r="EO257" s="1"/>
      <c r="EP257" s="1"/>
      <c r="EQ257" s="1"/>
      <c r="ER257" s="1"/>
      <c r="ES257" s="1"/>
      <c r="ET257" s="1"/>
      <c r="WZB257" s="1"/>
      <c r="WZC257" s="1"/>
      <c r="WZD257" s="1"/>
      <c r="WZE257" s="1"/>
      <c r="WZF257" s="1"/>
      <c r="WZG257" s="1"/>
      <c r="WZH257" s="1"/>
      <c r="WZI257" s="1"/>
      <c r="WZJ257" s="1"/>
      <c r="WZK257" s="1"/>
      <c r="WZL257" s="1"/>
      <c r="WZM257" s="1"/>
      <c r="WZN257" s="1"/>
      <c r="WZO257" s="1"/>
      <c r="WZP257" s="1"/>
      <c r="WZQ257" s="1"/>
      <c r="WZR257" s="1"/>
      <c r="WZS257" s="1"/>
      <c r="WZT257" s="1"/>
      <c r="WZU257" s="1"/>
      <c r="WZV257" s="1"/>
      <c r="WZW257" s="1"/>
      <c r="WZX257" s="1"/>
      <c r="WZY257" s="1"/>
      <c r="WZZ257" s="1"/>
      <c r="XAA257" s="1"/>
      <c r="XAB257" s="1"/>
      <c r="XAC257" s="1"/>
      <c r="XAD257" s="1"/>
      <c r="XAE257" s="1"/>
      <c r="XAF257" s="1"/>
      <c r="XAG257" s="1"/>
      <c r="XAH257" s="1"/>
      <c r="XAI257" s="1"/>
      <c r="XAJ257" s="1"/>
      <c r="XAK257" s="1"/>
      <c r="XAL257" s="1"/>
      <c r="XAM257" s="1"/>
      <c r="XAN257" s="1"/>
      <c r="XAO257" s="1"/>
      <c r="XAP257" s="1"/>
      <c r="XAQ257" s="1"/>
      <c r="XAR257" s="1"/>
      <c r="XAS257" s="1"/>
      <c r="XAT257" s="1"/>
      <c r="XAU257" s="1"/>
      <c r="XAV257" s="1"/>
      <c r="XAW257" s="1"/>
      <c r="XAX257" s="1"/>
      <c r="XAY257" s="1"/>
      <c r="XAZ257" s="1"/>
      <c r="XBA257" s="1"/>
      <c r="XBB257" s="1"/>
      <c r="XBC257" s="1"/>
      <c r="XBD257" s="1"/>
      <c r="XBE257" s="1"/>
      <c r="XBF257" s="1"/>
      <c r="XBG257" s="1"/>
      <c r="XBH257" s="1"/>
      <c r="XBI257" s="1"/>
      <c r="XBJ257" s="1"/>
      <c r="XBK257" s="1"/>
      <c r="XBL257" s="1"/>
      <c r="XBM257" s="1"/>
      <c r="XBN257" s="1"/>
      <c r="XBO257" s="1"/>
      <c r="XBP257" s="1"/>
      <c r="XBQ257" s="1"/>
      <c r="XBR257" s="1"/>
      <c r="XBS257" s="1"/>
      <c r="XBT257" s="1"/>
      <c r="XBU257" s="1"/>
      <c r="XBV257" s="1"/>
      <c r="XBW257" s="1"/>
      <c r="XBX257" s="1"/>
      <c r="XBY257" s="1"/>
      <c r="XBZ257" s="1"/>
      <c r="XCA257" s="1"/>
      <c r="XCB257" s="1"/>
      <c r="XCC257" s="1"/>
      <c r="XCD257" s="1"/>
      <c r="XCE257" s="1"/>
      <c r="XCF257" s="1"/>
      <c r="XCG257" s="1"/>
      <c r="XCH257" s="1"/>
      <c r="XCI257" s="1"/>
      <c r="XCJ257" s="1"/>
      <c r="XCK257" s="1"/>
      <c r="XCL257" s="1"/>
      <c r="XCM257" s="1"/>
      <c r="XCN257" s="1"/>
      <c r="XCO257" s="1"/>
      <c r="XCP257" s="1"/>
      <c r="XCQ257" s="1"/>
      <c r="XCR257" s="1"/>
      <c r="XCS257" s="1"/>
      <c r="XCT257" s="1"/>
      <c r="XCU257" s="1"/>
      <c r="XCV257" s="1"/>
      <c r="XCW257" s="1"/>
      <c r="XCX257" s="1"/>
      <c r="XCY257" s="1"/>
      <c r="XCZ257" s="1"/>
      <c r="XDA257" s="1"/>
      <c r="XDB257" s="1"/>
      <c r="XDC257" s="1"/>
      <c r="XDD257" s="1"/>
      <c r="XDE257" s="1"/>
      <c r="XDF257" s="1"/>
      <c r="XDG257" s="1"/>
      <c r="XDH257" s="1"/>
      <c r="XDI257" s="1"/>
      <c r="XDJ257" s="1"/>
      <c r="XDK257" s="1"/>
      <c r="XDL257" s="1"/>
      <c r="XDM257" s="1"/>
      <c r="XDN257" s="1"/>
      <c r="XDO257" s="1"/>
      <c r="XDP257" s="1"/>
      <c r="XDQ257" s="1"/>
      <c r="XDR257" s="1"/>
      <c r="XDS257" s="1"/>
      <c r="XDT257" s="1"/>
      <c r="XDU257" s="1"/>
      <c r="XDV257" s="1"/>
      <c r="XDW257" s="1"/>
      <c r="XDX257" s="1"/>
      <c r="XDY257" s="1"/>
      <c r="XDZ257" s="1"/>
      <c r="XEA257" s="1"/>
      <c r="XEB257" s="1"/>
      <c r="XEC257" s="1"/>
      <c r="XED257" s="1"/>
      <c r="XEE257" s="1"/>
      <c r="XEF257" s="1"/>
      <c r="XEG257" s="1"/>
      <c r="XEH257" s="1"/>
      <c r="XEI257" s="1"/>
      <c r="XEJ257" s="1"/>
      <c r="XEK257" s="1"/>
      <c r="XEL257" s="1"/>
      <c r="XEM257" s="1"/>
      <c r="XEN257" s="1"/>
      <c r="XEO257" s="1"/>
      <c r="XEP257" s="1"/>
      <c r="XEQ257" s="1"/>
      <c r="XER257" s="1"/>
      <c r="XES257" s="1"/>
      <c r="XET257" s="1"/>
      <c r="XEU257" s="1"/>
      <c r="XEV257" s="1"/>
      <c r="XEW257" s="1"/>
      <c r="XEX257" s="1"/>
      <c r="XEY257" s="1"/>
      <c r="XEZ257" s="1"/>
      <c r="XFA257" s="1"/>
      <c r="XFB257" s="1"/>
      <c r="XFC257" s="1"/>
    </row>
    <row r="258" spans="1:150 16226:16383" s="3" customFormat="1" ht="20.25" hidden="1" customHeight="1" x14ac:dyDescent="0.3">
      <c r="A258" s="103" t="str">
        <f t="shared" ca="1" si="28"/>
        <v>205 &amp; 505</v>
      </c>
      <c r="B258" s="103"/>
      <c r="C258" s="55"/>
      <c r="D258" s="55"/>
      <c r="E258" s="33"/>
      <c r="F258" s="6"/>
      <c r="G258" s="6"/>
      <c r="H258" s="6">
        <f t="shared" si="29"/>
        <v>0</v>
      </c>
      <c r="I258" s="1"/>
      <c r="J258" s="1"/>
      <c r="K258" s="1"/>
      <c r="L258" s="1"/>
      <c r="M258" s="1"/>
      <c r="N258" s="1"/>
      <c r="O258" s="1"/>
      <c r="P258" s="1"/>
      <c r="Q258" s="1"/>
      <c r="R258" s="1"/>
      <c r="S258" s="1"/>
      <c r="T258" s="23" t="str">
        <f t="shared" ca="1" si="30"/>
        <v>205 &amp; 505</v>
      </c>
      <c r="U258" s="23">
        <f t="shared" ca="1" si="31"/>
        <v>205</v>
      </c>
      <c r="V258" s="23">
        <f t="shared" ca="1" si="32"/>
        <v>505</v>
      </c>
      <c r="W258" s="1"/>
      <c r="X258" s="1"/>
      <c r="Y258" s="1"/>
      <c r="Z258" s="1"/>
      <c r="AA258" s="1"/>
      <c r="AB258" s="1"/>
      <c r="AC258" s="1"/>
      <c r="AD258" s="1"/>
      <c r="AE258" s="1"/>
      <c r="AF258" s="1"/>
      <c r="AG258" s="1"/>
      <c r="AH258" s="1"/>
      <c r="AI258" s="1"/>
      <c r="AJ258" s="1"/>
      <c r="AK258" s="1"/>
      <c r="AL258" s="1"/>
      <c r="AM258" s="1"/>
      <c r="AN258" s="1"/>
      <c r="AO258" s="1"/>
      <c r="AP258" s="1"/>
      <c r="AQ258" s="1"/>
      <c r="AR258" s="1"/>
      <c r="AS258" s="1"/>
      <c r="AT258" s="1"/>
      <c r="AU258" s="1"/>
      <c r="AV258" s="1"/>
      <c r="AW258" s="1"/>
      <c r="AX258" s="1"/>
      <c r="AY258" s="1"/>
      <c r="AZ258" s="1"/>
      <c r="BA258" s="1"/>
      <c r="BB258" s="1"/>
      <c r="BC258" s="1"/>
      <c r="BD258" s="1"/>
      <c r="BE258" s="1"/>
      <c r="BF258" s="1"/>
      <c r="BG258" s="1"/>
      <c r="BH258" s="1"/>
      <c r="BI258" s="1"/>
      <c r="BJ258" s="1"/>
      <c r="BK258" s="1"/>
      <c r="BL258" s="1"/>
      <c r="BM258" s="1"/>
      <c r="BN258" s="1"/>
      <c r="BO258" s="1"/>
      <c r="BP258" s="1"/>
      <c r="BQ258" s="1"/>
      <c r="BR258" s="1"/>
      <c r="BS258" s="1"/>
      <c r="BT258" s="1"/>
      <c r="BU258" s="1"/>
      <c r="BV258" s="1"/>
      <c r="BW258" s="1"/>
      <c r="BX258" s="1"/>
      <c r="BY258" s="1"/>
      <c r="BZ258" s="1"/>
      <c r="CA258" s="1"/>
      <c r="CB258" s="1"/>
      <c r="CC258" s="1"/>
      <c r="CD258" s="1"/>
      <c r="CE258" s="1"/>
      <c r="CF258" s="1"/>
      <c r="CG258" s="1"/>
      <c r="CH258" s="1"/>
      <c r="CI258" s="1"/>
      <c r="CJ258" s="1"/>
      <c r="CK258" s="1"/>
      <c r="CL258" s="1"/>
      <c r="CM258" s="1"/>
      <c r="CN258" s="1"/>
      <c r="CO258" s="1"/>
      <c r="CP258" s="1"/>
      <c r="CQ258" s="1"/>
      <c r="CR258" s="1"/>
      <c r="CS258" s="1"/>
      <c r="CT258" s="1"/>
      <c r="CU258" s="1"/>
      <c r="CV258" s="1"/>
      <c r="CW258" s="1"/>
      <c r="CX258" s="1"/>
      <c r="CY258" s="1"/>
      <c r="CZ258" s="1"/>
      <c r="DA258" s="1"/>
      <c r="DB258" s="1"/>
      <c r="DC258" s="1"/>
      <c r="DD258" s="1"/>
      <c r="DE258" s="1"/>
      <c r="DF258" s="1"/>
      <c r="DG258" s="1"/>
      <c r="DH258" s="1"/>
      <c r="DI258" s="1"/>
      <c r="DJ258" s="1"/>
      <c r="DK258" s="1"/>
      <c r="DL258" s="1"/>
      <c r="DM258" s="1"/>
      <c r="DN258" s="1"/>
      <c r="DO258" s="1"/>
      <c r="DP258" s="1"/>
      <c r="DQ258" s="1"/>
      <c r="DR258" s="1"/>
      <c r="DS258" s="1"/>
      <c r="DT258" s="1"/>
      <c r="DU258" s="1"/>
      <c r="DV258" s="1"/>
      <c r="DW258" s="1"/>
      <c r="DX258" s="1"/>
      <c r="DY258" s="1"/>
      <c r="DZ258" s="1"/>
      <c r="EA258" s="1"/>
      <c r="EB258" s="1"/>
      <c r="EC258" s="1"/>
      <c r="ED258" s="1"/>
      <c r="EE258" s="1"/>
      <c r="EF258" s="1"/>
      <c r="EG258" s="1"/>
      <c r="EH258" s="1"/>
      <c r="EI258" s="1"/>
      <c r="EJ258" s="1"/>
      <c r="EK258" s="1"/>
      <c r="EL258" s="1"/>
      <c r="EM258" s="1"/>
      <c r="EN258" s="1"/>
      <c r="EO258" s="1"/>
      <c r="EP258" s="1"/>
      <c r="EQ258" s="1"/>
      <c r="ER258" s="1"/>
      <c r="ES258" s="1"/>
      <c r="ET258" s="1"/>
      <c r="WZB258" s="1"/>
      <c r="WZC258" s="1"/>
      <c r="WZD258" s="1"/>
      <c r="WZE258" s="1"/>
      <c r="WZF258" s="1"/>
      <c r="WZG258" s="1"/>
      <c r="WZH258" s="1"/>
      <c r="WZI258" s="1"/>
      <c r="WZJ258" s="1"/>
      <c r="WZK258" s="1"/>
      <c r="WZL258" s="1"/>
      <c r="WZM258" s="1"/>
      <c r="WZN258" s="1"/>
      <c r="WZO258" s="1"/>
      <c r="WZP258" s="1"/>
      <c r="WZQ258" s="1"/>
      <c r="WZR258" s="1"/>
      <c r="WZS258" s="1"/>
      <c r="WZT258" s="1"/>
      <c r="WZU258" s="1"/>
      <c r="WZV258" s="1"/>
      <c r="WZW258" s="1"/>
      <c r="WZX258" s="1"/>
      <c r="WZY258" s="1"/>
      <c r="WZZ258" s="1"/>
      <c r="XAA258" s="1"/>
      <c r="XAB258" s="1"/>
      <c r="XAC258" s="1"/>
      <c r="XAD258" s="1"/>
      <c r="XAE258" s="1"/>
      <c r="XAF258" s="1"/>
      <c r="XAG258" s="1"/>
      <c r="XAH258" s="1"/>
      <c r="XAI258" s="1"/>
      <c r="XAJ258" s="1"/>
      <c r="XAK258" s="1"/>
      <c r="XAL258" s="1"/>
      <c r="XAM258" s="1"/>
      <c r="XAN258" s="1"/>
      <c r="XAO258" s="1"/>
      <c r="XAP258" s="1"/>
      <c r="XAQ258" s="1"/>
      <c r="XAR258" s="1"/>
      <c r="XAS258" s="1"/>
      <c r="XAT258" s="1"/>
      <c r="XAU258" s="1"/>
      <c r="XAV258" s="1"/>
      <c r="XAW258" s="1"/>
      <c r="XAX258" s="1"/>
      <c r="XAY258" s="1"/>
      <c r="XAZ258" s="1"/>
      <c r="XBA258" s="1"/>
      <c r="XBB258" s="1"/>
      <c r="XBC258" s="1"/>
      <c r="XBD258" s="1"/>
      <c r="XBE258" s="1"/>
      <c r="XBF258" s="1"/>
      <c r="XBG258" s="1"/>
      <c r="XBH258" s="1"/>
      <c r="XBI258" s="1"/>
      <c r="XBJ258" s="1"/>
      <c r="XBK258" s="1"/>
      <c r="XBL258" s="1"/>
      <c r="XBM258" s="1"/>
      <c r="XBN258" s="1"/>
      <c r="XBO258" s="1"/>
      <c r="XBP258" s="1"/>
      <c r="XBQ258" s="1"/>
      <c r="XBR258" s="1"/>
      <c r="XBS258" s="1"/>
      <c r="XBT258" s="1"/>
      <c r="XBU258" s="1"/>
      <c r="XBV258" s="1"/>
      <c r="XBW258" s="1"/>
      <c r="XBX258" s="1"/>
      <c r="XBY258" s="1"/>
      <c r="XBZ258" s="1"/>
      <c r="XCA258" s="1"/>
      <c r="XCB258" s="1"/>
      <c r="XCC258" s="1"/>
      <c r="XCD258" s="1"/>
      <c r="XCE258" s="1"/>
      <c r="XCF258" s="1"/>
      <c r="XCG258" s="1"/>
      <c r="XCH258" s="1"/>
      <c r="XCI258" s="1"/>
      <c r="XCJ258" s="1"/>
      <c r="XCK258" s="1"/>
      <c r="XCL258" s="1"/>
      <c r="XCM258" s="1"/>
      <c r="XCN258" s="1"/>
      <c r="XCO258" s="1"/>
      <c r="XCP258" s="1"/>
      <c r="XCQ258" s="1"/>
      <c r="XCR258" s="1"/>
      <c r="XCS258" s="1"/>
      <c r="XCT258" s="1"/>
      <c r="XCU258" s="1"/>
      <c r="XCV258" s="1"/>
      <c r="XCW258" s="1"/>
      <c r="XCX258" s="1"/>
      <c r="XCY258" s="1"/>
      <c r="XCZ258" s="1"/>
      <c r="XDA258" s="1"/>
      <c r="XDB258" s="1"/>
      <c r="XDC258" s="1"/>
      <c r="XDD258" s="1"/>
      <c r="XDE258" s="1"/>
      <c r="XDF258" s="1"/>
      <c r="XDG258" s="1"/>
      <c r="XDH258" s="1"/>
      <c r="XDI258" s="1"/>
      <c r="XDJ258" s="1"/>
      <c r="XDK258" s="1"/>
      <c r="XDL258" s="1"/>
      <c r="XDM258" s="1"/>
      <c r="XDN258" s="1"/>
      <c r="XDO258" s="1"/>
      <c r="XDP258" s="1"/>
      <c r="XDQ258" s="1"/>
      <c r="XDR258" s="1"/>
      <c r="XDS258" s="1"/>
      <c r="XDT258" s="1"/>
      <c r="XDU258" s="1"/>
      <c r="XDV258" s="1"/>
      <c r="XDW258" s="1"/>
      <c r="XDX258" s="1"/>
      <c r="XDY258" s="1"/>
      <c r="XDZ258" s="1"/>
      <c r="XEA258" s="1"/>
      <c r="XEB258" s="1"/>
      <c r="XEC258" s="1"/>
      <c r="XED258" s="1"/>
      <c r="XEE258" s="1"/>
      <c r="XEF258" s="1"/>
      <c r="XEG258" s="1"/>
      <c r="XEH258" s="1"/>
      <c r="XEI258" s="1"/>
      <c r="XEJ258" s="1"/>
      <c r="XEK258" s="1"/>
      <c r="XEL258" s="1"/>
      <c r="XEM258" s="1"/>
      <c r="XEN258" s="1"/>
      <c r="XEO258" s="1"/>
      <c r="XEP258" s="1"/>
      <c r="XEQ258" s="1"/>
      <c r="XER258" s="1"/>
      <c r="XES258" s="1"/>
      <c r="XET258" s="1"/>
      <c r="XEU258" s="1"/>
      <c r="XEV258" s="1"/>
      <c r="XEW258" s="1"/>
      <c r="XEX258" s="1"/>
      <c r="XEY258" s="1"/>
      <c r="XEZ258" s="1"/>
      <c r="XFA258" s="1"/>
      <c r="XFB258" s="1"/>
      <c r="XFC258" s="1"/>
    </row>
    <row r="259" spans="1:150 16226:16383" s="3" customFormat="1" ht="20.25" hidden="1" customHeight="1" x14ac:dyDescent="0.3">
      <c r="A259" s="103" t="str">
        <f t="shared" ca="1" si="28"/>
        <v>206 &amp; 506</v>
      </c>
      <c r="B259" s="103"/>
      <c r="C259" s="55"/>
      <c r="D259" s="55"/>
      <c r="E259" s="33"/>
      <c r="F259" s="6"/>
      <c r="G259" s="6"/>
      <c r="H259" s="6">
        <f t="shared" si="29"/>
        <v>0</v>
      </c>
      <c r="I259" s="1"/>
      <c r="J259" s="1"/>
      <c r="K259" s="1"/>
      <c r="L259" s="1"/>
      <c r="M259" s="1"/>
      <c r="N259" s="1"/>
      <c r="O259" s="1"/>
      <c r="P259" s="1"/>
      <c r="Q259" s="1"/>
      <c r="R259" s="1"/>
      <c r="S259" s="1"/>
      <c r="T259" s="23" t="str">
        <f t="shared" ca="1" si="30"/>
        <v>206 &amp; 506</v>
      </c>
      <c r="U259" s="23">
        <f t="shared" ca="1" si="31"/>
        <v>206</v>
      </c>
      <c r="V259" s="23">
        <f t="shared" ca="1" si="32"/>
        <v>506</v>
      </c>
      <c r="W259" s="1"/>
      <c r="X259" s="1"/>
      <c r="Y259" s="1"/>
      <c r="Z259" s="1"/>
      <c r="AA259" s="1"/>
      <c r="AB259" s="1"/>
      <c r="AC259" s="1"/>
      <c r="AD259" s="1"/>
      <c r="AE259" s="1"/>
      <c r="AF259" s="1"/>
      <c r="AG259" s="1"/>
      <c r="AH259" s="1"/>
      <c r="AI259" s="1"/>
      <c r="AJ259" s="1"/>
      <c r="AK259" s="1"/>
      <c r="AL259" s="1"/>
      <c r="AM259" s="1"/>
      <c r="AN259" s="1"/>
      <c r="AO259" s="1"/>
      <c r="AP259" s="1"/>
      <c r="AQ259" s="1"/>
      <c r="AR259" s="1"/>
      <c r="AS259" s="1"/>
      <c r="AT259" s="1"/>
      <c r="AU259" s="1"/>
      <c r="AV259" s="1"/>
      <c r="AW259" s="1"/>
      <c r="AX259" s="1"/>
      <c r="AY259" s="1"/>
      <c r="AZ259" s="1"/>
      <c r="BA259" s="1"/>
      <c r="BB259" s="1"/>
      <c r="BC259" s="1"/>
      <c r="BD259" s="1"/>
      <c r="BE259" s="1"/>
      <c r="BF259" s="1"/>
      <c r="BG259" s="1"/>
      <c r="BH259" s="1"/>
      <c r="BI259" s="1"/>
      <c r="BJ259" s="1"/>
      <c r="BK259" s="1"/>
      <c r="BL259" s="1"/>
      <c r="BM259" s="1"/>
      <c r="BN259" s="1"/>
      <c r="BO259" s="1"/>
      <c r="BP259" s="1"/>
      <c r="BQ259" s="1"/>
      <c r="BR259" s="1"/>
      <c r="BS259" s="1"/>
      <c r="BT259" s="1"/>
      <c r="BU259" s="1"/>
      <c r="BV259" s="1"/>
      <c r="BW259" s="1"/>
      <c r="BX259" s="1"/>
      <c r="BY259" s="1"/>
      <c r="BZ259" s="1"/>
      <c r="CA259" s="1"/>
      <c r="CB259" s="1"/>
      <c r="CC259" s="1"/>
      <c r="CD259" s="1"/>
      <c r="CE259" s="1"/>
      <c r="CF259" s="1"/>
      <c r="CG259" s="1"/>
      <c r="CH259" s="1"/>
      <c r="CI259" s="1"/>
      <c r="CJ259" s="1"/>
      <c r="CK259" s="1"/>
      <c r="CL259" s="1"/>
      <c r="CM259" s="1"/>
      <c r="CN259" s="1"/>
      <c r="CO259" s="1"/>
      <c r="CP259" s="1"/>
      <c r="CQ259" s="1"/>
      <c r="CR259" s="1"/>
      <c r="CS259" s="1"/>
      <c r="CT259" s="1"/>
      <c r="CU259" s="1"/>
      <c r="CV259" s="1"/>
      <c r="CW259" s="1"/>
      <c r="CX259" s="1"/>
      <c r="CY259" s="1"/>
      <c r="CZ259" s="1"/>
      <c r="DA259" s="1"/>
      <c r="DB259" s="1"/>
      <c r="DC259" s="1"/>
      <c r="DD259" s="1"/>
      <c r="DE259" s="1"/>
      <c r="DF259" s="1"/>
      <c r="DG259" s="1"/>
      <c r="DH259" s="1"/>
      <c r="DI259" s="1"/>
      <c r="DJ259" s="1"/>
      <c r="DK259" s="1"/>
      <c r="DL259" s="1"/>
      <c r="DM259" s="1"/>
      <c r="DN259" s="1"/>
      <c r="DO259" s="1"/>
      <c r="DP259" s="1"/>
      <c r="DQ259" s="1"/>
      <c r="DR259" s="1"/>
      <c r="DS259" s="1"/>
      <c r="DT259" s="1"/>
      <c r="DU259" s="1"/>
      <c r="DV259" s="1"/>
      <c r="DW259" s="1"/>
      <c r="DX259" s="1"/>
      <c r="DY259" s="1"/>
      <c r="DZ259" s="1"/>
      <c r="EA259" s="1"/>
      <c r="EB259" s="1"/>
      <c r="EC259" s="1"/>
      <c r="ED259" s="1"/>
      <c r="EE259" s="1"/>
      <c r="EF259" s="1"/>
      <c r="EG259" s="1"/>
      <c r="EH259" s="1"/>
      <c r="EI259" s="1"/>
      <c r="EJ259" s="1"/>
      <c r="EK259" s="1"/>
      <c r="EL259" s="1"/>
      <c r="EM259" s="1"/>
      <c r="EN259" s="1"/>
      <c r="EO259" s="1"/>
      <c r="EP259" s="1"/>
      <c r="EQ259" s="1"/>
      <c r="ER259" s="1"/>
      <c r="ES259" s="1"/>
      <c r="ET259" s="1"/>
      <c r="WZB259" s="1"/>
      <c r="WZC259" s="1"/>
      <c r="WZD259" s="1"/>
      <c r="WZE259" s="1"/>
      <c r="WZF259" s="1"/>
      <c r="WZG259" s="1"/>
      <c r="WZH259" s="1"/>
      <c r="WZI259" s="1"/>
      <c r="WZJ259" s="1"/>
      <c r="WZK259" s="1"/>
      <c r="WZL259" s="1"/>
      <c r="WZM259" s="1"/>
      <c r="WZN259" s="1"/>
      <c r="WZO259" s="1"/>
      <c r="WZP259" s="1"/>
      <c r="WZQ259" s="1"/>
      <c r="WZR259" s="1"/>
      <c r="WZS259" s="1"/>
      <c r="WZT259" s="1"/>
      <c r="WZU259" s="1"/>
      <c r="WZV259" s="1"/>
      <c r="WZW259" s="1"/>
      <c r="WZX259" s="1"/>
      <c r="WZY259" s="1"/>
      <c r="WZZ259" s="1"/>
      <c r="XAA259" s="1"/>
      <c r="XAB259" s="1"/>
      <c r="XAC259" s="1"/>
      <c r="XAD259" s="1"/>
      <c r="XAE259" s="1"/>
      <c r="XAF259" s="1"/>
      <c r="XAG259" s="1"/>
      <c r="XAH259" s="1"/>
      <c r="XAI259" s="1"/>
      <c r="XAJ259" s="1"/>
      <c r="XAK259" s="1"/>
      <c r="XAL259" s="1"/>
      <c r="XAM259" s="1"/>
      <c r="XAN259" s="1"/>
      <c r="XAO259" s="1"/>
      <c r="XAP259" s="1"/>
      <c r="XAQ259" s="1"/>
      <c r="XAR259" s="1"/>
      <c r="XAS259" s="1"/>
      <c r="XAT259" s="1"/>
      <c r="XAU259" s="1"/>
      <c r="XAV259" s="1"/>
      <c r="XAW259" s="1"/>
      <c r="XAX259" s="1"/>
      <c r="XAY259" s="1"/>
      <c r="XAZ259" s="1"/>
      <c r="XBA259" s="1"/>
      <c r="XBB259" s="1"/>
      <c r="XBC259" s="1"/>
      <c r="XBD259" s="1"/>
      <c r="XBE259" s="1"/>
      <c r="XBF259" s="1"/>
      <c r="XBG259" s="1"/>
      <c r="XBH259" s="1"/>
      <c r="XBI259" s="1"/>
      <c r="XBJ259" s="1"/>
      <c r="XBK259" s="1"/>
      <c r="XBL259" s="1"/>
      <c r="XBM259" s="1"/>
      <c r="XBN259" s="1"/>
      <c r="XBO259" s="1"/>
      <c r="XBP259" s="1"/>
      <c r="XBQ259" s="1"/>
      <c r="XBR259" s="1"/>
      <c r="XBS259" s="1"/>
      <c r="XBT259" s="1"/>
      <c r="XBU259" s="1"/>
      <c r="XBV259" s="1"/>
      <c r="XBW259" s="1"/>
      <c r="XBX259" s="1"/>
      <c r="XBY259" s="1"/>
      <c r="XBZ259" s="1"/>
      <c r="XCA259" s="1"/>
      <c r="XCB259" s="1"/>
      <c r="XCC259" s="1"/>
      <c r="XCD259" s="1"/>
      <c r="XCE259" s="1"/>
      <c r="XCF259" s="1"/>
      <c r="XCG259" s="1"/>
      <c r="XCH259" s="1"/>
      <c r="XCI259" s="1"/>
      <c r="XCJ259" s="1"/>
      <c r="XCK259" s="1"/>
      <c r="XCL259" s="1"/>
      <c r="XCM259" s="1"/>
      <c r="XCN259" s="1"/>
      <c r="XCO259" s="1"/>
      <c r="XCP259" s="1"/>
      <c r="XCQ259" s="1"/>
      <c r="XCR259" s="1"/>
      <c r="XCS259" s="1"/>
      <c r="XCT259" s="1"/>
      <c r="XCU259" s="1"/>
      <c r="XCV259" s="1"/>
      <c r="XCW259" s="1"/>
      <c r="XCX259" s="1"/>
      <c r="XCY259" s="1"/>
      <c r="XCZ259" s="1"/>
      <c r="XDA259" s="1"/>
      <c r="XDB259" s="1"/>
      <c r="XDC259" s="1"/>
      <c r="XDD259" s="1"/>
      <c r="XDE259" s="1"/>
      <c r="XDF259" s="1"/>
      <c r="XDG259" s="1"/>
      <c r="XDH259" s="1"/>
      <c r="XDI259" s="1"/>
      <c r="XDJ259" s="1"/>
      <c r="XDK259" s="1"/>
      <c r="XDL259" s="1"/>
      <c r="XDM259" s="1"/>
      <c r="XDN259" s="1"/>
      <c r="XDO259" s="1"/>
      <c r="XDP259" s="1"/>
      <c r="XDQ259" s="1"/>
      <c r="XDR259" s="1"/>
      <c r="XDS259" s="1"/>
      <c r="XDT259" s="1"/>
      <c r="XDU259" s="1"/>
      <c r="XDV259" s="1"/>
      <c r="XDW259" s="1"/>
      <c r="XDX259" s="1"/>
      <c r="XDY259" s="1"/>
      <c r="XDZ259" s="1"/>
      <c r="XEA259" s="1"/>
      <c r="XEB259" s="1"/>
      <c r="XEC259" s="1"/>
      <c r="XED259" s="1"/>
      <c r="XEE259" s="1"/>
      <c r="XEF259" s="1"/>
      <c r="XEG259" s="1"/>
      <c r="XEH259" s="1"/>
      <c r="XEI259" s="1"/>
      <c r="XEJ259" s="1"/>
      <c r="XEK259" s="1"/>
      <c r="XEL259" s="1"/>
      <c r="XEM259" s="1"/>
      <c r="XEN259" s="1"/>
      <c r="XEO259" s="1"/>
      <c r="XEP259" s="1"/>
      <c r="XEQ259" s="1"/>
      <c r="XER259" s="1"/>
      <c r="XES259" s="1"/>
      <c r="XET259" s="1"/>
      <c r="XEU259" s="1"/>
      <c r="XEV259" s="1"/>
      <c r="XEW259" s="1"/>
      <c r="XEX259" s="1"/>
      <c r="XEY259" s="1"/>
      <c r="XEZ259" s="1"/>
      <c r="XFA259" s="1"/>
      <c r="XFB259" s="1"/>
      <c r="XFC259" s="1"/>
    </row>
    <row r="260" spans="1:150 16226:16383" s="3" customFormat="1" ht="20.25" hidden="1" customHeight="1" x14ac:dyDescent="0.3">
      <c r="A260" s="103" t="str">
        <f t="shared" ca="1" si="28"/>
        <v>207 &amp; 507</v>
      </c>
      <c r="B260" s="103"/>
      <c r="C260" s="55"/>
      <c r="D260" s="55"/>
      <c r="E260" s="33"/>
      <c r="F260" s="6"/>
      <c r="G260" s="6"/>
      <c r="H260" s="6">
        <f t="shared" si="29"/>
        <v>0</v>
      </c>
      <c r="I260" s="1"/>
      <c r="J260" s="1"/>
      <c r="K260" s="1"/>
      <c r="L260" s="1"/>
      <c r="M260" s="1"/>
      <c r="N260" s="1"/>
      <c r="O260" s="1"/>
      <c r="P260" s="1"/>
      <c r="Q260" s="1"/>
      <c r="R260" s="1"/>
      <c r="S260" s="1"/>
      <c r="T260" s="23" t="str">
        <f t="shared" ca="1" si="30"/>
        <v>207 &amp; 507</v>
      </c>
      <c r="U260" s="23">
        <f t="shared" ca="1" si="31"/>
        <v>207</v>
      </c>
      <c r="V260" s="23">
        <f t="shared" ca="1" si="32"/>
        <v>507</v>
      </c>
      <c r="W260" s="1"/>
      <c r="X260" s="1"/>
      <c r="Y260" s="1"/>
      <c r="Z260" s="1"/>
      <c r="AA260" s="1"/>
      <c r="AB260" s="1"/>
      <c r="AC260" s="1"/>
      <c r="AD260" s="1"/>
      <c r="AE260" s="1"/>
      <c r="AF260" s="1"/>
      <c r="AG260" s="1"/>
      <c r="AH260" s="1"/>
      <c r="AI260" s="1"/>
      <c r="AJ260" s="1"/>
      <c r="AK260" s="1"/>
      <c r="AL260" s="1"/>
      <c r="AM260" s="1"/>
      <c r="AN260" s="1"/>
      <c r="AO260" s="1"/>
      <c r="AP260" s="1"/>
      <c r="AQ260" s="1"/>
      <c r="AR260" s="1"/>
      <c r="AS260" s="1"/>
      <c r="AT260" s="1"/>
      <c r="AU260" s="1"/>
      <c r="AV260" s="1"/>
      <c r="AW260" s="1"/>
      <c r="AX260" s="1"/>
      <c r="AY260" s="1"/>
      <c r="AZ260" s="1"/>
      <c r="BA260" s="1"/>
      <c r="BB260" s="1"/>
      <c r="BC260" s="1"/>
      <c r="BD260" s="1"/>
      <c r="BE260" s="1"/>
      <c r="BF260" s="1"/>
      <c r="BG260" s="1"/>
      <c r="BH260" s="1"/>
      <c r="BI260" s="1"/>
      <c r="BJ260" s="1"/>
      <c r="BK260" s="1"/>
      <c r="BL260" s="1"/>
      <c r="BM260" s="1"/>
      <c r="BN260" s="1"/>
      <c r="BO260" s="1"/>
      <c r="BP260" s="1"/>
      <c r="BQ260" s="1"/>
      <c r="BR260" s="1"/>
      <c r="BS260" s="1"/>
      <c r="BT260" s="1"/>
      <c r="BU260" s="1"/>
      <c r="BV260" s="1"/>
      <c r="BW260" s="1"/>
      <c r="BX260" s="1"/>
      <c r="BY260" s="1"/>
      <c r="BZ260" s="1"/>
      <c r="CA260" s="1"/>
      <c r="CB260" s="1"/>
      <c r="CC260" s="1"/>
      <c r="CD260" s="1"/>
      <c r="CE260" s="1"/>
      <c r="CF260" s="1"/>
      <c r="CG260" s="1"/>
      <c r="CH260" s="1"/>
      <c r="CI260" s="1"/>
      <c r="CJ260" s="1"/>
      <c r="CK260" s="1"/>
      <c r="CL260" s="1"/>
      <c r="CM260" s="1"/>
      <c r="CN260" s="1"/>
      <c r="CO260" s="1"/>
      <c r="CP260" s="1"/>
      <c r="CQ260" s="1"/>
      <c r="CR260" s="1"/>
      <c r="CS260" s="1"/>
      <c r="CT260" s="1"/>
      <c r="CU260" s="1"/>
      <c r="CV260" s="1"/>
      <c r="CW260" s="1"/>
      <c r="CX260" s="1"/>
      <c r="CY260" s="1"/>
      <c r="CZ260" s="1"/>
      <c r="DA260" s="1"/>
      <c r="DB260" s="1"/>
      <c r="DC260" s="1"/>
      <c r="DD260" s="1"/>
      <c r="DE260" s="1"/>
      <c r="DF260" s="1"/>
      <c r="DG260" s="1"/>
      <c r="DH260" s="1"/>
      <c r="DI260" s="1"/>
      <c r="DJ260" s="1"/>
      <c r="DK260" s="1"/>
      <c r="DL260" s="1"/>
      <c r="DM260" s="1"/>
      <c r="DN260" s="1"/>
      <c r="DO260" s="1"/>
      <c r="DP260" s="1"/>
      <c r="DQ260" s="1"/>
      <c r="DR260" s="1"/>
      <c r="DS260" s="1"/>
      <c r="DT260" s="1"/>
      <c r="DU260" s="1"/>
      <c r="DV260" s="1"/>
      <c r="DW260" s="1"/>
      <c r="DX260" s="1"/>
      <c r="DY260" s="1"/>
      <c r="DZ260" s="1"/>
      <c r="EA260" s="1"/>
      <c r="EB260" s="1"/>
      <c r="EC260" s="1"/>
      <c r="ED260" s="1"/>
      <c r="EE260" s="1"/>
      <c r="EF260" s="1"/>
      <c r="EG260" s="1"/>
      <c r="EH260" s="1"/>
      <c r="EI260" s="1"/>
      <c r="EJ260" s="1"/>
      <c r="EK260" s="1"/>
      <c r="EL260" s="1"/>
      <c r="EM260" s="1"/>
      <c r="EN260" s="1"/>
      <c r="EO260" s="1"/>
      <c r="EP260" s="1"/>
      <c r="EQ260" s="1"/>
      <c r="ER260" s="1"/>
      <c r="ES260" s="1"/>
      <c r="ET260" s="1"/>
      <c r="WZB260" s="1"/>
      <c r="WZC260" s="1"/>
      <c r="WZD260" s="1"/>
      <c r="WZE260" s="1"/>
      <c r="WZF260" s="1"/>
      <c r="WZG260" s="1"/>
      <c r="WZH260" s="1"/>
      <c r="WZI260" s="1"/>
      <c r="WZJ260" s="1"/>
      <c r="WZK260" s="1"/>
      <c r="WZL260" s="1"/>
      <c r="WZM260" s="1"/>
      <c r="WZN260" s="1"/>
      <c r="WZO260" s="1"/>
      <c r="WZP260" s="1"/>
      <c r="WZQ260" s="1"/>
      <c r="WZR260" s="1"/>
      <c r="WZS260" s="1"/>
      <c r="WZT260" s="1"/>
      <c r="WZU260" s="1"/>
      <c r="WZV260" s="1"/>
      <c r="WZW260" s="1"/>
      <c r="WZX260" s="1"/>
      <c r="WZY260" s="1"/>
      <c r="WZZ260" s="1"/>
      <c r="XAA260" s="1"/>
      <c r="XAB260" s="1"/>
      <c r="XAC260" s="1"/>
      <c r="XAD260" s="1"/>
      <c r="XAE260" s="1"/>
      <c r="XAF260" s="1"/>
      <c r="XAG260" s="1"/>
      <c r="XAH260" s="1"/>
      <c r="XAI260" s="1"/>
      <c r="XAJ260" s="1"/>
      <c r="XAK260" s="1"/>
      <c r="XAL260" s="1"/>
      <c r="XAM260" s="1"/>
      <c r="XAN260" s="1"/>
      <c r="XAO260" s="1"/>
      <c r="XAP260" s="1"/>
      <c r="XAQ260" s="1"/>
      <c r="XAR260" s="1"/>
      <c r="XAS260" s="1"/>
      <c r="XAT260" s="1"/>
      <c r="XAU260" s="1"/>
      <c r="XAV260" s="1"/>
      <c r="XAW260" s="1"/>
      <c r="XAX260" s="1"/>
      <c r="XAY260" s="1"/>
      <c r="XAZ260" s="1"/>
      <c r="XBA260" s="1"/>
      <c r="XBB260" s="1"/>
      <c r="XBC260" s="1"/>
      <c r="XBD260" s="1"/>
      <c r="XBE260" s="1"/>
      <c r="XBF260" s="1"/>
      <c r="XBG260" s="1"/>
      <c r="XBH260" s="1"/>
      <c r="XBI260" s="1"/>
      <c r="XBJ260" s="1"/>
      <c r="XBK260" s="1"/>
      <c r="XBL260" s="1"/>
      <c r="XBM260" s="1"/>
      <c r="XBN260" s="1"/>
      <c r="XBO260" s="1"/>
      <c r="XBP260" s="1"/>
      <c r="XBQ260" s="1"/>
      <c r="XBR260" s="1"/>
      <c r="XBS260" s="1"/>
      <c r="XBT260" s="1"/>
      <c r="XBU260" s="1"/>
      <c r="XBV260" s="1"/>
      <c r="XBW260" s="1"/>
      <c r="XBX260" s="1"/>
      <c r="XBY260" s="1"/>
      <c r="XBZ260" s="1"/>
      <c r="XCA260" s="1"/>
      <c r="XCB260" s="1"/>
      <c r="XCC260" s="1"/>
      <c r="XCD260" s="1"/>
      <c r="XCE260" s="1"/>
      <c r="XCF260" s="1"/>
      <c r="XCG260" s="1"/>
      <c r="XCH260" s="1"/>
      <c r="XCI260" s="1"/>
      <c r="XCJ260" s="1"/>
      <c r="XCK260" s="1"/>
      <c r="XCL260" s="1"/>
      <c r="XCM260" s="1"/>
      <c r="XCN260" s="1"/>
      <c r="XCO260" s="1"/>
      <c r="XCP260" s="1"/>
      <c r="XCQ260" s="1"/>
      <c r="XCR260" s="1"/>
      <c r="XCS260" s="1"/>
      <c r="XCT260" s="1"/>
      <c r="XCU260" s="1"/>
      <c r="XCV260" s="1"/>
      <c r="XCW260" s="1"/>
      <c r="XCX260" s="1"/>
      <c r="XCY260" s="1"/>
      <c r="XCZ260" s="1"/>
      <c r="XDA260" s="1"/>
      <c r="XDB260" s="1"/>
      <c r="XDC260" s="1"/>
      <c r="XDD260" s="1"/>
      <c r="XDE260" s="1"/>
      <c r="XDF260" s="1"/>
      <c r="XDG260" s="1"/>
      <c r="XDH260" s="1"/>
      <c r="XDI260" s="1"/>
      <c r="XDJ260" s="1"/>
      <c r="XDK260" s="1"/>
      <c r="XDL260" s="1"/>
      <c r="XDM260" s="1"/>
      <c r="XDN260" s="1"/>
      <c r="XDO260" s="1"/>
      <c r="XDP260" s="1"/>
      <c r="XDQ260" s="1"/>
      <c r="XDR260" s="1"/>
      <c r="XDS260" s="1"/>
      <c r="XDT260" s="1"/>
      <c r="XDU260" s="1"/>
      <c r="XDV260" s="1"/>
      <c r="XDW260" s="1"/>
      <c r="XDX260" s="1"/>
      <c r="XDY260" s="1"/>
      <c r="XDZ260" s="1"/>
      <c r="XEA260" s="1"/>
      <c r="XEB260" s="1"/>
      <c r="XEC260" s="1"/>
      <c r="XED260" s="1"/>
      <c r="XEE260" s="1"/>
      <c r="XEF260" s="1"/>
      <c r="XEG260" s="1"/>
      <c r="XEH260" s="1"/>
      <c r="XEI260" s="1"/>
      <c r="XEJ260" s="1"/>
      <c r="XEK260" s="1"/>
      <c r="XEL260" s="1"/>
      <c r="XEM260" s="1"/>
      <c r="XEN260" s="1"/>
      <c r="XEO260" s="1"/>
      <c r="XEP260" s="1"/>
      <c r="XEQ260" s="1"/>
      <c r="XER260" s="1"/>
      <c r="XES260" s="1"/>
      <c r="XET260" s="1"/>
      <c r="XEU260" s="1"/>
      <c r="XEV260" s="1"/>
      <c r="XEW260" s="1"/>
      <c r="XEX260" s="1"/>
      <c r="XEY260" s="1"/>
      <c r="XEZ260" s="1"/>
      <c r="XFA260" s="1"/>
      <c r="XFB260" s="1"/>
      <c r="XFC260" s="1"/>
    </row>
    <row r="261" spans="1:150 16226:16383" s="3" customFormat="1" ht="20.25" hidden="1" customHeight="1" x14ac:dyDescent="0.3">
      <c r="A261" s="103" t="str">
        <f t="shared" ca="1" si="28"/>
        <v>208 &amp; 508</v>
      </c>
      <c r="B261" s="103"/>
      <c r="C261" s="55"/>
      <c r="D261" s="55"/>
      <c r="E261" s="33"/>
      <c r="F261" s="6"/>
      <c r="G261" s="6"/>
      <c r="H261" s="6">
        <f t="shared" si="29"/>
        <v>0</v>
      </c>
      <c r="I261" s="1"/>
      <c r="J261" s="1"/>
      <c r="K261" s="1"/>
      <c r="L261" s="1"/>
      <c r="M261" s="1"/>
      <c r="N261" s="1"/>
      <c r="O261" s="1"/>
      <c r="P261" s="1"/>
      <c r="Q261" s="1"/>
      <c r="R261" s="1"/>
      <c r="S261" s="1"/>
      <c r="T261" s="23" t="str">
        <f t="shared" ca="1" si="30"/>
        <v>208 &amp; 508</v>
      </c>
      <c r="U261" s="23">
        <f t="shared" ca="1" si="31"/>
        <v>208</v>
      </c>
      <c r="V261" s="23">
        <f t="shared" ca="1" si="32"/>
        <v>508</v>
      </c>
      <c r="W261" s="1"/>
      <c r="X261" s="1"/>
      <c r="Y261" s="1"/>
      <c r="Z261" s="1"/>
      <c r="AA261" s="1"/>
      <c r="AB261" s="1"/>
      <c r="AC261" s="1"/>
      <c r="AD261" s="1"/>
      <c r="AE261" s="1"/>
      <c r="AF261" s="1"/>
      <c r="AG261" s="1"/>
      <c r="AH261" s="1"/>
      <c r="AI261" s="1"/>
      <c r="AJ261" s="1"/>
      <c r="AK261" s="1"/>
      <c r="AL261" s="1"/>
      <c r="AM261" s="1"/>
      <c r="AN261" s="1"/>
      <c r="AO261" s="1"/>
      <c r="AP261" s="1"/>
      <c r="AQ261" s="1"/>
      <c r="AR261" s="1"/>
      <c r="AS261" s="1"/>
      <c r="AT261" s="1"/>
      <c r="AU261" s="1"/>
      <c r="AV261" s="1"/>
      <c r="AW261" s="1"/>
      <c r="AX261" s="1"/>
      <c r="AY261" s="1"/>
      <c r="AZ261" s="1"/>
      <c r="BA261" s="1"/>
      <c r="BB261" s="1"/>
      <c r="BC261" s="1"/>
      <c r="BD261" s="1"/>
      <c r="BE261" s="1"/>
      <c r="BF261" s="1"/>
      <c r="BG261" s="1"/>
      <c r="BH261" s="1"/>
      <c r="BI261" s="1"/>
      <c r="BJ261" s="1"/>
      <c r="BK261" s="1"/>
      <c r="BL261" s="1"/>
      <c r="BM261" s="1"/>
      <c r="BN261" s="1"/>
      <c r="BO261" s="1"/>
      <c r="BP261" s="1"/>
      <c r="BQ261" s="1"/>
      <c r="BR261" s="1"/>
      <c r="BS261" s="1"/>
      <c r="BT261" s="1"/>
      <c r="BU261" s="1"/>
      <c r="BV261" s="1"/>
      <c r="BW261" s="1"/>
      <c r="BX261" s="1"/>
      <c r="BY261" s="1"/>
      <c r="BZ261" s="1"/>
      <c r="CA261" s="1"/>
      <c r="CB261" s="1"/>
      <c r="CC261" s="1"/>
      <c r="CD261" s="1"/>
      <c r="CE261" s="1"/>
      <c r="CF261" s="1"/>
      <c r="CG261" s="1"/>
      <c r="CH261" s="1"/>
      <c r="CI261" s="1"/>
      <c r="CJ261" s="1"/>
      <c r="CK261" s="1"/>
      <c r="CL261" s="1"/>
      <c r="CM261" s="1"/>
      <c r="CN261" s="1"/>
      <c r="CO261" s="1"/>
      <c r="CP261" s="1"/>
      <c r="CQ261" s="1"/>
      <c r="CR261" s="1"/>
      <c r="CS261" s="1"/>
      <c r="CT261" s="1"/>
      <c r="CU261" s="1"/>
      <c r="CV261" s="1"/>
      <c r="CW261" s="1"/>
      <c r="CX261" s="1"/>
      <c r="CY261" s="1"/>
      <c r="CZ261" s="1"/>
      <c r="DA261" s="1"/>
      <c r="DB261" s="1"/>
      <c r="DC261" s="1"/>
      <c r="DD261" s="1"/>
      <c r="DE261" s="1"/>
      <c r="DF261" s="1"/>
      <c r="DG261" s="1"/>
      <c r="DH261" s="1"/>
      <c r="DI261" s="1"/>
      <c r="DJ261" s="1"/>
      <c r="DK261" s="1"/>
      <c r="DL261" s="1"/>
      <c r="DM261" s="1"/>
      <c r="DN261" s="1"/>
      <c r="DO261" s="1"/>
      <c r="DP261" s="1"/>
      <c r="DQ261" s="1"/>
      <c r="DR261" s="1"/>
      <c r="DS261" s="1"/>
      <c r="DT261" s="1"/>
      <c r="DU261" s="1"/>
      <c r="DV261" s="1"/>
      <c r="DW261" s="1"/>
      <c r="DX261" s="1"/>
      <c r="DY261" s="1"/>
      <c r="DZ261" s="1"/>
      <c r="EA261" s="1"/>
      <c r="EB261" s="1"/>
      <c r="EC261" s="1"/>
      <c r="ED261" s="1"/>
      <c r="EE261" s="1"/>
      <c r="EF261" s="1"/>
      <c r="EG261" s="1"/>
      <c r="EH261" s="1"/>
      <c r="EI261" s="1"/>
      <c r="EJ261" s="1"/>
      <c r="EK261" s="1"/>
      <c r="EL261" s="1"/>
      <c r="EM261" s="1"/>
      <c r="EN261" s="1"/>
      <c r="EO261" s="1"/>
      <c r="EP261" s="1"/>
      <c r="EQ261" s="1"/>
      <c r="ER261" s="1"/>
      <c r="ES261" s="1"/>
      <c r="ET261" s="1"/>
      <c r="WZB261" s="1"/>
      <c r="WZC261" s="1"/>
      <c r="WZD261" s="1"/>
      <c r="WZE261" s="1"/>
      <c r="WZF261" s="1"/>
      <c r="WZG261" s="1"/>
      <c r="WZH261" s="1"/>
      <c r="WZI261" s="1"/>
      <c r="WZJ261" s="1"/>
      <c r="WZK261" s="1"/>
      <c r="WZL261" s="1"/>
      <c r="WZM261" s="1"/>
      <c r="WZN261" s="1"/>
      <c r="WZO261" s="1"/>
      <c r="WZP261" s="1"/>
      <c r="WZQ261" s="1"/>
      <c r="WZR261" s="1"/>
      <c r="WZS261" s="1"/>
      <c r="WZT261" s="1"/>
      <c r="WZU261" s="1"/>
      <c r="WZV261" s="1"/>
      <c r="WZW261" s="1"/>
      <c r="WZX261" s="1"/>
      <c r="WZY261" s="1"/>
      <c r="WZZ261" s="1"/>
      <c r="XAA261" s="1"/>
      <c r="XAB261" s="1"/>
      <c r="XAC261" s="1"/>
      <c r="XAD261" s="1"/>
      <c r="XAE261" s="1"/>
      <c r="XAF261" s="1"/>
      <c r="XAG261" s="1"/>
      <c r="XAH261" s="1"/>
      <c r="XAI261" s="1"/>
      <c r="XAJ261" s="1"/>
      <c r="XAK261" s="1"/>
      <c r="XAL261" s="1"/>
      <c r="XAM261" s="1"/>
      <c r="XAN261" s="1"/>
      <c r="XAO261" s="1"/>
      <c r="XAP261" s="1"/>
      <c r="XAQ261" s="1"/>
      <c r="XAR261" s="1"/>
      <c r="XAS261" s="1"/>
      <c r="XAT261" s="1"/>
      <c r="XAU261" s="1"/>
      <c r="XAV261" s="1"/>
      <c r="XAW261" s="1"/>
      <c r="XAX261" s="1"/>
      <c r="XAY261" s="1"/>
      <c r="XAZ261" s="1"/>
      <c r="XBA261" s="1"/>
      <c r="XBB261" s="1"/>
      <c r="XBC261" s="1"/>
      <c r="XBD261" s="1"/>
      <c r="XBE261" s="1"/>
      <c r="XBF261" s="1"/>
      <c r="XBG261" s="1"/>
      <c r="XBH261" s="1"/>
      <c r="XBI261" s="1"/>
      <c r="XBJ261" s="1"/>
      <c r="XBK261" s="1"/>
      <c r="XBL261" s="1"/>
      <c r="XBM261" s="1"/>
      <c r="XBN261" s="1"/>
      <c r="XBO261" s="1"/>
      <c r="XBP261" s="1"/>
      <c r="XBQ261" s="1"/>
      <c r="XBR261" s="1"/>
      <c r="XBS261" s="1"/>
      <c r="XBT261" s="1"/>
      <c r="XBU261" s="1"/>
      <c r="XBV261" s="1"/>
      <c r="XBW261" s="1"/>
      <c r="XBX261" s="1"/>
      <c r="XBY261" s="1"/>
      <c r="XBZ261" s="1"/>
      <c r="XCA261" s="1"/>
      <c r="XCB261" s="1"/>
      <c r="XCC261" s="1"/>
      <c r="XCD261" s="1"/>
      <c r="XCE261" s="1"/>
      <c r="XCF261" s="1"/>
      <c r="XCG261" s="1"/>
      <c r="XCH261" s="1"/>
      <c r="XCI261" s="1"/>
      <c r="XCJ261" s="1"/>
      <c r="XCK261" s="1"/>
      <c r="XCL261" s="1"/>
      <c r="XCM261" s="1"/>
      <c r="XCN261" s="1"/>
      <c r="XCO261" s="1"/>
      <c r="XCP261" s="1"/>
      <c r="XCQ261" s="1"/>
      <c r="XCR261" s="1"/>
      <c r="XCS261" s="1"/>
      <c r="XCT261" s="1"/>
      <c r="XCU261" s="1"/>
      <c r="XCV261" s="1"/>
      <c r="XCW261" s="1"/>
      <c r="XCX261" s="1"/>
      <c r="XCY261" s="1"/>
      <c r="XCZ261" s="1"/>
      <c r="XDA261" s="1"/>
      <c r="XDB261" s="1"/>
      <c r="XDC261" s="1"/>
      <c r="XDD261" s="1"/>
      <c r="XDE261" s="1"/>
      <c r="XDF261" s="1"/>
      <c r="XDG261" s="1"/>
      <c r="XDH261" s="1"/>
      <c r="XDI261" s="1"/>
      <c r="XDJ261" s="1"/>
      <c r="XDK261" s="1"/>
      <c r="XDL261" s="1"/>
      <c r="XDM261" s="1"/>
      <c r="XDN261" s="1"/>
      <c r="XDO261" s="1"/>
      <c r="XDP261" s="1"/>
      <c r="XDQ261" s="1"/>
      <c r="XDR261" s="1"/>
      <c r="XDS261" s="1"/>
      <c r="XDT261" s="1"/>
      <c r="XDU261" s="1"/>
      <c r="XDV261" s="1"/>
      <c r="XDW261" s="1"/>
      <c r="XDX261" s="1"/>
      <c r="XDY261" s="1"/>
      <c r="XDZ261" s="1"/>
      <c r="XEA261" s="1"/>
      <c r="XEB261" s="1"/>
      <c r="XEC261" s="1"/>
      <c r="XED261" s="1"/>
      <c r="XEE261" s="1"/>
      <c r="XEF261" s="1"/>
      <c r="XEG261" s="1"/>
      <c r="XEH261" s="1"/>
      <c r="XEI261" s="1"/>
      <c r="XEJ261" s="1"/>
      <c r="XEK261" s="1"/>
      <c r="XEL261" s="1"/>
      <c r="XEM261" s="1"/>
      <c r="XEN261" s="1"/>
      <c r="XEO261" s="1"/>
      <c r="XEP261" s="1"/>
      <c r="XEQ261" s="1"/>
      <c r="XER261" s="1"/>
      <c r="XES261" s="1"/>
      <c r="XET261" s="1"/>
      <c r="XEU261" s="1"/>
      <c r="XEV261" s="1"/>
      <c r="XEW261" s="1"/>
      <c r="XEX261" s="1"/>
      <c r="XEY261" s="1"/>
      <c r="XEZ261" s="1"/>
      <c r="XFA261" s="1"/>
      <c r="XFB261" s="1"/>
      <c r="XFC261" s="1"/>
    </row>
    <row r="262" spans="1:150 16226:16383" ht="21" x14ac:dyDescent="0.3">
      <c r="A262" s="108" t="s">
        <v>69</v>
      </c>
      <c r="B262" s="108"/>
      <c r="C262" s="108"/>
      <c r="D262" s="108"/>
      <c r="E262" s="108"/>
      <c r="F262" s="108"/>
      <c r="G262" s="108"/>
      <c r="H262" s="108"/>
    </row>
    <row r="263" spans="1:150 16226:16383" ht="21" x14ac:dyDescent="0.3">
      <c r="A263" s="80">
        <v>1</v>
      </c>
      <c r="B263" s="82" t="s">
        <v>369</v>
      </c>
      <c r="C263" s="83"/>
      <c r="D263" s="83"/>
      <c r="E263" s="83"/>
      <c r="F263" s="83"/>
      <c r="G263" s="83"/>
      <c r="H263" s="84"/>
    </row>
    <row r="264" spans="1:150 16226:16383" ht="21" x14ac:dyDescent="0.3">
      <c r="A264" s="80">
        <f>A263+1</f>
        <v>2</v>
      </c>
      <c r="B264" s="82" t="s">
        <v>236</v>
      </c>
      <c r="C264" s="83"/>
      <c r="D264" s="83"/>
      <c r="E264" s="83"/>
      <c r="F264" s="83"/>
      <c r="G264" s="83"/>
      <c r="H264" s="84"/>
    </row>
    <row r="265" spans="1:150 16226:16383" ht="21" x14ac:dyDescent="0.3">
      <c r="A265" s="80">
        <f t="shared" ref="A265:A274" si="33">A264+1</f>
        <v>3</v>
      </c>
      <c r="B265" s="82" t="s">
        <v>339</v>
      </c>
      <c r="C265" s="83"/>
      <c r="D265" s="83"/>
      <c r="E265" s="83"/>
      <c r="F265" s="83"/>
      <c r="G265" s="83"/>
      <c r="H265" s="84"/>
    </row>
    <row r="266" spans="1:150 16226:16383" ht="18" customHeight="1" x14ac:dyDescent="0.3">
      <c r="A266" s="80">
        <f t="shared" si="33"/>
        <v>4</v>
      </c>
      <c r="B266" s="82" t="s">
        <v>237</v>
      </c>
      <c r="C266" s="83"/>
      <c r="D266" s="83"/>
      <c r="E266" s="83"/>
      <c r="F266" s="83"/>
      <c r="G266" s="83"/>
      <c r="H266" s="84"/>
    </row>
    <row r="267" spans="1:150 16226:16383" ht="18" customHeight="1" x14ac:dyDescent="0.3">
      <c r="A267" s="80">
        <f t="shared" si="33"/>
        <v>5</v>
      </c>
      <c r="B267" s="82" t="s">
        <v>238</v>
      </c>
      <c r="C267" s="83"/>
      <c r="D267" s="83"/>
      <c r="E267" s="83"/>
      <c r="F267" s="83"/>
      <c r="G267" s="83"/>
      <c r="H267" s="84"/>
    </row>
    <row r="268" spans="1:150 16226:16383" ht="46.5" hidden="1" customHeight="1" x14ac:dyDescent="0.3">
      <c r="A268" s="80">
        <f t="shared" si="33"/>
        <v>6</v>
      </c>
      <c r="B268" s="179" t="s">
        <v>239</v>
      </c>
      <c r="C268" s="83"/>
      <c r="D268" s="83"/>
      <c r="E268" s="83"/>
      <c r="F268" s="83"/>
      <c r="G268" s="83"/>
      <c r="H268" s="84"/>
    </row>
    <row r="269" spans="1:150 16226:16383" ht="42.6" customHeight="1" x14ac:dyDescent="0.3">
      <c r="A269" s="80">
        <v>6</v>
      </c>
      <c r="B269" s="82" t="s">
        <v>363</v>
      </c>
      <c r="C269" s="83"/>
      <c r="D269" s="83"/>
      <c r="E269" s="83"/>
      <c r="F269" s="83"/>
      <c r="G269" s="83"/>
      <c r="H269" s="84"/>
    </row>
    <row r="270" spans="1:150 16226:16383" ht="42" customHeight="1" x14ac:dyDescent="0.3">
      <c r="A270" s="80">
        <f t="shared" si="33"/>
        <v>7</v>
      </c>
      <c r="B270" s="82" t="s">
        <v>364</v>
      </c>
      <c r="C270" s="83"/>
      <c r="D270" s="83"/>
      <c r="E270" s="83"/>
      <c r="F270" s="83"/>
      <c r="G270" s="83"/>
      <c r="H270" s="84"/>
    </row>
    <row r="271" spans="1:150 16226:16383" ht="21" x14ac:dyDescent="0.3">
      <c r="A271" s="80">
        <f t="shared" si="33"/>
        <v>8</v>
      </c>
      <c r="B271" s="82" t="s">
        <v>385</v>
      </c>
      <c r="C271" s="83"/>
      <c r="D271" s="83"/>
      <c r="E271" s="83"/>
      <c r="F271" s="83"/>
      <c r="G271" s="83"/>
      <c r="H271" s="84"/>
    </row>
    <row r="272" spans="1:150 16226:16383" ht="21" x14ac:dyDescent="0.3">
      <c r="A272" s="80">
        <f t="shared" si="33"/>
        <v>9</v>
      </c>
      <c r="B272" s="82" t="s">
        <v>386</v>
      </c>
      <c r="C272" s="83"/>
      <c r="D272" s="83"/>
      <c r="E272" s="83"/>
      <c r="F272" s="83"/>
      <c r="G272" s="83"/>
      <c r="H272" s="84"/>
    </row>
    <row r="273" spans="1:8" ht="21" x14ac:dyDescent="0.3">
      <c r="A273" s="80">
        <f t="shared" si="33"/>
        <v>10</v>
      </c>
      <c r="B273" s="82" t="s">
        <v>388</v>
      </c>
      <c r="C273" s="83"/>
      <c r="D273" s="83"/>
      <c r="E273" s="83"/>
      <c r="F273" s="83"/>
      <c r="G273" s="83"/>
      <c r="H273" s="84"/>
    </row>
    <row r="274" spans="1:8" ht="21" x14ac:dyDescent="0.3">
      <c r="A274" s="80">
        <f t="shared" si="33"/>
        <v>11</v>
      </c>
      <c r="B274" s="107" t="s">
        <v>390</v>
      </c>
      <c r="C274" s="107"/>
      <c r="D274" s="107"/>
      <c r="E274" s="107"/>
      <c r="F274" s="107"/>
      <c r="G274" s="107"/>
      <c r="H274" s="107"/>
    </row>
    <row r="275" spans="1:8" ht="21" x14ac:dyDescent="0.3">
      <c r="A275" s="149" t="s">
        <v>75</v>
      </c>
      <c r="B275" s="149"/>
      <c r="C275" s="149"/>
      <c r="D275" s="149"/>
      <c r="E275" s="149"/>
      <c r="F275" s="149"/>
      <c r="G275" s="149"/>
      <c r="H275" s="149"/>
    </row>
    <row r="276" spans="1:8" ht="21" x14ac:dyDescent="0.3">
      <c r="A276" s="119" t="s">
        <v>70</v>
      </c>
      <c r="B276" s="119"/>
      <c r="C276" s="119"/>
      <c r="D276" s="107" t="str">
        <f>C3</f>
        <v>Isle Of Calm Tower 1 &amp; 2</v>
      </c>
      <c r="E276" s="107"/>
      <c r="F276" s="107"/>
      <c r="G276" s="107"/>
      <c r="H276" s="107"/>
    </row>
    <row r="277" spans="1:8" ht="40.5" customHeight="1" x14ac:dyDescent="0.3">
      <c r="A277" s="119" t="s">
        <v>105</v>
      </c>
      <c r="B277" s="119"/>
      <c r="C277" s="119"/>
      <c r="D277" s="107" t="str">
        <f>C9</f>
        <v>GHP Isle Of Calm Tower 1 &amp; 2, 27C(pt), 27D/1(pt), 27D/2(pt), 28, 28/1, 28/2, 28/3, 28/4 and 28/5, at Paspoli, Kurla, Mumbai Suburban, 400076.</v>
      </c>
      <c r="E277" s="107"/>
      <c r="F277" s="107"/>
      <c r="G277" s="107"/>
      <c r="H277" s="107"/>
    </row>
    <row r="278" spans="1:8" ht="20.25" customHeight="1" x14ac:dyDescent="0.3">
      <c r="A278" s="159" t="s">
        <v>111</v>
      </c>
      <c r="B278" s="159"/>
      <c r="C278" s="159"/>
      <c r="D278" s="82" t="str">
        <f>G3</f>
        <v>17/09/2025 @ 05:22PM</v>
      </c>
      <c r="E278" s="83"/>
      <c r="F278" s="83"/>
      <c r="G278" s="83"/>
      <c r="H278" s="84"/>
    </row>
    <row r="279" spans="1:8" ht="21" x14ac:dyDescent="0.3">
      <c r="A279" s="10"/>
      <c r="B279" s="11"/>
      <c r="C279" s="11"/>
      <c r="D279" s="11"/>
      <c r="E279" s="11"/>
      <c r="F279" s="11"/>
      <c r="G279" s="11"/>
      <c r="H279" s="7"/>
    </row>
    <row r="280" spans="1:8" ht="21" x14ac:dyDescent="0.3">
      <c r="A280" s="12"/>
      <c r="B280" s="13"/>
      <c r="C280" s="13"/>
      <c r="D280" s="13"/>
      <c r="E280" s="13"/>
      <c r="F280" s="13"/>
      <c r="G280" s="13"/>
      <c r="H280" s="8"/>
    </row>
    <row r="281" spans="1:8" ht="21" x14ac:dyDescent="0.3">
      <c r="A281" s="12"/>
      <c r="B281" s="13"/>
      <c r="C281" s="13"/>
      <c r="D281" s="13"/>
      <c r="E281" s="13"/>
      <c r="F281" s="13"/>
      <c r="G281" s="13"/>
      <c r="H281" s="8"/>
    </row>
    <row r="282" spans="1:8" ht="21" x14ac:dyDescent="0.3">
      <c r="A282" s="12"/>
      <c r="B282" s="13"/>
      <c r="C282" s="13"/>
      <c r="D282" s="13"/>
      <c r="E282" s="13"/>
      <c r="F282" s="13"/>
      <c r="G282" s="13"/>
      <c r="H282" s="8"/>
    </row>
    <row r="283" spans="1:8" ht="21" x14ac:dyDescent="0.3">
      <c r="A283" s="12"/>
      <c r="B283" s="13"/>
      <c r="C283" s="13"/>
      <c r="D283" s="13"/>
      <c r="E283" s="13"/>
      <c r="F283" s="13"/>
      <c r="G283" s="13"/>
      <c r="H283" s="8"/>
    </row>
    <row r="284" spans="1:8" ht="21" x14ac:dyDescent="0.3">
      <c r="A284" s="12"/>
      <c r="B284" s="13"/>
      <c r="C284" s="13"/>
      <c r="D284" s="13"/>
      <c r="E284" s="13"/>
      <c r="F284" s="13"/>
      <c r="G284" s="13"/>
      <c r="H284" s="8"/>
    </row>
    <row r="285" spans="1:8" ht="21" x14ac:dyDescent="0.3">
      <c r="A285" s="12"/>
      <c r="B285" s="13"/>
      <c r="C285" s="13"/>
      <c r="D285" s="13"/>
      <c r="E285" s="13"/>
      <c r="F285" s="13"/>
      <c r="G285" s="13"/>
      <c r="H285" s="8"/>
    </row>
    <row r="286" spans="1:8" ht="21" x14ac:dyDescent="0.3">
      <c r="A286" s="12"/>
      <c r="B286" s="13"/>
      <c r="C286" s="13"/>
      <c r="D286" s="13"/>
      <c r="E286" s="13"/>
      <c r="F286" s="13"/>
      <c r="G286" s="13"/>
      <c r="H286" s="8"/>
    </row>
    <row r="287" spans="1:8" ht="21" x14ac:dyDescent="0.3">
      <c r="A287" s="12"/>
      <c r="B287" s="13"/>
      <c r="C287" s="13"/>
      <c r="D287" s="13"/>
      <c r="E287" s="13"/>
      <c r="F287" s="13"/>
      <c r="G287" s="13"/>
      <c r="H287" s="8"/>
    </row>
    <row r="288" spans="1:8" ht="21" x14ac:dyDescent="0.3">
      <c r="A288" s="12"/>
      <c r="B288" s="13"/>
      <c r="C288" s="13"/>
      <c r="D288" s="13"/>
      <c r="E288" s="13"/>
      <c r="F288" s="13"/>
      <c r="G288" s="13"/>
      <c r="H288" s="8"/>
    </row>
    <row r="289" spans="1:8" ht="21" x14ac:dyDescent="0.3">
      <c r="A289" s="12"/>
      <c r="B289" s="13"/>
      <c r="C289" s="13"/>
      <c r="D289" s="13"/>
      <c r="E289" s="13"/>
      <c r="F289" s="13"/>
      <c r="G289" s="13"/>
      <c r="H289" s="8"/>
    </row>
    <row r="290" spans="1:8" ht="21" x14ac:dyDescent="0.3">
      <c r="A290" s="12"/>
      <c r="B290" s="13"/>
      <c r="C290" s="13"/>
      <c r="D290" s="13"/>
      <c r="E290" s="13"/>
      <c r="F290" s="13"/>
      <c r="G290" s="13"/>
      <c r="H290" s="8"/>
    </row>
    <row r="291" spans="1:8" ht="21" x14ac:dyDescent="0.3">
      <c r="A291" s="12"/>
      <c r="B291" s="13"/>
      <c r="C291" s="13"/>
      <c r="D291" s="13"/>
      <c r="E291" s="13"/>
      <c r="F291" s="13"/>
      <c r="G291" s="13"/>
      <c r="H291" s="8"/>
    </row>
    <row r="292" spans="1:8" ht="21" x14ac:dyDescent="0.3">
      <c r="A292" s="12"/>
      <c r="B292" s="13"/>
      <c r="C292" s="13"/>
      <c r="D292" s="13"/>
      <c r="E292" s="13"/>
      <c r="F292" s="13"/>
      <c r="G292" s="13"/>
      <c r="H292" s="8"/>
    </row>
    <row r="293" spans="1:8" ht="21" x14ac:dyDescent="0.3">
      <c r="A293" s="12"/>
      <c r="B293" s="13"/>
      <c r="C293" s="13"/>
      <c r="D293" s="13"/>
      <c r="E293" s="13"/>
      <c r="F293" s="13"/>
      <c r="G293" s="13"/>
      <c r="H293" s="8"/>
    </row>
    <row r="294" spans="1:8" ht="21" x14ac:dyDescent="0.3">
      <c r="A294" s="12"/>
      <c r="B294" s="13"/>
      <c r="C294" s="13"/>
      <c r="D294" s="13"/>
      <c r="E294" s="13"/>
      <c r="F294" s="13"/>
      <c r="G294" s="13"/>
      <c r="H294" s="8"/>
    </row>
    <row r="295" spans="1:8" ht="21" x14ac:dyDescent="0.3">
      <c r="A295" s="12"/>
      <c r="B295" s="13"/>
      <c r="C295" s="13"/>
      <c r="D295" s="13"/>
      <c r="E295" s="13"/>
      <c r="F295" s="13"/>
      <c r="G295" s="13"/>
      <c r="H295" s="8"/>
    </row>
    <row r="296" spans="1:8" ht="21" x14ac:dyDescent="0.3">
      <c r="A296" s="12"/>
      <c r="B296" s="13"/>
      <c r="C296" s="13"/>
      <c r="D296" s="13"/>
      <c r="E296" s="13"/>
      <c r="F296" s="13"/>
      <c r="G296" s="13"/>
      <c r="H296" s="8"/>
    </row>
    <row r="297" spans="1:8" ht="21" x14ac:dyDescent="0.3">
      <c r="A297" s="12"/>
      <c r="B297" s="13"/>
      <c r="C297" s="13"/>
      <c r="D297" s="13"/>
      <c r="E297" s="13"/>
      <c r="F297" s="13"/>
      <c r="G297" s="13"/>
      <c r="H297" s="8"/>
    </row>
    <row r="298" spans="1:8" ht="21" x14ac:dyDescent="0.3">
      <c r="A298" s="12"/>
      <c r="B298" s="13"/>
      <c r="C298" s="13"/>
      <c r="D298" s="13"/>
      <c r="E298" s="13"/>
      <c r="F298" s="13"/>
      <c r="G298" s="13"/>
      <c r="H298" s="8"/>
    </row>
    <row r="299" spans="1:8" ht="21" x14ac:dyDescent="0.3">
      <c r="A299" s="12"/>
      <c r="B299" s="13"/>
      <c r="C299" s="13"/>
      <c r="D299" s="13"/>
      <c r="E299" s="13"/>
      <c r="F299" s="13"/>
      <c r="G299" s="13"/>
      <c r="H299" s="8"/>
    </row>
    <row r="300" spans="1:8" ht="21" x14ac:dyDescent="0.3">
      <c r="A300" s="12"/>
      <c r="B300" s="13"/>
      <c r="C300" s="13"/>
      <c r="D300" s="13"/>
      <c r="E300" s="13"/>
      <c r="F300" s="13"/>
      <c r="G300" s="13"/>
      <c r="H300" s="8"/>
    </row>
    <row r="301" spans="1:8" ht="21" x14ac:dyDescent="0.3">
      <c r="A301" s="12"/>
      <c r="B301" s="13"/>
      <c r="C301" s="13"/>
      <c r="D301" s="13"/>
      <c r="E301" s="13"/>
      <c r="F301" s="13"/>
      <c r="G301" s="13"/>
      <c r="H301" s="8"/>
    </row>
    <row r="302" spans="1:8" ht="21" x14ac:dyDescent="0.3">
      <c r="A302" s="12"/>
      <c r="B302" s="13"/>
      <c r="C302" s="13"/>
      <c r="D302" s="13"/>
      <c r="E302" s="13"/>
      <c r="F302" s="13"/>
      <c r="G302" s="13"/>
      <c r="H302" s="8"/>
    </row>
    <row r="303" spans="1:8" ht="21" x14ac:dyDescent="0.3">
      <c r="A303" s="12"/>
      <c r="B303" s="13"/>
      <c r="C303" s="13"/>
      <c r="D303" s="13"/>
      <c r="E303" s="13"/>
      <c r="F303" s="13"/>
      <c r="G303" s="13"/>
      <c r="H303" s="8"/>
    </row>
    <row r="304" spans="1:8" ht="21" x14ac:dyDescent="0.3">
      <c r="A304" s="12"/>
      <c r="B304" s="13"/>
      <c r="C304" s="13"/>
      <c r="D304" s="13"/>
      <c r="E304" s="13"/>
      <c r="F304" s="13"/>
      <c r="G304" s="13"/>
      <c r="H304" s="8"/>
    </row>
    <row r="305" spans="1:8" ht="21" x14ac:dyDescent="0.3">
      <c r="A305" s="12"/>
      <c r="B305" s="13"/>
      <c r="C305" s="13"/>
      <c r="D305" s="13"/>
      <c r="E305" s="13"/>
      <c r="F305" s="13"/>
      <c r="G305" s="13"/>
      <c r="H305" s="8"/>
    </row>
    <row r="306" spans="1:8" ht="21" x14ac:dyDescent="0.3">
      <c r="A306" s="12"/>
      <c r="B306" s="13"/>
      <c r="C306" s="13"/>
      <c r="D306" s="13"/>
      <c r="E306" s="13"/>
      <c r="F306" s="13"/>
      <c r="G306" s="13"/>
      <c r="H306" s="8"/>
    </row>
    <row r="307" spans="1:8" ht="21" x14ac:dyDescent="0.3">
      <c r="A307" s="12"/>
      <c r="B307" s="13"/>
      <c r="C307" s="13"/>
      <c r="D307" s="13"/>
      <c r="E307" s="13"/>
      <c r="F307" s="13"/>
      <c r="G307" s="13"/>
      <c r="H307" s="8"/>
    </row>
    <row r="308" spans="1:8" ht="21" x14ac:dyDescent="0.3">
      <c r="A308" s="12"/>
      <c r="B308" s="13"/>
      <c r="C308" s="13"/>
      <c r="D308" s="13"/>
      <c r="E308" s="13"/>
      <c r="F308" s="13"/>
      <c r="G308" s="13"/>
      <c r="H308" s="8"/>
    </row>
    <row r="309" spans="1:8" ht="21" x14ac:dyDescent="0.3">
      <c r="A309" s="12"/>
      <c r="B309" s="13"/>
      <c r="C309" s="13"/>
      <c r="D309" s="13"/>
      <c r="E309" s="13"/>
      <c r="F309" s="13"/>
      <c r="G309" s="13"/>
      <c r="H309" s="8"/>
    </row>
    <row r="310" spans="1:8" ht="21" x14ac:dyDescent="0.3">
      <c r="A310" s="12"/>
      <c r="B310" s="13"/>
      <c r="C310" s="13"/>
      <c r="D310" s="13"/>
      <c r="E310" s="13"/>
      <c r="F310" s="13"/>
      <c r="G310" s="13"/>
      <c r="H310" s="8"/>
    </row>
    <row r="311" spans="1:8" ht="21" x14ac:dyDescent="0.3">
      <c r="A311" s="12"/>
      <c r="B311" s="13"/>
      <c r="C311" s="13"/>
      <c r="D311" s="13"/>
      <c r="E311" s="13"/>
      <c r="F311" s="13"/>
      <c r="G311" s="13"/>
      <c r="H311" s="8"/>
    </row>
    <row r="312" spans="1:8" ht="21" x14ac:dyDescent="0.3">
      <c r="A312" s="12"/>
      <c r="B312" s="13"/>
      <c r="C312" s="13"/>
      <c r="D312" s="13"/>
      <c r="E312" s="13"/>
      <c r="F312" s="13"/>
      <c r="G312" s="13"/>
      <c r="H312" s="8"/>
    </row>
    <row r="313" spans="1:8" ht="21" x14ac:dyDescent="0.3">
      <c r="A313" s="14"/>
      <c r="B313" s="15"/>
      <c r="C313" s="15"/>
      <c r="D313" s="15"/>
      <c r="E313" s="15"/>
      <c r="F313" s="15"/>
      <c r="G313" s="15"/>
      <c r="H313" s="9"/>
    </row>
    <row r="314" spans="1:8" ht="21" x14ac:dyDescent="0.3">
      <c r="A314" s="108" t="s">
        <v>163</v>
      </c>
      <c r="B314" s="108"/>
      <c r="C314" s="108"/>
      <c r="D314" s="108"/>
      <c r="E314" s="108"/>
      <c r="F314" s="108"/>
      <c r="G314" s="108"/>
      <c r="H314" s="108"/>
    </row>
    <row r="315" spans="1:8" ht="21" x14ac:dyDescent="0.3">
      <c r="A315" s="10"/>
      <c r="B315" s="11"/>
      <c r="C315" s="11"/>
      <c r="D315" s="11"/>
      <c r="E315" s="11"/>
      <c r="F315" s="11"/>
      <c r="G315" s="11"/>
      <c r="H315" s="7"/>
    </row>
    <row r="316" spans="1:8" ht="21" x14ac:dyDescent="0.3">
      <c r="A316" s="12"/>
      <c r="B316" s="13"/>
      <c r="C316" s="13"/>
      <c r="D316" s="13"/>
      <c r="E316" s="13"/>
      <c r="F316" s="13"/>
      <c r="G316" s="13"/>
      <c r="H316" s="8"/>
    </row>
    <row r="317" spans="1:8" ht="21" x14ac:dyDescent="0.3">
      <c r="A317" s="12"/>
      <c r="B317" s="13"/>
      <c r="C317" s="13"/>
      <c r="D317" s="13"/>
      <c r="E317" s="13"/>
      <c r="F317" s="13"/>
      <c r="G317" s="13"/>
      <c r="H317" s="8"/>
    </row>
    <row r="318" spans="1:8" ht="21" x14ac:dyDescent="0.3">
      <c r="A318" s="12"/>
      <c r="B318" s="13"/>
      <c r="C318" s="13"/>
      <c r="D318" s="13"/>
      <c r="E318" s="13"/>
      <c r="F318" s="13"/>
      <c r="G318" s="13"/>
      <c r="H318" s="8"/>
    </row>
    <row r="319" spans="1:8" ht="21" x14ac:dyDescent="0.3">
      <c r="A319" s="12"/>
      <c r="B319" s="13"/>
      <c r="C319" s="13"/>
      <c r="D319" s="13"/>
      <c r="E319" s="13"/>
      <c r="F319" s="13"/>
      <c r="G319" s="13"/>
      <c r="H319" s="8"/>
    </row>
    <row r="320" spans="1:8" ht="21" x14ac:dyDescent="0.3">
      <c r="A320" s="12"/>
      <c r="B320" s="13"/>
      <c r="C320" s="13"/>
      <c r="D320" s="13"/>
      <c r="E320" s="13"/>
      <c r="F320" s="13"/>
      <c r="G320" s="13"/>
      <c r="H320" s="8"/>
    </row>
    <row r="321" spans="1:8" ht="21" x14ac:dyDescent="0.3">
      <c r="A321" s="12"/>
      <c r="B321" s="13"/>
      <c r="C321" s="13"/>
      <c r="D321" s="13"/>
      <c r="E321" s="13"/>
      <c r="F321" s="13"/>
      <c r="G321" s="13"/>
      <c r="H321" s="8"/>
    </row>
    <row r="322" spans="1:8" ht="21" x14ac:dyDescent="0.3">
      <c r="A322" s="12"/>
      <c r="B322" s="13"/>
      <c r="C322" s="13"/>
      <c r="D322" s="13"/>
      <c r="E322" s="13"/>
      <c r="F322" s="13"/>
      <c r="G322" s="13"/>
      <c r="H322" s="8"/>
    </row>
    <row r="323" spans="1:8" ht="21" x14ac:dyDescent="0.3">
      <c r="A323" s="12"/>
      <c r="B323" s="13"/>
      <c r="C323" s="13"/>
      <c r="D323" s="13"/>
      <c r="E323" s="13"/>
      <c r="F323" s="13"/>
      <c r="G323" s="13"/>
      <c r="H323" s="8"/>
    </row>
    <row r="324" spans="1:8" ht="21" x14ac:dyDescent="0.3">
      <c r="A324" s="12"/>
      <c r="B324" s="13"/>
      <c r="C324" s="13"/>
      <c r="D324" s="13"/>
      <c r="E324" s="13"/>
      <c r="F324" s="13"/>
      <c r="G324" s="13"/>
      <c r="H324" s="8"/>
    </row>
    <row r="325" spans="1:8" ht="21" x14ac:dyDescent="0.3">
      <c r="A325" s="12"/>
      <c r="B325" s="13"/>
      <c r="C325" s="13"/>
      <c r="D325" s="13"/>
      <c r="E325" s="13"/>
      <c r="F325" s="13"/>
      <c r="G325" s="13"/>
      <c r="H325" s="8"/>
    </row>
    <row r="326" spans="1:8" ht="21" x14ac:dyDescent="0.3">
      <c r="A326" s="12"/>
      <c r="B326" s="13"/>
      <c r="C326" s="13"/>
      <c r="D326" s="13"/>
      <c r="E326" s="13"/>
      <c r="F326" s="13"/>
      <c r="G326" s="13"/>
      <c r="H326" s="8"/>
    </row>
    <row r="327" spans="1:8" ht="21" x14ac:dyDescent="0.3">
      <c r="A327" s="12"/>
      <c r="B327" s="13"/>
      <c r="C327" s="13"/>
      <c r="D327" s="13"/>
      <c r="E327" s="13"/>
      <c r="F327" s="13"/>
      <c r="G327" s="13"/>
      <c r="H327" s="8"/>
    </row>
    <row r="328" spans="1:8" ht="21" x14ac:dyDescent="0.3">
      <c r="A328" s="12"/>
      <c r="B328" s="13"/>
      <c r="C328" s="13"/>
      <c r="D328" s="13"/>
      <c r="E328" s="13"/>
      <c r="F328" s="13"/>
      <c r="G328" s="13"/>
      <c r="H328" s="8"/>
    </row>
    <row r="329" spans="1:8" ht="21" x14ac:dyDescent="0.3">
      <c r="A329" s="12"/>
      <c r="B329" s="13"/>
      <c r="C329" s="13"/>
      <c r="D329" s="13"/>
      <c r="E329" s="13"/>
      <c r="F329" s="13"/>
      <c r="G329" s="13"/>
      <c r="H329" s="8"/>
    </row>
    <row r="330" spans="1:8" ht="21" x14ac:dyDescent="0.3">
      <c r="A330" s="12"/>
      <c r="B330" s="13"/>
      <c r="C330" s="13"/>
      <c r="D330" s="13"/>
      <c r="E330" s="13"/>
      <c r="F330" s="13"/>
      <c r="G330" s="13"/>
      <c r="H330" s="8"/>
    </row>
    <row r="331" spans="1:8" ht="21" x14ac:dyDescent="0.3">
      <c r="A331" s="12"/>
      <c r="B331" s="13"/>
      <c r="C331" s="13"/>
      <c r="D331" s="13"/>
      <c r="E331" s="13"/>
      <c r="F331" s="13"/>
      <c r="G331" s="13"/>
      <c r="H331" s="8"/>
    </row>
    <row r="332" spans="1:8" ht="21" x14ac:dyDescent="0.3">
      <c r="A332" s="12"/>
      <c r="B332" s="13"/>
      <c r="C332" s="13"/>
      <c r="D332" s="13"/>
      <c r="E332" s="13"/>
      <c r="F332" s="13"/>
      <c r="G332" s="13"/>
      <c r="H332" s="8"/>
    </row>
    <row r="333" spans="1:8" ht="21" x14ac:dyDescent="0.3">
      <c r="A333" s="12"/>
      <c r="B333" s="13"/>
      <c r="C333" s="13"/>
      <c r="D333" s="13"/>
      <c r="E333" s="13"/>
      <c r="F333" s="13"/>
      <c r="G333" s="13"/>
      <c r="H333" s="8"/>
    </row>
    <row r="334" spans="1:8" ht="21" x14ac:dyDescent="0.3">
      <c r="A334" s="12"/>
      <c r="B334" s="13"/>
      <c r="C334" s="13"/>
      <c r="D334" s="13"/>
      <c r="E334" s="13"/>
      <c r="F334" s="13"/>
      <c r="G334" s="13"/>
      <c r="H334" s="8"/>
    </row>
    <row r="335" spans="1:8" ht="21" x14ac:dyDescent="0.3">
      <c r="A335" s="12"/>
      <c r="B335" s="13"/>
      <c r="C335" s="13"/>
      <c r="D335" s="13"/>
      <c r="E335" s="13"/>
      <c r="F335" s="13"/>
      <c r="G335" s="13"/>
      <c r="H335" s="8"/>
    </row>
    <row r="336" spans="1:8" ht="21" x14ac:dyDescent="0.3">
      <c r="A336" s="12"/>
      <c r="B336" s="13"/>
      <c r="C336" s="13"/>
      <c r="D336" s="13"/>
      <c r="E336" s="13"/>
      <c r="F336" s="13"/>
      <c r="G336" s="13"/>
      <c r="H336" s="8"/>
    </row>
    <row r="337" spans="1:8" ht="21" x14ac:dyDescent="0.3">
      <c r="A337" s="12"/>
      <c r="B337" s="13"/>
      <c r="C337" s="13"/>
      <c r="D337" s="13"/>
      <c r="E337" s="13"/>
      <c r="F337" s="13"/>
      <c r="G337" s="13"/>
      <c r="H337" s="8"/>
    </row>
    <row r="338" spans="1:8" ht="21" x14ac:dyDescent="0.3">
      <c r="A338" s="12"/>
      <c r="B338" s="13"/>
      <c r="C338" s="13"/>
      <c r="D338" s="13"/>
      <c r="E338" s="13"/>
      <c r="F338" s="13"/>
      <c r="G338" s="13"/>
      <c r="H338" s="8"/>
    </row>
    <row r="339" spans="1:8" ht="21" x14ac:dyDescent="0.3">
      <c r="A339" s="12"/>
      <c r="B339" s="13"/>
      <c r="C339" s="13"/>
      <c r="D339" s="13"/>
      <c r="E339" s="13"/>
      <c r="F339" s="13"/>
      <c r="G339" s="13"/>
      <c r="H339" s="8"/>
    </row>
    <row r="340" spans="1:8" ht="21" x14ac:dyDescent="0.3">
      <c r="A340" s="12"/>
      <c r="B340" s="13"/>
      <c r="C340" s="13"/>
      <c r="D340" s="13"/>
      <c r="E340" s="13"/>
      <c r="F340" s="13"/>
      <c r="G340" s="13"/>
      <c r="H340" s="8"/>
    </row>
    <row r="341" spans="1:8" ht="21" x14ac:dyDescent="0.3">
      <c r="A341" s="12"/>
      <c r="B341" s="13"/>
      <c r="C341" s="13"/>
      <c r="D341" s="13"/>
      <c r="E341" s="13"/>
      <c r="F341" s="13"/>
      <c r="G341" s="13"/>
      <c r="H341" s="8"/>
    </row>
    <row r="342" spans="1:8" ht="21" x14ac:dyDescent="0.3">
      <c r="A342" s="12"/>
      <c r="B342" s="13"/>
      <c r="C342" s="13"/>
      <c r="D342" s="13"/>
      <c r="E342" s="13"/>
      <c r="F342" s="13"/>
      <c r="G342" s="13"/>
      <c r="H342" s="8"/>
    </row>
    <row r="343" spans="1:8" ht="21" x14ac:dyDescent="0.3">
      <c r="A343" s="12"/>
      <c r="B343" s="13"/>
      <c r="C343" s="13"/>
      <c r="D343" s="13"/>
      <c r="E343" s="13"/>
      <c r="F343" s="13"/>
      <c r="G343" s="13"/>
      <c r="H343" s="8"/>
    </row>
    <row r="344" spans="1:8" ht="21" x14ac:dyDescent="0.3">
      <c r="A344" s="12"/>
      <c r="B344" s="13"/>
      <c r="C344" s="13"/>
      <c r="D344" s="13"/>
      <c r="E344" s="13"/>
      <c r="F344" s="13"/>
      <c r="G344" s="13"/>
      <c r="H344" s="8"/>
    </row>
    <row r="345" spans="1:8" ht="21" x14ac:dyDescent="0.3">
      <c r="A345" s="12"/>
      <c r="B345" s="13"/>
      <c r="C345" s="13"/>
      <c r="D345" s="13"/>
      <c r="E345" s="13"/>
      <c r="F345" s="13"/>
      <c r="G345" s="13"/>
      <c r="H345" s="8"/>
    </row>
    <row r="346" spans="1:8" ht="21" x14ac:dyDescent="0.3">
      <c r="A346" s="12"/>
      <c r="B346" s="13"/>
      <c r="C346" s="13"/>
      <c r="D346" s="13"/>
      <c r="E346" s="13"/>
      <c r="F346" s="13"/>
      <c r="G346" s="13"/>
      <c r="H346" s="8"/>
    </row>
    <row r="347" spans="1:8" ht="21" x14ac:dyDescent="0.3">
      <c r="A347" s="12"/>
      <c r="B347" s="13"/>
      <c r="C347" s="13"/>
      <c r="D347" s="13"/>
      <c r="E347" s="13"/>
      <c r="F347" s="13"/>
      <c r="G347" s="13"/>
      <c r="H347" s="8"/>
    </row>
    <row r="348" spans="1:8" ht="21" x14ac:dyDescent="0.3">
      <c r="A348" s="12"/>
      <c r="B348" s="13"/>
      <c r="C348" s="13"/>
      <c r="D348" s="13"/>
      <c r="E348" s="13"/>
      <c r="F348" s="13"/>
      <c r="G348" s="13"/>
      <c r="H348" s="8"/>
    </row>
    <row r="349" spans="1:8" ht="21" x14ac:dyDescent="0.3">
      <c r="A349" s="12"/>
      <c r="B349" s="13"/>
      <c r="C349" s="13"/>
      <c r="D349" s="13"/>
      <c r="E349" s="13"/>
      <c r="F349" s="13"/>
      <c r="G349" s="13"/>
      <c r="H349" s="8"/>
    </row>
    <row r="350" spans="1:8" ht="21" x14ac:dyDescent="0.3">
      <c r="A350" s="12"/>
      <c r="B350" s="13"/>
      <c r="C350" s="13"/>
      <c r="D350" s="13"/>
      <c r="E350" s="13"/>
      <c r="F350" s="13"/>
      <c r="G350" s="13"/>
      <c r="H350" s="8"/>
    </row>
    <row r="351" spans="1:8" ht="21" x14ac:dyDescent="0.3">
      <c r="A351" s="12"/>
      <c r="B351" s="13"/>
      <c r="C351" s="13"/>
      <c r="D351" s="13"/>
      <c r="E351" s="13"/>
      <c r="F351" s="13"/>
      <c r="G351" s="13"/>
      <c r="H351" s="8"/>
    </row>
    <row r="352" spans="1:8" ht="21" x14ac:dyDescent="0.3">
      <c r="A352" s="12"/>
      <c r="B352" s="13"/>
      <c r="C352" s="13"/>
      <c r="D352" s="13"/>
      <c r="E352" s="13"/>
      <c r="F352" s="13"/>
      <c r="G352" s="13"/>
      <c r="H352" s="8"/>
    </row>
    <row r="353" spans="1:8" ht="21" x14ac:dyDescent="0.3">
      <c r="A353" s="14"/>
      <c r="B353" s="15"/>
      <c r="C353" s="15"/>
      <c r="D353" s="15"/>
      <c r="E353" s="15"/>
      <c r="F353" s="15"/>
      <c r="G353" s="15"/>
      <c r="H353" s="9"/>
    </row>
    <row r="354" spans="1:8" ht="21" x14ac:dyDescent="0.3">
      <c r="A354" s="108" t="s">
        <v>389</v>
      </c>
      <c r="B354" s="108"/>
      <c r="C354" s="108"/>
      <c r="D354" s="108"/>
      <c r="E354" s="108"/>
      <c r="F354" s="108"/>
      <c r="G354" s="108"/>
      <c r="H354" s="108"/>
    </row>
    <row r="355" spans="1:8" ht="21" x14ac:dyDescent="0.3">
      <c r="A355" s="10"/>
      <c r="B355" s="11"/>
      <c r="C355" s="11"/>
      <c r="D355" s="11"/>
      <c r="E355" s="11"/>
      <c r="F355" s="11"/>
      <c r="G355" s="11"/>
      <c r="H355" s="7"/>
    </row>
    <row r="356" spans="1:8" ht="21" x14ac:dyDescent="0.3">
      <c r="A356" s="12"/>
      <c r="B356" s="13"/>
      <c r="C356" s="13"/>
      <c r="D356" s="13"/>
      <c r="E356" s="13"/>
      <c r="F356" s="13"/>
      <c r="G356" s="13"/>
      <c r="H356" s="8"/>
    </row>
    <row r="357" spans="1:8" ht="21" x14ac:dyDescent="0.3">
      <c r="A357" s="12"/>
      <c r="B357" s="13"/>
      <c r="C357" s="13"/>
      <c r="D357" s="13"/>
      <c r="E357" s="13"/>
      <c r="F357" s="13"/>
      <c r="G357" s="13"/>
      <c r="H357" s="8"/>
    </row>
    <row r="358" spans="1:8" ht="21" x14ac:dyDescent="0.3">
      <c r="A358" s="12"/>
      <c r="B358" s="13"/>
      <c r="C358" s="13"/>
      <c r="D358" s="13"/>
      <c r="E358" s="13"/>
      <c r="F358" s="13"/>
      <c r="G358" s="13"/>
      <c r="H358" s="8"/>
    </row>
    <row r="359" spans="1:8" ht="21" x14ac:dyDescent="0.3">
      <c r="A359" s="12"/>
      <c r="B359" s="13"/>
      <c r="C359" s="13"/>
      <c r="D359" s="13"/>
      <c r="E359" s="13"/>
      <c r="F359" s="13"/>
      <c r="G359" s="13"/>
      <c r="H359" s="8"/>
    </row>
    <row r="360" spans="1:8" ht="21" x14ac:dyDescent="0.3">
      <c r="A360" s="12"/>
      <c r="B360" s="13"/>
      <c r="C360" s="13"/>
      <c r="D360" s="13"/>
      <c r="E360" s="13"/>
      <c r="F360" s="13"/>
      <c r="G360" s="13"/>
      <c r="H360" s="8"/>
    </row>
    <row r="361" spans="1:8" ht="21" x14ac:dyDescent="0.3">
      <c r="A361" s="12"/>
      <c r="B361" s="13"/>
      <c r="C361" s="13"/>
      <c r="D361" s="13"/>
      <c r="E361" s="13"/>
      <c r="F361" s="13"/>
      <c r="G361" s="13"/>
      <c r="H361" s="8"/>
    </row>
    <row r="362" spans="1:8" ht="21" x14ac:dyDescent="0.3">
      <c r="A362" s="12"/>
      <c r="B362" s="13"/>
      <c r="C362" s="13"/>
      <c r="D362" s="13"/>
      <c r="E362" s="13"/>
      <c r="F362" s="13"/>
      <c r="G362" s="13"/>
      <c r="H362" s="8"/>
    </row>
    <row r="363" spans="1:8" ht="21" x14ac:dyDescent="0.3">
      <c r="A363" s="12"/>
      <c r="B363" s="13"/>
      <c r="C363" s="13"/>
      <c r="D363" s="13"/>
      <c r="E363" s="13"/>
      <c r="F363" s="13"/>
      <c r="G363" s="13"/>
      <c r="H363" s="8"/>
    </row>
    <row r="364" spans="1:8" ht="21" x14ac:dyDescent="0.3">
      <c r="A364" s="12"/>
      <c r="B364" s="13"/>
      <c r="C364" s="13"/>
      <c r="D364" s="13"/>
      <c r="E364" s="13"/>
      <c r="F364" s="13"/>
      <c r="G364" s="13"/>
      <c r="H364" s="8"/>
    </row>
    <row r="365" spans="1:8" ht="21" x14ac:dyDescent="0.3">
      <c r="A365" s="12"/>
      <c r="B365" s="13"/>
      <c r="C365" s="13"/>
      <c r="D365" s="13"/>
      <c r="E365" s="13"/>
      <c r="F365" s="13"/>
      <c r="G365" s="13"/>
      <c r="H365" s="8"/>
    </row>
    <row r="366" spans="1:8" ht="21" x14ac:dyDescent="0.3">
      <c r="A366" s="12"/>
      <c r="B366" s="13"/>
      <c r="C366" s="13"/>
      <c r="D366" s="13"/>
      <c r="E366" s="13"/>
      <c r="F366" s="13"/>
      <c r="G366" s="13"/>
      <c r="H366" s="8"/>
    </row>
    <row r="367" spans="1:8" ht="21" x14ac:dyDescent="0.3">
      <c r="A367" s="12"/>
      <c r="B367" s="13"/>
      <c r="C367" s="13"/>
      <c r="D367" s="13"/>
      <c r="E367" s="13"/>
      <c r="F367" s="13"/>
      <c r="G367" s="13"/>
      <c r="H367" s="8"/>
    </row>
    <row r="368" spans="1:8" ht="21" x14ac:dyDescent="0.3">
      <c r="A368" s="12"/>
      <c r="B368" s="13"/>
      <c r="C368" s="13"/>
      <c r="D368" s="13"/>
      <c r="E368" s="13"/>
      <c r="F368" s="13"/>
      <c r="G368" s="13"/>
      <c r="H368" s="8"/>
    </row>
    <row r="369" spans="1:8" ht="21" x14ac:dyDescent="0.3">
      <c r="A369" s="12"/>
      <c r="B369" s="13"/>
      <c r="C369" s="13"/>
      <c r="D369" s="13"/>
      <c r="E369" s="13"/>
      <c r="F369" s="13"/>
      <c r="G369" s="13"/>
      <c r="H369" s="8"/>
    </row>
    <row r="370" spans="1:8" ht="21" x14ac:dyDescent="0.3">
      <c r="A370" s="12"/>
      <c r="B370" s="13"/>
      <c r="C370" s="13"/>
      <c r="D370" s="13"/>
      <c r="E370" s="13"/>
      <c r="F370" s="13"/>
      <c r="G370" s="13"/>
      <c r="H370" s="8"/>
    </row>
    <row r="371" spans="1:8" ht="21" x14ac:dyDescent="0.3">
      <c r="A371" s="12"/>
      <c r="B371" s="13"/>
      <c r="C371" s="13"/>
      <c r="D371" s="13"/>
      <c r="E371" s="13"/>
      <c r="F371" s="13"/>
      <c r="G371" s="13"/>
      <c r="H371" s="8"/>
    </row>
    <row r="372" spans="1:8" ht="21" x14ac:dyDescent="0.3">
      <c r="A372" s="12"/>
      <c r="B372" s="13"/>
      <c r="C372" s="13"/>
      <c r="D372" s="13"/>
      <c r="E372" s="13"/>
      <c r="F372" s="13"/>
      <c r="G372" s="13"/>
      <c r="H372" s="8"/>
    </row>
    <row r="373" spans="1:8" ht="21" x14ac:dyDescent="0.3">
      <c r="A373" s="12"/>
      <c r="B373" s="13"/>
      <c r="C373" s="13"/>
      <c r="D373" s="13"/>
      <c r="E373" s="13"/>
      <c r="F373" s="13"/>
      <c r="G373" s="13"/>
      <c r="H373" s="8"/>
    </row>
    <row r="374" spans="1:8" ht="21" x14ac:dyDescent="0.3">
      <c r="A374" s="12"/>
      <c r="B374" s="13"/>
      <c r="C374" s="13"/>
      <c r="D374" s="13"/>
      <c r="E374" s="13"/>
      <c r="F374" s="13"/>
      <c r="G374" s="13"/>
      <c r="H374" s="8"/>
    </row>
    <row r="375" spans="1:8" ht="21" x14ac:dyDescent="0.3">
      <c r="A375" s="12"/>
      <c r="B375" s="13"/>
      <c r="C375" s="13"/>
      <c r="D375" s="13"/>
      <c r="E375" s="13"/>
      <c r="F375" s="13"/>
      <c r="G375" s="13"/>
      <c r="H375" s="8"/>
    </row>
    <row r="376" spans="1:8" ht="21" x14ac:dyDescent="0.3">
      <c r="A376" s="12"/>
      <c r="B376" s="13"/>
      <c r="C376" s="13"/>
      <c r="D376" s="13"/>
      <c r="E376" s="13"/>
      <c r="F376" s="13"/>
      <c r="G376" s="13"/>
      <c r="H376" s="8"/>
    </row>
    <row r="377" spans="1:8" ht="21" x14ac:dyDescent="0.3">
      <c r="A377" s="12"/>
      <c r="B377" s="13"/>
      <c r="C377" s="13"/>
      <c r="D377" s="13"/>
      <c r="E377" s="13"/>
      <c r="F377" s="13"/>
      <c r="G377" s="13"/>
      <c r="H377" s="8"/>
    </row>
    <row r="378" spans="1:8" ht="21" x14ac:dyDescent="0.3">
      <c r="A378" s="12"/>
      <c r="B378" s="13"/>
      <c r="C378" s="13"/>
      <c r="D378" s="13"/>
      <c r="E378" s="13"/>
      <c r="F378" s="13"/>
      <c r="G378" s="13"/>
      <c r="H378" s="8"/>
    </row>
    <row r="379" spans="1:8" ht="21" x14ac:dyDescent="0.3">
      <c r="A379" s="12"/>
      <c r="B379" s="13"/>
      <c r="C379" s="13"/>
      <c r="D379" s="13"/>
      <c r="E379" s="13"/>
      <c r="F379" s="13"/>
      <c r="G379" s="13"/>
      <c r="H379" s="8"/>
    </row>
    <row r="380" spans="1:8" ht="21" x14ac:dyDescent="0.3">
      <c r="A380" s="12"/>
      <c r="B380" s="13"/>
      <c r="C380" s="13"/>
      <c r="D380" s="13"/>
      <c r="E380" s="13"/>
      <c r="F380" s="13"/>
      <c r="G380" s="13"/>
      <c r="H380" s="8"/>
    </row>
    <row r="381" spans="1:8" ht="21" x14ac:dyDescent="0.3">
      <c r="A381" s="12"/>
      <c r="B381" s="13"/>
      <c r="C381" s="13"/>
      <c r="D381" s="13"/>
      <c r="E381" s="13"/>
      <c r="F381" s="13"/>
      <c r="G381" s="13"/>
      <c r="H381" s="8"/>
    </row>
    <row r="382" spans="1:8" ht="21" x14ac:dyDescent="0.3">
      <c r="A382" s="12"/>
      <c r="B382" s="13"/>
      <c r="C382" s="13"/>
      <c r="D382" s="13"/>
      <c r="E382" s="13"/>
      <c r="F382" s="13"/>
      <c r="G382" s="13"/>
      <c r="H382" s="8"/>
    </row>
    <row r="383" spans="1:8" ht="21" x14ac:dyDescent="0.3">
      <c r="A383" s="12"/>
      <c r="B383" s="13"/>
      <c r="C383" s="13"/>
      <c r="D383" s="13"/>
      <c r="E383" s="13"/>
      <c r="F383" s="13"/>
      <c r="G383" s="13"/>
      <c r="H383" s="8"/>
    </row>
    <row r="384" spans="1:8" ht="21" x14ac:dyDescent="0.3">
      <c r="A384" s="12"/>
      <c r="B384" s="13"/>
      <c r="C384" s="13"/>
      <c r="D384" s="13"/>
      <c r="E384" s="13"/>
      <c r="F384" s="13"/>
      <c r="G384" s="13"/>
      <c r="H384" s="8"/>
    </row>
    <row r="385" spans="1:8" ht="21" x14ac:dyDescent="0.3">
      <c r="A385" s="14"/>
      <c r="B385" s="15"/>
      <c r="C385" s="15"/>
      <c r="D385" s="15"/>
      <c r="E385" s="15"/>
      <c r="F385" s="15"/>
      <c r="G385" s="15"/>
      <c r="H385" s="9"/>
    </row>
    <row r="386" spans="1:8" ht="21" x14ac:dyDescent="0.3">
      <c r="A386" s="108" t="s">
        <v>389</v>
      </c>
      <c r="B386" s="108"/>
      <c r="C386" s="108"/>
      <c r="D386" s="108"/>
      <c r="E386" s="108"/>
      <c r="F386" s="108"/>
      <c r="G386" s="108"/>
      <c r="H386" s="108"/>
    </row>
    <row r="387" spans="1:8" ht="21" x14ac:dyDescent="0.3">
      <c r="A387" s="10"/>
      <c r="B387" s="11"/>
      <c r="C387" s="11"/>
      <c r="D387" s="11"/>
      <c r="E387" s="11"/>
      <c r="F387" s="11"/>
      <c r="G387" s="11"/>
      <c r="H387" s="7"/>
    </row>
    <row r="388" spans="1:8" ht="21" x14ac:dyDescent="0.3">
      <c r="A388" s="12"/>
      <c r="B388" s="13"/>
      <c r="C388" s="13"/>
      <c r="D388" s="13"/>
      <c r="E388" s="13"/>
      <c r="F388" s="13"/>
      <c r="G388" s="13"/>
      <c r="H388" s="8"/>
    </row>
    <row r="389" spans="1:8" ht="21" x14ac:dyDescent="0.3">
      <c r="A389" s="12"/>
      <c r="B389" s="13"/>
      <c r="C389" s="13"/>
      <c r="D389" s="13"/>
      <c r="E389" s="13"/>
      <c r="F389" s="13"/>
      <c r="G389" s="13"/>
      <c r="H389" s="8"/>
    </row>
    <row r="390" spans="1:8" ht="21" x14ac:dyDescent="0.3">
      <c r="A390" s="12"/>
      <c r="B390" s="13"/>
      <c r="C390" s="13"/>
      <c r="D390" s="13"/>
      <c r="E390" s="13"/>
      <c r="F390" s="13"/>
      <c r="G390" s="13"/>
      <c r="H390" s="8"/>
    </row>
    <row r="391" spans="1:8" ht="21" x14ac:dyDescent="0.3">
      <c r="A391" s="12"/>
      <c r="B391" s="13"/>
      <c r="C391" s="13"/>
      <c r="D391" s="13"/>
      <c r="E391" s="13"/>
      <c r="F391" s="13"/>
      <c r="G391" s="13"/>
      <c r="H391" s="8"/>
    </row>
    <row r="392" spans="1:8" ht="21" x14ac:dyDescent="0.3">
      <c r="A392" s="12"/>
      <c r="B392" s="13"/>
      <c r="C392" s="13"/>
      <c r="D392" s="13"/>
      <c r="E392" s="13"/>
      <c r="F392" s="13"/>
      <c r="G392" s="13"/>
      <c r="H392" s="8"/>
    </row>
    <row r="393" spans="1:8" ht="21" x14ac:dyDescent="0.3">
      <c r="A393" s="12"/>
      <c r="B393" s="13"/>
      <c r="C393" s="13"/>
      <c r="D393" s="13"/>
      <c r="E393" s="13"/>
      <c r="F393" s="13"/>
      <c r="G393" s="13"/>
      <c r="H393" s="8"/>
    </row>
    <row r="394" spans="1:8" ht="21" x14ac:dyDescent="0.3">
      <c r="A394" s="12"/>
      <c r="B394" s="13"/>
      <c r="C394" s="13"/>
      <c r="D394" s="13"/>
      <c r="E394" s="13"/>
      <c r="F394" s="13"/>
      <c r="G394" s="13"/>
      <c r="H394" s="8"/>
    </row>
    <row r="395" spans="1:8" ht="21" x14ac:dyDescent="0.3">
      <c r="A395" s="12"/>
      <c r="B395" s="13"/>
      <c r="C395" s="13"/>
      <c r="D395" s="13"/>
      <c r="E395" s="13"/>
      <c r="F395" s="13"/>
      <c r="G395" s="13"/>
      <c r="H395" s="8"/>
    </row>
    <row r="396" spans="1:8" ht="21" x14ac:dyDescent="0.3">
      <c r="A396" s="12"/>
      <c r="B396" s="13"/>
      <c r="C396" s="13"/>
      <c r="D396" s="13"/>
      <c r="E396" s="13"/>
      <c r="F396" s="13"/>
      <c r="G396" s="13"/>
      <c r="H396" s="8"/>
    </row>
    <row r="397" spans="1:8" ht="21" x14ac:dyDescent="0.3">
      <c r="A397" s="12"/>
      <c r="B397" s="13"/>
      <c r="C397" s="13"/>
      <c r="D397" s="13"/>
      <c r="E397" s="13"/>
      <c r="F397" s="13"/>
      <c r="G397" s="13"/>
      <c r="H397" s="8"/>
    </row>
    <row r="398" spans="1:8" ht="21" x14ac:dyDescent="0.3">
      <c r="A398" s="12"/>
      <c r="B398" s="13"/>
      <c r="C398" s="13"/>
      <c r="D398" s="13"/>
      <c r="E398" s="13"/>
      <c r="F398" s="13"/>
      <c r="G398" s="13"/>
      <c r="H398" s="8"/>
    </row>
    <row r="399" spans="1:8" ht="21" x14ac:dyDescent="0.3">
      <c r="A399" s="12"/>
      <c r="B399" s="13"/>
      <c r="C399" s="13"/>
      <c r="D399" s="13"/>
      <c r="E399" s="13"/>
      <c r="F399" s="13"/>
      <c r="G399" s="13"/>
      <c r="H399" s="8"/>
    </row>
    <row r="400" spans="1:8" ht="21" x14ac:dyDescent="0.3">
      <c r="A400" s="12"/>
      <c r="B400" s="13"/>
      <c r="C400" s="13"/>
      <c r="D400" s="13"/>
      <c r="E400" s="13"/>
      <c r="F400" s="13"/>
      <c r="G400" s="13"/>
      <c r="H400" s="8"/>
    </row>
    <row r="401" spans="1:8" ht="21" x14ac:dyDescent="0.3">
      <c r="A401" s="12"/>
      <c r="B401" s="13"/>
      <c r="C401" s="13"/>
      <c r="D401" s="13"/>
      <c r="E401" s="13"/>
      <c r="F401" s="13"/>
      <c r="G401" s="13"/>
      <c r="H401" s="8"/>
    </row>
    <row r="402" spans="1:8" ht="21" x14ac:dyDescent="0.3">
      <c r="A402" s="12"/>
      <c r="B402" s="13"/>
      <c r="C402" s="13"/>
      <c r="D402" s="13"/>
      <c r="E402" s="13"/>
      <c r="F402" s="13"/>
      <c r="G402" s="13"/>
      <c r="H402" s="8"/>
    </row>
    <row r="403" spans="1:8" ht="21" x14ac:dyDescent="0.3">
      <c r="A403" s="12"/>
      <c r="B403" s="13"/>
      <c r="C403" s="13"/>
      <c r="D403" s="13"/>
      <c r="E403" s="13"/>
      <c r="F403" s="13"/>
      <c r="G403" s="13"/>
      <c r="H403" s="8"/>
    </row>
    <row r="404" spans="1:8" ht="21" x14ac:dyDescent="0.3">
      <c r="A404" s="12"/>
      <c r="B404" s="13"/>
      <c r="C404" s="13"/>
      <c r="D404" s="13"/>
      <c r="E404" s="13"/>
      <c r="F404" s="13"/>
      <c r="G404" s="13"/>
      <c r="H404" s="8"/>
    </row>
    <row r="405" spans="1:8" ht="21" x14ac:dyDescent="0.3">
      <c r="A405" s="12"/>
      <c r="B405" s="13"/>
      <c r="C405" s="13"/>
      <c r="D405" s="13"/>
      <c r="E405" s="13"/>
      <c r="F405" s="13"/>
      <c r="G405" s="13"/>
      <c r="H405" s="8"/>
    </row>
    <row r="406" spans="1:8" ht="21" x14ac:dyDescent="0.3">
      <c r="A406" s="12"/>
      <c r="B406" s="13"/>
      <c r="C406" s="13"/>
      <c r="D406" s="13"/>
      <c r="E406" s="13"/>
      <c r="F406" s="13"/>
      <c r="G406" s="13"/>
      <c r="H406" s="8"/>
    </row>
    <row r="407" spans="1:8" ht="21" x14ac:dyDescent="0.3">
      <c r="A407" s="12"/>
      <c r="B407" s="13"/>
      <c r="C407" s="13"/>
      <c r="D407" s="13"/>
      <c r="E407" s="13"/>
      <c r="F407" s="13"/>
      <c r="G407" s="13"/>
      <c r="H407" s="8"/>
    </row>
    <row r="408" spans="1:8" ht="21" x14ac:dyDescent="0.3">
      <c r="A408" s="12"/>
      <c r="B408" s="13"/>
      <c r="C408" s="13"/>
      <c r="D408" s="13"/>
      <c r="E408" s="13"/>
      <c r="F408" s="13"/>
      <c r="G408" s="13"/>
      <c r="H408" s="8"/>
    </row>
    <row r="409" spans="1:8" ht="21" x14ac:dyDescent="0.3">
      <c r="A409" s="12"/>
      <c r="B409" s="13"/>
      <c r="C409" s="13"/>
      <c r="D409" s="13"/>
      <c r="E409" s="13"/>
      <c r="F409" s="13"/>
      <c r="G409" s="13"/>
      <c r="H409" s="8"/>
    </row>
    <row r="410" spans="1:8" ht="21" x14ac:dyDescent="0.3">
      <c r="A410" s="12"/>
      <c r="B410" s="13"/>
      <c r="C410" s="13"/>
      <c r="D410" s="13"/>
      <c r="E410" s="13"/>
      <c r="F410" s="13"/>
      <c r="G410" s="13"/>
      <c r="H410" s="8"/>
    </row>
    <row r="411" spans="1:8" ht="21" x14ac:dyDescent="0.3">
      <c r="A411" s="12"/>
      <c r="B411" s="13"/>
      <c r="C411" s="13"/>
      <c r="D411" s="13"/>
      <c r="E411" s="13"/>
      <c r="F411" s="13"/>
      <c r="G411" s="13"/>
      <c r="H411" s="8"/>
    </row>
    <row r="412" spans="1:8" ht="21" x14ac:dyDescent="0.3">
      <c r="A412" s="12"/>
      <c r="B412" s="13"/>
      <c r="C412" s="13"/>
      <c r="D412" s="13"/>
      <c r="E412" s="13"/>
      <c r="F412" s="13"/>
      <c r="G412" s="13"/>
      <c r="H412" s="8"/>
    </row>
    <row r="413" spans="1:8" ht="21" x14ac:dyDescent="0.3">
      <c r="A413" s="12"/>
      <c r="B413" s="13"/>
      <c r="C413" s="13"/>
      <c r="D413" s="13"/>
      <c r="E413" s="13"/>
      <c r="F413" s="13"/>
      <c r="G413" s="13"/>
      <c r="H413" s="8"/>
    </row>
    <row r="414" spans="1:8" ht="21" x14ac:dyDescent="0.3">
      <c r="A414" s="14"/>
      <c r="B414" s="15"/>
      <c r="C414" s="15"/>
      <c r="D414" s="15"/>
      <c r="E414" s="15"/>
      <c r="F414" s="15"/>
      <c r="G414" s="15"/>
      <c r="H414" s="9"/>
    </row>
    <row r="415" spans="1:8" ht="21" x14ac:dyDescent="0.3">
      <c r="A415" s="108" t="s">
        <v>389</v>
      </c>
      <c r="B415" s="108"/>
      <c r="C415" s="108"/>
      <c r="D415" s="108"/>
      <c r="E415" s="108"/>
      <c r="F415" s="108"/>
      <c r="G415" s="108"/>
      <c r="H415" s="108"/>
    </row>
    <row r="416" spans="1:8" ht="21" x14ac:dyDescent="0.3">
      <c r="A416" s="10"/>
      <c r="B416" s="11"/>
      <c r="C416" s="11"/>
      <c r="D416" s="11"/>
      <c r="E416" s="11"/>
      <c r="F416" s="11"/>
      <c r="G416" s="11"/>
      <c r="H416" s="7"/>
    </row>
    <row r="417" spans="1:8" ht="21" x14ac:dyDescent="0.3">
      <c r="A417" s="12"/>
      <c r="B417" s="13"/>
      <c r="C417" s="13"/>
      <c r="D417" s="13"/>
      <c r="E417" s="13"/>
      <c r="F417" s="13"/>
      <c r="G417" s="13"/>
      <c r="H417" s="8"/>
    </row>
    <row r="418" spans="1:8" ht="21" x14ac:dyDescent="0.3">
      <c r="A418" s="12"/>
      <c r="B418" s="13"/>
      <c r="C418" s="13"/>
      <c r="D418" s="13"/>
      <c r="E418" s="13"/>
      <c r="F418" s="13"/>
      <c r="G418" s="13"/>
      <c r="H418" s="8"/>
    </row>
    <row r="419" spans="1:8" ht="21" x14ac:dyDescent="0.3">
      <c r="A419" s="12"/>
      <c r="B419" s="13"/>
      <c r="C419" s="13"/>
      <c r="D419" s="13"/>
      <c r="E419" s="13"/>
      <c r="F419" s="13"/>
      <c r="G419" s="13"/>
      <c r="H419" s="8"/>
    </row>
    <row r="420" spans="1:8" ht="21" x14ac:dyDescent="0.3">
      <c r="A420" s="12"/>
      <c r="B420" s="13"/>
      <c r="C420" s="13"/>
      <c r="D420" s="13"/>
      <c r="E420" s="13"/>
      <c r="F420" s="13"/>
      <c r="G420" s="13"/>
      <c r="H420" s="8"/>
    </row>
    <row r="421" spans="1:8" ht="21" x14ac:dyDescent="0.3">
      <c r="A421" s="12"/>
      <c r="B421" s="13"/>
      <c r="C421" s="13"/>
      <c r="D421" s="13"/>
      <c r="E421" s="13"/>
      <c r="F421" s="13"/>
      <c r="G421" s="13"/>
      <c r="H421" s="8"/>
    </row>
    <row r="422" spans="1:8" ht="21" x14ac:dyDescent="0.3">
      <c r="A422" s="12"/>
      <c r="B422" s="13"/>
      <c r="C422" s="13"/>
      <c r="D422" s="13"/>
      <c r="E422" s="13"/>
      <c r="F422" s="13"/>
      <c r="G422" s="13"/>
      <c r="H422" s="8"/>
    </row>
    <row r="423" spans="1:8" ht="21" x14ac:dyDescent="0.3">
      <c r="A423" s="12"/>
      <c r="B423" s="13"/>
      <c r="C423" s="13"/>
      <c r="D423" s="13"/>
      <c r="E423" s="13"/>
      <c r="F423" s="13"/>
      <c r="G423" s="13"/>
      <c r="H423" s="8"/>
    </row>
    <row r="424" spans="1:8" ht="21" x14ac:dyDescent="0.3">
      <c r="A424" s="12"/>
      <c r="B424" s="13"/>
      <c r="C424" s="13"/>
      <c r="D424" s="13"/>
      <c r="E424" s="13"/>
      <c r="F424" s="13"/>
      <c r="G424" s="13"/>
      <c r="H424" s="8"/>
    </row>
    <row r="425" spans="1:8" ht="21" x14ac:dyDescent="0.3">
      <c r="A425" s="12"/>
      <c r="B425" s="13"/>
      <c r="C425" s="13"/>
      <c r="D425" s="13"/>
      <c r="E425" s="13"/>
      <c r="F425" s="13"/>
      <c r="G425" s="13"/>
      <c r="H425" s="8"/>
    </row>
    <row r="426" spans="1:8" ht="21" x14ac:dyDescent="0.3">
      <c r="A426" s="12"/>
      <c r="B426" s="13"/>
      <c r="C426" s="13"/>
      <c r="D426" s="13"/>
      <c r="E426" s="13"/>
      <c r="F426" s="13"/>
      <c r="G426" s="13"/>
      <c r="H426" s="8"/>
    </row>
    <row r="427" spans="1:8" ht="21" x14ac:dyDescent="0.3">
      <c r="A427" s="12"/>
      <c r="B427" s="13"/>
      <c r="C427" s="13"/>
      <c r="D427" s="13"/>
      <c r="E427" s="13"/>
      <c r="F427" s="13"/>
      <c r="G427" s="13"/>
      <c r="H427" s="8"/>
    </row>
    <row r="428" spans="1:8" ht="21" x14ac:dyDescent="0.3">
      <c r="A428" s="12"/>
      <c r="B428" s="13"/>
      <c r="C428" s="13"/>
      <c r="D428" s="13"/>
      <c r="E428" s="13"/>
      <c r="F428" s="13"/>
      <c r="G428" s="13"/>
      <c r="H428" s="8"/>
    </row>
    <row r="429" spans="1:8" ht="21" x14ac:dyDescent="0.3">
      <c r="A429" s="12"/>
      <c r="B429" s="13"/>
      <c r="C429" s="13"/>
      <c r="D429" s="13"/>
      <c r="E429" s="13"/>
      <c r="F429" s="13"/>
      <c r="G429" s="13"/>
      <c r="H429" s="8"/>
    </row>
    <row r="430" spans="1:8" ht="21" x14ac:dyDescent="0.3">
      <c r="A430" s="12"/>
      <c r="B430" s="13"/>
      <c r="C430" s="13"/>
      <c r="D430" s="13"/>
      <c r="E430" s="13"/>
      <c r="F430" s="13"/>
      <c r="G430" s="13"/>
      <c r="H430" s="8"/>
    </row>
    <row r="431" spans="1:8" ht="21" x14ac:dyDescent="0.3">
      <c r="A431" s="12"/>
      <c r="B431" s="13"/>
      <c r="C431" s="13"/>
      <c r="D431" s="13"/>
      <c r="E431" s="13"/>
      <c r="F431" s="13"/>
      <c r="G431" s="13"/>
      <c r="H431" s="8"/>
    </row>
    <row r="432" spans="1:8" ht="21" x14ac:dyDescent="0.3">
      <c r="A432" s="12"/>
      <c r="B432" s="13"/>
      <c r="C432" s="13"/>
      <c r="D432" s="13"/>
      <c r="E432" s="13"/>
      <c r="F432" s="13"/>
      <c r="G432" s="13"/>
      <c r="H432" s="8"/>
    </row>
    <row r="433" spans="1:8" ht="21" x14ac:dyDescent="0.3">
      <c r="A433" s="12"/>
      <c r="B433" s="13"/>
      <c r="C433" s="13"/>
      <c r="D433" s="13"/>
      <c r="E433" s="13"/>
      <c r="F433" s="13"/>
      <c r="G433" s="13"/>
      <c r="H433" s="8"/>
    </row>
    <row r="434" spans="1:8" ht="21" x14ac:dyDescent="0.3">
      <c r="A434" s="12"/>
      <c r="B434" s="13"/>
      <c r="C434" s="13"/>
      <c r="D434" s="13"/>
      <c r="E434" s="13"/>
      <c r="F434" s="13"/>
      <c r="G434" s="13"/>
      <c r="H434" s="8"/>
    </row>
    <row r="435" spans="1:8" ht="21" x14ac:dyDescent="0.3">
      <c r="A435" s="12"/>
      <c r="B435" s="13"/>
      <c r="C435" s="13"/>
      <c r="D435" s="13"/>
      <c r="E435" s="13"/>
      <c r="F435" s="13"/>
      <c r="G435" s="13"/>
      <c r="H435" s="8"/>
    </row>
    <row r="436" spans="1:8" ht="21" x14ac:dyDescent="0.3">
      <c r="A436" s="12"/>
      <c r="B436" s="13"/>
      <c r="C436" s="13"/>
      <c r="D436" s="13"/>
      <c r="E436" s="13"/>
      <c r="F436" s="13"/>
      <c r="G436" s="13"/>
      <c r="H436" s="8"/>
    </row>
    <row r="437" spans="1:8" ht="21" x14ac:dyDescent="0.3">
      <c r="A437" s="12"/>
      <c r="B437" s="13"/>
      <c r="C437" s="13"/>
      <c r="D437" s="13"/>
      <c r="E437" s="13"/>
      <c r="F437" s="13"/>
      <c r="G437" s="13"/>
      <c r="H437" s="8"/>
    </row>
    <row r="438" spans="1:8" ht="21" x14ac:dyDescent="0.3">
      <c r="A438" s="12"/>
      <c r="B438" s="13"/>
      <c r="C438" s="13"/>
      <c r="D438" s="13"/>
      <c r="E438" s="13"/>
      <c r="F438" s="13"/>
      <c r="G438" s="13"/>
      <c r="H438" s="8"/>
    </row>
    <row r="439" spans="1:8" ht="21" x14ac:dyDescent="0.3">
      <c r="A439" s="12"/>
      <c r="B439" s="13"/>
      <c r="C439" s="13"/>
      <c r="D439" s="13"/>
      <c r="E439" s="13"/>
      <c r="F439" s="13"/>
      <c r="G439" s="13"/>
      <c r="H439" s="8"/>
    </row>
    <row r="440" spans="1:8" ht="21" x14ac:dyDescent="0.3">
      <c r="A440" s="12"/>
      <c r="B440" s="13"/>
      <c r="C440" s="13"/>
      <c r="D440" s="13"/>
      <c r="E440" s="13"/>
      <c r="F440" s="13"/>
      <c r="G440" s="13"/>
      <c r="H440" s="8"/>
    </row>
    <row r="441" spans="1:8" ht="21" x14ac:dyDescent="0.3">
      <c r="A441" s="12"/>
      <c r="B441" s="13"/>
      <c r="C441" s="13"/>
      <c r="D441" s="13"/>
      <c r="E441" s="13"/>
      <c r="F441" s="13"/>
      <c r="G441" s="13"/>
      <c r="H441" s="8"/>
    </row>
    <row r="442" spans="1:8" ht="21" x14ac:dyDescent="0.3">
      <c r="A442" s="12"/>
      <c r="B442" s="13"/>
      <c r="C442" s="13"/>
      <c r="D442" s="13"/>
      <c r="E442" s="13"/>
      <c r="F442" s="13"/>
      <c r="G442" s="13"/>
      <c r="H442" s="8"/>
    </row>
    <row r="443" spans="1:8" ht="21" x14ac:dyDescent="0.3">
      <c r="A443" s="12"/>
      <c r="B443" s="13"/>
      <c r="C443" s="13"/>
      <c r="D443" s="13"/>
      <c r="E443" s="13"/>
      <c r="F443" s="13"/>
      <c r="G443" s="13"/>
      <c r="H443" s="8"/>
    </row>
    <row r="444" spans="1:8" ht="21" x14ac:dyDescent="0.3">
      <c r="A444" s="12"/>
      <c r="B444" s="13"/>
      <c r="C444" s="13"/>
      <c r="D444" s="13"/>
      <c r="E444" s="13"/>
      <c r="F444" s="13"/>
      <c r="G444" s="13"/>
      <c r="H444" s="8"/>
    </row>
    <row r="445" spans="1:8" ht="21" x14ac:dyDescent="0.3">
      <c r="A445" s="12"/>
      <c r="B445" s="13"/>
      <c r="C445" s="13"/>
      <c r="D445" s="13"/>
      <c r="E445" s="13"/>
      <c r="F445" s="13"/>
      <c r="G445" s="13"/>
      <c r="H445" s="8"/>
    </row>
    <row r="446" spans="1:8" ht="21" x14ac:dyDescent="0.3">
      <c r="A446" s="12"/>
      <c r="B446" s="13"/>
      <c r="C446" s="13"/>
      <c r="D446" s="13"/>
      <c r="E446" s="13"/>
      <c r="F446" s="13"/>
      <c r="G446" s="13"/>
      <c r="H446" s="8"/>
    </row>
    <row r="447" spans="1:8" ht="21" x14ac:dyDescent="0.3">
      <c r="A447" s="14"/>
      <c r="B447" s="15"/>
      <c r="C447" s="15"/>
      <c r="D447" s="15"/>
      <c r="E447" s="15"/>
      <c r="F447" s="15"/>
      <c r="G447" s="15"/>
      <c r="H447" s="9"/>
    </row>
    <row r="448" spans="1:8" ht="21" x14ac:dyDescent="0.3">
      <c r="A448" s="108" t="s">
        <v>389</v>
      </c>
      <c r="B448" s="108"/>
      <c r="C448" s="108"/>
      <c r="D448" s="108"/>
      <c r="E448" s="108"/>
      <c r="F448" s="108"/>
      <c r="G448" s="108"/>
      <c r="H448" s="108"/>
    </row>
    <row r="449" spans="1:8" ht="21" x14ac:dyDescent="0.3">
      <c r="A449" s="10"/>
      <c r="B449" s="11"/>
      <c r="C449" s="11"/>
      <c r="D449" s="11"/>
      <c r="E449" s="11"/>
      <c r="F449" s="11"/>
      <c r="G449" s="11"/>
      <c r="H449" s="7"/>
    </row>
    <row r="450" spans="1:8" ht="21" x14ac:dyDescent="0.3">
      <c r="A450" s="12"/>
      <c r="B450" s="13"/>
      <c r="C450" s="13"/>
      <c r="D450" s="13"/>
      <c r="E450" s="13"/>
      <c r="F450" s="13"/>
      <c r="G450" s="13"/>
      <c r="H450" s="8"/>
    </row>
    <row r="451" spans="1:8" ht="21" x14ac:dyDescent="0.3">
      <c r="A451" s="12"/>
      <c r="B451" s="13"/>
      <c r="C451" s="13"/>
      <c r="D451" s="13"/>
      <c r="E451" s="13"/>
      <c r="F451" s="13"/>
      <c r="G451" s="13"/>
      <c r="H451" s="8"/>
    </row>
    <row r="452" spans="1:8" ht="21" x14ac:dyDescent="0.3">
      <c r="A452" s="12"/>
      <c r="B452" s="13"/>
      <c r="C452" s="13"/>
      <c r="D452" s="13"/>
      <c r="E452" s="13"/>
      <c r="F452" s="13"/>
      <c r="G452" s="13"/>
      <c r="H452" s="8"/>
    </row>
    <row r="453" spans="1:8" ht="21" x14ac:dyDescent="0.3">
      <c r="A453" s="12"/>
      <c r="B453" s="13"/>
      <c r="C453" s="13"/>
      <c r="D453" s="13"/>
      <c r="E453" s="13"/>
      <c r="F453" s="13"/>
      <c r="G453" s="13"/>
      <c r="H453" s="8"/>
    </row>
    <row r="454" spans="1:8" ht="21" x14ac:dyDescent="0.3">
      <c r="A454" s="12"/>
      <c r="B454" s="13"/>
      <c r="C454" s="13"/>
      <c r="D454" s="13"/>
      <c r="E454" s="13"/>
      <c r="F454" s="13"/>
      <c r="G454" s="13"/>
      <c r="H454" s="8"/>
    </row>
    <row r="455" spans="1:8" ht="21" x14ac:dyDescent="0.3">
      <c r="A455" s="12"/>
      <c r="B455" s="13"/>
      <c r="C455" s="13"/>
      <c r="D455" s="13"/>
      <c r="E455" s="13"/>
      <c r="F455" s="13"/>
      <c r="G455" s="13"/>
      <c r="H455" s="8"/>
    </row>
    <row r="456" spans="1:8" ht="21" x14ac:dyDescent="0.3">
      <c r="A456" s="12"/>
      <c r="B456" s="13"/>
      <c r="C456" s="13"/>
      <c r="D456" s="13"/>
      <c r="E456" s="13"/>
      <c r="F456" s="13"/>
      <c r="G456" s="13"/>
      <c r="H456" s="8"/>
    </row>
    <row r="457" spans="1:8" ht="21" x14ac:dyDescent="0.3">
      <c r="A457" s="12"/>
      <c r="B457" s="13"/>
      <c r="C457" s="13"/>
      <c r="D457" s="13"/>
      <c r="E457" s="13"/>
      <c r="F457" s="13"/>
      <c r="G457" s="13"/>
      <c r="H457" s="8"/>
    </row>
    <row r="458" spans="1:8" ht="21" x14ac:dyDescent="0.3">
      <c r="A458" s="12"/>
      <c r="B458" s="13"/>
      <c r="C458" s="13"/>
      <c r="D458" s="13"/>
      <c r="E458" s="13"/>
      <c r="F458" s="13"/>
      <c r="G458" s="13"/>
      <c r="H458" s="8"/>
    </row>
    <row r="459" spans="1:8" ht="21" x14ac:dyDescent="0.3">
      <c r="A459" s="12"/>
      <c r="B459" s="13"/>
      <c r="C459" s="13"/>
      <c r="D459" s="13"/>
      <c r="E459" s="13"/>
      <c r="F459" s="13"/>
      <c r="G459" s="13"/>
      <c r="H459" s="8"/>
    </row>
    <row r="460" spans="1:8" ht="21" x14ac:dyDescent="0.3">
      <c r="A460" s="12"/>
      <c r="B460" s="13"/>
      <c r="C460" s="13"/>
      <c r="D460" s="13"/>
      <c r="E460" s="13"/>
      <c r="F460" s="13"/>
      <c r="G460" s="13"/>
      <c r="H460" s="8"/>
    </row>
    <row r="461" spans="1:8" ht="21" x14ac:dyDescent="0.3">
      <c r="A461" s="12"/>
      <c r="B461" s="13"/>
      <c r="C461" s="13"/>
      <c r="D461" s="13"/>
      <c r="E461" s="13"/>
      <c r="F461" s="13"/>
      <c r="G461" s="13"/>
      <c r="H461" s="8"/>
    </row>
    <row r="462" spans="1:8" ht="21" x14ac:dyDescent="0.3">
      <c r="A462" s="12"/>
      <c r="B462" s="13"/>
      <c r="C462" s="13"/>
      <c r="D462" s="13"/>
      <c r="E462" s="13"/>
      <c r="F462" s="13"/>
      <c r="G462" s="13"/>
      <c r="H462" s="8"/>
    </row>
    <row r="463" spans="1:8" ht="21" x14ac:dyDescent="0.3">
      <c r="A463" s="12"/>
      <c r="B463" s="13"/>
      <c r="C463" s="13"/>
      <c r="D463" s="13"/>
      <c r="E463" s="13"/>
      <c r="F463" s="13"/>
      <c r="G463" s="13"/>
      <c r="H463" s="8"/>
    </row>
    <row r="464" spans="1:8" ht="21" x14ac:dyDescent="0.3">
      <c r="A464" s="12"/>
      <c r="B464" s="13"/>
      <c r="C464" s="13"/>
      <c r="D464" s="13"/>
      <c r="E464" s="13"/>
      <c r="F464" s="13"/>
      <c r="G464" s="13"/>
      <c r="H464" s="8"/>
    </row>
    <row r="465" spans="1:8" ht="21" x14ac:dyDescent="0.3">
      <c r="A465" s="12"/>
      <c r="B465" s="13"/>
      <c r="C465" s="13"/>
      <c r="D465" s="13"/>
      <c r="E465" s="13"/>
      <c r="F465" s="13"/>
      <c r="G465" s="13"/>
      <c r="H465" s="8"/>
    </row>
    <row r="466" spans="1:8" ht="21" x14ac:dyDescent="0.3">
      <c r="A466" s="12"/>
      <c r="B466" s="13"/>
      <c r="C466" s="13"/>
      <c r="D466" s="13"/>
      <c r="E466" s="13"/>
      <c r="F466" s="13"/>
      <c r="G466" s="13"/>
      <c r="H466" s="8"/>
    </row>
    <row r="467" spans="1:8" ht="21" x14ac:dyDescent="0.3">
      <c r="A467" s="12"/>
      <c r="B467" s="13"/>
      <c r="C467" s="13"/>
      <c r="D467" s="13"/>
      <c r="E467" s="13"/>
      <c r="F467" s="13"/>
      <c r="G467" s="13"/>
      <c r="H467" s="8"/>
    </row>
    <row r="468" spans="1:8" ht="21" x14ac:dyDescent="0.3">
      <c r="A468" s="12"/>
      <c r="B468" s="13"/>
      <c r="C468" s="13"/>
      <c r="D468" s="13"/>
      <c r="E468" s="13"/>
      <c r="F468" s="13"/>
      <c r="G468" s="13"/>
      <c r="H468" s="8"/>
    </row>
    <row r="469" spans="1:8" ht="21" x14ac:dyDescent="0.3">
      <c r="A469" s="12"/>
      <c r="B469" s="13"/>
      <c r="C469" s="13"/>
      <c r="D469" s="13"/>
      <c r="E469" s="13"/>
      <c r="F469" s="13"/>
      <c r="G469" s="13"/>
      <c r="H469" s="8"/>
    </row>
    <row r="470" spans="1:8" ht="21" x14ac:dyDescent="0.3">
      <c r="A470" s="12"/>
      <c r="B470" s="13"/>
      <c r="C470" s="13"/>
      <c r="D470" s="13"/>
      <c r="E470" s="13"/>
      <c r="F470" s="13"/>
      <c r="G470" s="13"/>
      <c r="H470" s="8"/>
    </row>
    <row r="471" spans="1:8" ht="21" x14ac:dyDescent="0.3">
      <c r="A471" s="12"/>
      <c r="B471" s="13"/>
      <c r="C471" s="13"/>
      <c r="D471" s="13"/>
      <c r="E471" s="13"/>
      <c r="F471" s="13"/>
      <c r="G471" s="13"/>
      <c r="H471" s="8"/>
    </row>
    <row r="472" spans="1:8" ht="21" x14ac:dyDescent="0.3">
      <c r="A472" s="12"/>
      <c r="B472" s="13"/>
      <c r="C472" s="13"/>
      <c r="D472" s="13"/>
      <c r="E472" s="13"/>
      <c r="F472" s="13"/>
      <c r="G472" s="13"/>
      <c r="H472" s="8"/>
    </row>
    <row r="473" spans="1:8" ht="21" x14ac:dyDescent="0.3">
      <c r="A473" s="12"/>
      <c r="B473" s="13"/>
      <c r="C473" s="13"/>
      <c r="D473" s="13"/>
      <c r="E473" s="13"/>
      <c r="F473" s="13"/>
      <c r="G473" s="13"/>
      <c r="H473" s="8"/>
    </row>
    <row r="474" spans="1:8" ht="21" x14ac:dyDescent="0.3">
      <c r="A474" s="12"/>
      <c r="B474" s="13"/>
      <c r="C474" s="13"/>
      <c r="D474" s="13"/>
      <c r="E474" s="13"/>
      <c r="F474" s="13"/>
      <c r="G474" s="13"/>
      <c r="H474" s="8"/>
    </row>
    <row r="475" spans="1:8" ht="21" x14ac:dyDescent="0.3">
      <c r="A475" s="12"/>
      <c r="B475" s="13"/>
      <c r="C475" s="13"/>
      <c r="D475" s="13"/>
      <c r="E475" s="13"/>
      <c r="F475" s="13"/>
      <c r="G475" s="13"/>
      <c r="H475" s="8"/>
    </row>
    <row r="476" spans="1:8" ht="21" x14ac:dyDescent="0.3">
      <c r="A476" s="12"/>
      <c r="B476" s="13"/>
      <c r="C476" s="13"/>
      <c r="D476" s="13"/>
      <c r="E476" s="13"/>
      <c r="F476" s="13"/>
      <c r="G476" s="13"/>
      <c r="H476" s="8"/>
    </row>
    <row r="477" spans="1:8" ht="21" x14ac:dyDescent="0.3">
      <c r="A477" s="12"/>
      <c r="B477" s="13"/>
      <c r="C477" s="13"/>
      <c r="D477" s="13"/>
      <c r="E477" s="13"/>
      <c r="F477" s="13"/>
      <c r="G477" s="13"/>
      <c r="H477" s="8"/>
    </row>
    <row r="478" spans="1:8" ht="21" x14ac:dyDescent="0.3">
      <c r="A478" s="12"/>
      <c r="B478" s="13"/>
      <c r="C478" s="13"/>
      <c r="D478" s="13"/>
      <c r="E478" s="13"/>
      <c r="F478" s="13"/>
      <c r="G478" s="13"/>
      <c r="H478" s="8"/>
    </row>
    <row r="479" spans="1:8" ht="21" x14ac:dyDescent="0.3">
      <c r="A479" s="12"/>
      <c r="B479" s="13"/>
      <c r="C479" s="13"/>
      <c r="D479" s="13"/>
      <c r="E479" s="13"/>
      <c r="F479" s="13"/>
      <c r="G479" s="13"/>
      <c r="H479" s="8"/>
    </row>
    <row r="480" spans="1:8" ht="21" x14ac:dyDescent="0.3">
      <c r="A480" s="14"/>
      <c r="B480" s="15"/>
      <c r="C480" s="15"/>
      <c r="D480" s="15"/>
      <c r="E480" s="15"/>
      <c r="F480" s="15"/>
      <c r="G480" s="15"/>
      <c r="H480" s="9"/>
    </row>
    <row r="481" spans="1:8" ht="21" x14ac:dyDescent="0.3">
      <c r="A481" s="108" t="s">
        <v>389</v>
      </c>
      <c r="B481" s="108"/>
      <c r="C481" s="108"/>
      <c r="D481" s="108"/>
      <c r="E481" s="108"/>
      <c r="F481" s="108"/>
      <c r="G481" s="108"/>
      <c r="H481" s="108"/>
    </row>
    <row r="482" spans="1:8" ht="21" x14ac:dyDescent="0.3">
      <c r="A482" s="10"/>
      <c r="B482" s="11"/>
      <c r="C482" s="11"/>
      <c r="D482" s="11"/>
      <c r="E482" s="11"/>
      <c r="F482" s="11"/>
      <c r="G482" s="11"/>
      <c r="H482" s="7"/>
    </row>
    <row r="483" spans="1:8" ht="21" x14ac:dyDescent="0.3">
      <c r="A483" s="12"/>
      <c r="B483" s="13"/>
      <c r="C483" s="13"/>
      <c r="D483" s="13"/>
      <c r="E483" s="13"/>
      <c r="F483" s="13"/>
      <c r="G483" s="13"/>
      <c r="H483" s="8"/>
    </row>
    <row r="484" spans="1:8" ht="21" x14ac:dyDescent="0.3">
      <c r="A484" s="12"/>
      <c r="B484" s="13"/>
      <c r="C484" s="13"/>
      <c r="D484" s="13"/>
      <c r="E484" s="13"/>
      <c r="F484" s="13"/>
      <c r="G484" s="13"/>
      <c r="H484" s="8"/>
    </row>
    <row r="485" spans="1:8" ht="21" x14ac:dyDescent="0.3">
      <c r="A485" s="12"/>
      <c r="B485" s="13"/>
      <c r="C485" s="13"/>
      <c r="D485" s="13"/>
      <c r="E485" s="13"/>
      <c r="F485" s="13"/>
      <c r="G485" s="13"/>
      <c r="H485" s="8"/>
    </row>
    <row r="486" spans="1:8" ht="21" x14ac:dyDescent="0.3">
      <c r="A486" s="12"/>
      <c r="B486" s="13"/>
      <c r="C486" s="13"/>
      <c r="D486" s="13"/>
      <c r="E486" s="13"/>
      <c r="F486" s="13"/>
      <c r="G486" s="13"/>
      <c r="H486" s="8"/>
    </row>
    <row r="487" spans="1:8" ht="21" x14ac:dyDescent="0.3">
      <c r="A487" s="12"/>
      <c r="B487" s="13"/>
      <c r="C487" s="13"/>
      <c r="D487" s="13"/>
      <c r="E487" s="13"/>
      <c r="F487" s="13"/>
      <c r="G487" s="13"/>
      <c r="H487" s="8"/>
    </row>
    <row r="488" spans="1:8" ht="21" x14ac:dyDescent="0.3">
      <c r="A488" s="12"/>
      <c r="B488" s="13"/>
      <c r="C488" s="13"/>
      <c r="D488" s="13"/>
      <c r="E488" s="13"/>
      <c r="F488" s="13"/>
      <c r="G488" s="13"/>
      <c r="H488" s="8"/>
    </row>
    <row r="489" spans="1:8" ht="21" x14ac:dyDescent="0.3">
      <c r="A489" s="12"/>
      <c r="B489" s="13"/>
      <c r="C489" s="13"/>
      <c r="D489" s="13"/>
      <c r="E489" s="13"/>
      <c r="F489" s="13"/>
      <c r="G489" s="13"/>
      <c r="H489" s="8"/>
    </row>
    <row r="490" spans="1:8" ht="21" x14ac:dyDescent="0.3">
      <c r="A490" s="12"/>
      <c r="B490" s="13"/>
      <c r="C490" s="13"/>
      <c r="D490" s="13"/>
      <c r="E490" s="13"/>
      <c r="F490" s="13"/>
      <c r="G490" s="13"/>
      <c r="H490" s="8"/>
    </row>
    <row r="491" spans="1:8" ht="21" x14ac:dyDescent="0.3">
      <c r="A491" s="12"/>
      <c r="B491" s="13"/>
      <c r="C491" s="13"/>
      <c r="D491" s="13"/>
      <c r="E491" s="13"/>
      <c r="F491" s="13"/>
      <c r="G491" s="13"/>
      <c r="H491" s="8"/>
    </row>
    <row r="492" spans="1:8" ht="21" x14ac:dyDescent="0.3">
      <c r="A492" s="12"/>
      <c r="B492" s="13"/>
      <c r="C492" s="13"/>
      <c r="D492" s="13"/>
      <c r="E492" s="13"/>
      <c r="F492" s="13"/>
      <c r="G492" s="13"/>
      <c r="H492" s="8"/>
    </row>
    <row r="493" spans="1:8" ht="21" x14ac:dyDescent="0.3">
      <c r="A493" s="12"/>
      <c r="B493" s="13"/>
      <c r="C493" s="13"/>
      <c r="D493" s="13"/>
      <c r="E493" s="13"/>
      <c r="F493" s="13"/>
      <c r="G493" s="13"/>
      <c r="H493" s="8"/>
    </row>
    <row r="494" spans="1:8" ht="21" x14ac:dyDescent="0.3">
      <c r="A494" s="12"/>
      <c r="B494" s="13"/>
      <c r="C494" s="13"/>
      <c r="D494" s="13"/>
      <c r="E494" s="13"/>
      <c r="F494" s="13"/>
      <c r="G494" s="13"/>
      <c r="H494" s="8"/>
    </row>
    <row r="495" spans="1:8" ht="21" x14ac:dyDescent="0.3">
      <c r="A495" s="12"/>
      <c r="B495" s="13"/>
      <c r="C495" s="13"/>
      <c r="D495" s="13"/>
      <c r="E495" s="13"/>
      <c r="F495" s="13"/>
      <c r="G495" s="13"/>
      <c r="H495" s="8"/>
    </row>
    <row r="496" spans="1:8" ht="21" x14ac:dyDescent="0.3">
      <c r="A496" s="12"/>
      <c r="B496" s="13"/>
      <c r="C496" s="13"/>
      <c r="D496" s="13"/>
      <c r="E496" s="13"/>
      <c r="F496" s="13"/>
      <c r="G496" s="13"/>
      <c r="H496" s="8"/>
    </row>
    <row r="497" spans="1:8" ht="21" x14ac:dyDescent="0.3">
      <c r="A497" s="12"/>
      <c r="B497" s="13"/>
      <c r="C497" s="13"/>
      <c r="D497" s="13"/>
      <c r="E497" s="13"/>
      <c r="F497" s="13"/>
      <c r="G497" s="13"/>
      <c r="H497" s="8"/>
    </row>
    <row r="498" spans="1:8" ht="21" x14ac:dyDescent="0.3">
      <c r="A498" s="12"/>
      <c r="B498" s="13"/>
      <c r="C498" s="13"/>
      <c r="D498" s="13"/>
      <c r="E498" s="13"/>
      <c r="F498" s="13"/>
      <c r="G498" s="13"/>
      <c r="H498" s="8"/>
    </row>
    <row r="499" spans="1:8" ht="21" x14ac:dyDescent="0.3">
      <c r="A499" s="12"/>
      <c r="B499" s="13"/>
      <c r="C499" s="13"/>
      <c r="D499" s="13"/>
      <c r="E499" s="13"/>
      <c r="F499" s="13"/>
      <c r="G499" s="13"/>
      <c r="H499" s="8"/>
    </row>
    <row r="500" spans="1:8" ht="21" x14ac:dyDescent="0.3">
      <c r="A500" s="12"/>
      <c r="B500" s="13"/>
      <c r="C500" s="13"/>
      <c r="D500" s="13"/>
      <c r="E500" s="13"/>
      <c r="F500" s="13"/>
      <c r="G500" s="13"/>
      <c r="H500" s="8"/>
    </row>
    <row r="501" spans="1:8" ht="21" x14ac:dyDescent="0.3">
      <c r="A501" s="12"/>
      <c r="B501" s="13"/>
      <c r="C501" s="13"/>
      <c r="D501" s="13"/>
      <c r="E501" s="13"/>
      <c r="F501" s="13"/>
      <c r="G501" s="13"/>
      <c r="H501" s="8"/>
    </row>
    <row r="502" spans="1:8" ht="21" x14ac:dyDescent="0.3">
      <c r="A502" s="12"/>
      <c r="B502" s="13"/>
      <c r="C502" s="13"/>
      <c r="D502" s="13"/>
      <c r="E502" s="13"/>
      <c r="F502" s="13"/>
      <c r="G502" s="13"/>
      <c r="H502" s="8"/>
    </row>
    <row r="503" spans="1:8" ht="21" x14ac:dyDescent="0.3">
      <c r="A503" s="12"/>
      <c r="B503" s="13"/>
      <c r="C503" s="13"/>
      <c r="D503" s="13"/>
      <c r="E503" s="13"/>
      <c r="F503" s="13"/>
      <c r="G503" s="13"/>
      <c r="H503" s="8"/>
    </row>
    <row r="504" spans="1:8" ht="21" x14ac:dyDescent="0.3">
      <c r="A504" s="12"/>
      <c r="B504" s="13"/>
      <c r="C504" s="13"/>
      <c r="D504" s="13"/>
      <c r="E504" s="13"/>
      <c r="F504" s="13"/>
      <c r="G504" s="13"/>
      <c r="H504" s="8"/>
    </row>
    <row r="505" spans="1:8" ht="21" x14ac:dyDescent="0.3">
      <c r="A505" s="12"/>
      <c r="B505" s="13"/>
      <c r="C505" s="13"/>
      <c r="D505" s="13"/>
      <c r="E505" s="13"/>
      <c r="F505" s="13"/>
      <c r="G505" s="13"/>
      <c r="H505" s="8"/>
    </row>
    <row r="506" spans="1:8" ht="21" x14ac:dyDescent="0.3">
      <c r="A506" s="12"/>
      <c r="B506" s="13"/>
      <c r="C506" s="13"/>
      <c r="D506" s="13"/>
      <c r="E506" s="13"/>
      <c r="F506" s="13"/>
      <c r="G506" s="13"/>
      <c r="H506" s="8"/>
    </row>
    <row r="507" spans="1:8" ht="21" x14ac:dyDescent="0.3">
      <c r="A507" s="12"/>
      <c r="B507" s="13"/>
      <c r="C507" s="13"/>
      <c r="D507" s="13"/>
      <c r="E507" s="13"/>
      <c r="F507" s="13"/>
      <c r="G507" s="13"/>
      <c r="H507" s="8"/>
    </row>
    <row r="508" spans="1:8" ht="21" x14ac:dyDescent="0.3">
      <c r="A508" s="12"/>
      <c r="B508" s="13"/>
      <c r="C508" s="13"/>
      <c r="D508" s="13"/>
      <c r="E508" s="13"/>
      <c r="F508" s="13"/>
      <c r="G508" s="13"/>
      <c r="H508" s="8"/>
    </row>
    <row r="509" spans="1:8" ht="21" x14ac:dyDescent="0.3">
      <c r="A509" s="14"/>
      <c r="B509" s="15"/>
      <c r="C509" s="15"/>
      <c r="D509" s="15"/>
      <c r="E509" s="15"/>
      <c r="F509" s="15"/>
      <c r="G509" s="15"/>
      <c r="H509" s="9"/>
    </row>
    <row r="510" spans="1:8" ht="21" x14ac:dyDescent="0.3">
      <c r="A510" s="108" t="s">
        <v>389</v>
      </c>
      <c r="B510" s="108"/>
      <c r="C510" s="108"/>
      <c r="D510" s="108"/>
      <c r="E510" s="108"/>
      <c r="F510" s="108"/>
      <c r="G510" s="108"/>
      <c r="H510" s="108"/>
    </row>
    <row r="511" spans="1:8" ht="21" x14ac:dyDescent="0.3">
      <c r="A511" s="10"/>
      <c r="B511" s="11"/>
      <c r="C511" s="11"/>
      <c r="D511" s="11"/>
      <c r="E511" s="11"/>
      <c r="F511" s="11"/>
      <c r="G511" s="11"/>
      <c r="H511" s="7"/>
    </row>
    <row r="512" spans="1:8" ht="21" x14ac:dyDescent="0.3">
      <c r="A512" s="12"/>
      <c r="B512" s="13"/>
      <c r="C512" s="13"/>
      <c r="D512" s="13"/>
      <c r="E512" s="13"/>
      <c r="F512" s="13"/>
      <c r="G512" s="13"/>
      <c r="H512" s="8"/>
    </row>
    <row r="513" spans="1:8" ht="21" x14ac:dyDescent="0.3">
      <c r="A513" s="12"/>
      <c r="B513" s="13"/>
      <c r="C513" s="13"/>
      <c r="D513" s="13"/>
      <c r="E513" s="13"/>
      <c r="F513" s="13"/>
      <c r="G513" s="13"/>
      <c r="H513" s="8"/>
    </row>
    <row r="514" spans="1:8" ht="21" x14ac:dyDescent="0.3">
      <c r="A514" s="12"/>
      <c r="B514" s="13"/>
      <c r="C514" s="13"/>
      <c r="D514" s="13"/>
      <c r="E514" s="13"/>
      <c r="F514" s="13"/>
      <c r="G514" s="13"/>
      <c r="H514" s="8"/>
    </row>
    <row r="515" spans="1:8" ht="21" x14ac:dyDescent="0.3">
      <c r="A515" s="12"/>
      <c r="B515" s="13"/>
      <c r="C515" s="13"/>
      <c r="D515" s="13"/>
      <c r="E515" s="13"/>
      <c r="F515" s="13"/>
      <c r="G515" s="13"/>
      <c r="H515" s="8"/>
    </row>
    <row r="516" spans="1:8" ht="21" x14ac:dyDescent="0.3">
      <c r="A516" s="12"/>
      <c r="B516" s="13"/>
      <c r="C516" s="13"/>
      <c r="D516" s="13"/>
      <c r="E516" s="13"/>
      <c r="F516" s="13"/>
      <c r="G516" s="13"/>
      <c r="H516" s="8"/>
    </row>
    <row r="517" spans="1:8" ht="21" x14ac:dyDescent="0.3">
      <c r="A517" s="12"/>
      <c r="B517" s="13"/>
      <c r="C517" s="13"/>
      <c r="D517" s="13"/>
      <c r="E517" s="13"/>
      <c r="F517" s="13"/>
      <c r="G517" s="13"/>
      <c r="H517" s="8"/>
    </row>
    <row r="518" spans="1:8" ht="21" x14ac:dyDescent="0.3">
      <c r="A518" s="12"/>
      <c r="B518" s="13"/>
      <c r="C518" s="13"/>
      <c r="D518" s="13"/>
      <c r="E518" s="13"/>
      <c r="F518" s="13"/>
      <c r="G518" s="13"/>
      <c r="H518" s="8"/>
    </row>
    <row r="519" spans="1:8" ht="21" x14ac:dyDescent="0.3">
      <c r="A519" s="12"/>
      <c r="B519" s="13"/>
      <c r="C519" s="13"/>
      <c r="D519" s="13"/>
      <c r="E519" s="13"/>
      <c r="F519" s="13"/>
      <c r="G519" s="13"/>
      <c r="H519" s="8"/>
    </row>
    <row r="520" spans="1:8" ht="21" x14ac:dyDescent="0.3">
      <c r="A520" s="12"/>
      <c r="B520" s="13"/>
      <c r="C520" s="13"/>
      <c r="D520" s="13"/>
      <c r="E520" s="13"/>
      <c r="F520" s="13"/>
      <c r="G520" s="13"/>
      <c r="H520" s="8"/>
    </row>
    <row r="521" spans="1:8" ht="21" x14ac:dyDescent="0.3">
      <c r="A521" s="12"/>
      <c r="B521" s="13"/>
      <c r="C521" s="13"/>
      <c r="D521" s="13"/>
      <c r="E521" s="13"/>
      <c r="F521" s="13"/>
      <c r="G521" s="13"/>
      <c r="H521" s="8"/>
    </row>
    <row r="522" spans="1:8" ht="21" x14ac:dyDescent="0.3">
      <c r="A522" s="12"/>
      <c r="B522" s="13"/>
      <c r="C522" s="13"/>
      <c r="D522" s="13"/>
      <c r="E522" s="13"/>
      <c r="F522" s="13"/>
      <c r="G522" s="13"/>
      <c r="H522" s="8"/>
    </row>
    <row r="523" spans="1:8" ht="21" x14ac:dyDescent="0.3">
      <c r="A523" s="12"/>
      <c r="B523" s="13"/>
      <c r="C523" s="13"/>
      <c r="D523" s="13"/>
      <c r="E523" s="13"/>
      <c r="F523" s="13"/>
      <c r="G523" s="13"/>
      <c r="H523" s="8"/>
    </row>
    <row r="524" spans="1:8" ht="21" x14ac:dyDescent="0.3">
      <c r="A524" s="12"/>
      <c r="B524" s="13"/>
      <c r="C524" s="13"/>
      <c r="D524" s="13"/>
      <c r="E524" s="13"/>
      <c r="F524" s="13"/>
      <c r="G524" s="13"/>
      <c r="H524" s="8"/>
    </row>
    <row r="525" spans="1:8" ht="21" x14ac:dyDescent="0.3">
      <c r="A525" s="12"/>
      <c r="B525" s="13"/>
      <c r="C525" s="13"/>
      <c r="D525" s="13"/>
      <c r="E525" s="13"/>
      <c r="F525" s="13"/>
      <c r="G525" s="13"/>
      <c r="H525" s="8"/>
    </row>
    <row r="526" spans="1:8" ht="21" x14ac:dyDescent="0.3">
      <c r="A526" s="12"/>
      <c r="B526" s="13"/>
      <c r="C526" s="13"/>
      <c r="D526" s="13"/>
      <c r="E526" s="13"/>
      <c r="F526" s="13"/>
      <c r="G526" s="13"/>
      <c r="H526" s="8"/>
    </row>
    <row r="527" spans="1:8" ht="21" x14ac:dyDescent="0.3">
      <c r="A527" s="12"/>
      <c r="B527" s="13"/>
      <c r="C527" s="13"/>
      <c r="D527" s="13"/>
      <c r="E527" s="13"/>
      <c r="F527" s="13"/>
      <c r="G527" s="13"/>
      <c r="H527" s="8"/>
    </row>
    <row r="528" spans="1:8" ht="21" x14ac:dyDescent="0.3">
      <c r="A528" s="12"/>
      <c r="B528" s="13"/>
      <c r="C528" s="13"/>
      <c r="D528" s="13"/>
      <c r="E528" s="13"/>
      <c r="F528" s="13"/>
      <c r="G528" s="13"/>
      <c r="H528" s="8"/>
    </row>
    <row r="529" spans="1:8" ht="21" x14ac:dyDescent="0.3">
      <c r="A529" s="12"/>
      <c r="B529" s="13"/>
      <c r="C529" s="13"/>
      <c r="D529" s="13"/>
      <c r="E529" s="13"/>
      <c r="F529" s="13"/>
      <c r="G529" s="13"/>
      <c r="H529" s="8"/>
    </row>
    <row r="530" spans="1:8" ht="21" x14ac:dyDescent="0.3">
      <c r="A530" s="12"/>
      <c r="B530" s="13"/>
      <c r="C530" s="13"/>
      <c r="D530" s="13"/>
      <c r="E530" s="13"/>
      <c r="F530" s="13"/>
      <c r="G530" s="13"/>
      <c r="H530" s="8"/>
    </row>
    <row r="531" spans="1:8" ht="21" x14ac:dyDescent="0.3">
      <c r="A531" s="12"/>
      <c r="B531" s="13"/>
      <c r="C531" s="13"/>
      <c r="D531" s="13"/>
      <c r="E531" s="13"/>
      <c r="F531" s="13"/>
      <c r="G531" s="13"/>
      <c r="H531" s="8"/>
    </row>
    <row r="532" spans="1:8" ht="21" x14ac:dyDescent="0.3">
      <c r="A532" s="12"/>
      <c r="B532" s="13"/>
      <c r="C532" s="13"/>
      <c r="D532" s="13"/>
      <c r="E532" s="13"/>
      <c r="F532" s="13"/>
      <c r="G532" s="13"/>
      <c r="H532" s="8"/>
    </row>
    <row r="533" spans="1:8" ht="21" x14ac:dyDescent="0.3">
      <c r="A533" s="12"/>
      <c r="B533" s="13"/>
      <c r="C533" s="13"/>
      <c r="D533" s="13"/>
      <c r="E533" s="13"/>
      <c r="F533" s="13"/>
      <c r="G533" s="13"/>
      <c r="H533" s="8"/>
    </row>
    <row r="534" spans="1:8" ht="21" x14ac:dyDescent="0.3">
      <c r="A534" s="12"/>
      <c r="B534" s="13"/>
      <c r="C534" s="13"/>
      <c r="D534" s="13"/>
      <c r="E534" s="13"/>
      <c r="F534" s="13"/>
      <c r="G534" s="13"/>
      <c r="H534" s="8"/>
    </row>
    <row r="535" spans="1:8" ht="21" x14ac:dyDescent="0.3">
      <c r="A535" s="12"/>
      <c r="B535" s="13"/>
      <c r="C535" s="13"/>
      <c r="D535" s="13"/>
      <c r="E535" s="13"/>
      <c r="F535" s="13"/>
      <c r="G535" s="13"/>
      <c r="H535" s="8"/>
    </row>
    <row r="536" spans="1:8" ht="21" x14ac:dyDescent="0.3">
      <c r="A536" s="12"/>
      <c r="B536" s="13"/>
      <c r="C536" s="13"/>
      <c r="D536" s="13"/>
      <c r="E536" s="13"/>
      <c r="F536" s="13"/>
      <c r="G536" s="13"/>
      <c r="H536" s="8"/>
    </row>
    <row r="537" spans="1:8" ht="21" x14ac:dyDescent="0.3">
      <c r="A537" s="14"/>
      <c r="B537" s="15"/>
      <c r="C537" s="15"/>
      <c r="D537" s="15"/>
      <c r="E537" s="15"/>
      <c r="F537" s="15"/>
      <c r="G537" s="15"/>
      <c r="H537" s="9"/>
    </row>
    <row r="538" spans="1:8" ht="21" x14ac:dyDescent="0.3">
      <c r="A538" s="108" t="s">
        <v>389</v>
      </c>
      <c r="B538" s="108"/>
      <c r="C538" s="108"/>
      <c r="D538" s="108"/>
      <c r="E538" s="108"/>
      <c r="F538" s="108"/>
      <c r="G538" s="108"/>
      <c r="H538" s="108"/>
    </row>
    <row r="539" spans="1:8" ht="21" x14ac:dyDescent="0.3">
      <c r="A539" s="10"/>
      <c r="B539" s="11"/>
      <c r="C539" s="11"/>
      <c r="D539" s="11"/>
      <c r="E539" s="11"/>
      <c r="F539" s="11"/>
      <c r="G539" s="11"/>
      <c r="H539" s="7"/>
    </row>
    <row r="540" spans="1:8" ht="21" x14ac:dyDescent="0.3">
      <c r="A540" s="12"/>
      <c r="B540" s="13"/>
      <c r="C540" s="13"/>
      <c r="D540" s="13"/>
      <c r="E540" s="13"/>
      <c r="F540" s="13"/>
      <c r="G540" s="13"/>
      <c r="H540" s="8"/>
    </row>
    <row r="541" spans="1:8" ht="21" x14ac:dyDescent="0.3">
      <c r="A541" s="12"/>
      <c r="B541" s="13"/>
      <c r="C541" s="13"/>
      <c r="D541" s="13"/>
      <c r="E541" s="13"/>
      <c r="F541" s="13"/>
      <c r="G541" s="13"/>
      <c r="H541" s="8"/>
    </row>
    <row r="542" spans="1:8" ht="21" x14ac:dyDescent="0.3">
      <c r="A542" s="12"/>
      <c r="B542" s="13"/>
      <c r="C542" s="13"/>
      <c r="D542" s="13"/>
      <c r="E542" s="13"/>
      <c r="F542" s="13"/>
      <c r="G542" s="13"/>
      <c r="H542" s="8"/>
    </row>
    <row r="543" spans="1:8" ht="21" x14ac:dyDescent="0.3">
      <c r="A543" s="12"/>
      <c r="B543" s="13"/>
      <c r="C543" s="13"/>
      <c r="D543" s="13"/>
      <c r="E543" s="13"/>
      <c r="F543" s="13"/>
      <c r="G543" s="13"/>
      <c r="H543" s="8"/>
    </row>
    <row r="544" spans="1:8" ht="21" x14ac:dyDescent="0.3">
      <c r="A544" s="12"/>
      <c r="B544" s="13"/>
      <c r="C544" s="13"/>
      <c r="D544" s="13"/>
      <c r="E544" s="13"/>
      <c r="F544" s="13"/>
      <c r="G544" s="13"/>
      <c r="H544" s="8"/>
    </row>
    <row r="545" spans="1:8" ht="21" x14ac:dyDescent="0.3">
      <c r="A545" s="12"/>
      <c r="B545" s="13"/>
      <c r="C545" s="13"/>
      <c r="D545" s="13"/>
      <c r="E545" s="13"/>
      <c r="F545" s="13"/>
      <c r="G545" s="13"/>
      <c r="H545" s="8"/>
    </row>
    <row r="546" spans="1:8" ht="21" x14ac:dyDescent="0.3">
      <c r="A546" s="12"/>
      <c r="B546" s="13"/>
      <c r="C546" s="13"/>
      <c r="D546" s="13"/>
      <c r="E546" s="13"/>
      <c r="F546" s="13"/>
      <c r="G546" s="13"/>
      <c r="H546" s="8"/>
    </row>
    <row r="547" spans="1:8" ht="21" x14ac:dyDescent="0.3">
      <c r="A547" s="12"/>
      <c r="B547" s="13"/>
      <c r="C547" s="13"/>
      <c r="D547" s="13"/>
      <c r="E547" s="13"/>
      <c r="F547" s="13"/>
      <c r="G547" s="13"/>
      <c r="H547" s="8"/>
    </row>
    <row r="548" spans="1:8" ht="21" x14ac:dyDescent="0.3">
      <c r="A548" s="12"/>
      <c r="B548" s="13"/>
      <c r="C548" s="13"/>
      <c r="D548" s="13"/>
      <c r="E548" s="13"/>
      <c r="F548" s="13"/>
      <c r="G548" s="13"/>
      <c r="H548" s="8"/>
    </row>
    <row r="549" spans="1:8" ht="21" x14ac:dyDescent="0.3">
      <c r="A549" s="12"/>
      <c r="B549" s="13"/>
      <c r="C549" s="13"/>
      <c r="D549" s="13"/>
      <c r="E549" s="13"/>
      <c r="F549" s="13"/>
      <c r="G549" s="13"/>
      <c r="H549" s="8"/>
    </row>
    <row r="550" spans="1:8" ht="21" x14ac:dyDescent="0.3">
      <c r="A550" s="12"/>
      <c r="B550" s="13"/>
      <c r="C550" s="13"/>
      <c r="D550" s="13"/>
      <c r="E550" s="13"/>
      <c r="F550" s="13"/>
      <c r="G550" s="13"/>
      <c r="H550" s="8"/>
    </row>
    <row r="551" spans="1:8" ht="21" x14ac:dyDescent="0.3">
      <c r="A551" s="12"/>
      <c r="B551" s="13"/>
      <c r="C551" s="13"/>
      <c r="D551" s="13"/>
      <c r="E551" s="13"/>
      <c r="F551" s="13"/>
      <c r="G551" s="13"/>
      <c r="H551" s="8"/>
    </row>
    <row r="552" spans="1:8" ht="21" x14ac:dyDescent="0.3">
      <c r="A552" s="12"/>
      <c r="B552" s="13"/>
      <c r="C552" s="13"/>
      <c r="D552" s="13"/>
      <c r="E552" s="13"/>
      <c r="F552" s="13"/>
      <c r="G552" s="13"/>
      <c r="H552" s="8"/>
    </row>
    <row r="553" spans="1:8" ht="21" x14ac:dyDescent="0.3">
      <c r="A553" s="12"/>
      <c r="B553" s="13"/>
      <c r="C553" s="13"/>
      <c r="D553" s="13"/>
      <c r="E553" s="13"/>
      <c r="F553" s="13"/>
      <c r="G553" s="13"/>
      <c r="H553" s="8"/>
    </row>
    <row r="554" spans="1:8" ht="21" x14ac:dyDescent="0.3">
      <c r="A554" s="12"/>
      <c r="B554" s="13"/>
      <c r="C554" s="13"/>
      <c r="D554" s="13"/>
      <c r="E554" s="13"/>
      <c r="F554" s="13"/>
      <c r="G554" s="13"/>
      <c r="H554" s="8"/>
    </row>
    <row r="555" spans="1:8" ht="21" x14ac:dyDescent="0.3">
      <c r="A555" s="12"/>
      <c r="B555" s="13"/>
      <c r="C555" s="13"/>
      <c r="D555" s="13"/>
      <c r="E555" s="13"/>
      <c r="F555" s="13"/>
      <c r="G555" s="13"/>
      <c r="H555" s="8"/>
    </row>
    <row r="556" spans="1:8" ht="21" x14ac:dyDescent="0.3">
      <c r="A556" s="12"/>
      <c r="B556" s="13"/>
      <c r="C556" s="13"/>
      <c r="D556" s="13"/>
      <c r="E556" s="13"/>
      <c r="F556" s="13"/>
      <c r="G556" s="13"/>
      <c r="H556" s="8"/>
    </row>
    <row r="557" spans="1:8" ht="21" x14ac:dyDescent="0.3">
      <c r="A557" s="12"/>
      <c r="B557" s="13"/>
      <c r="C557" s="13"/>
      <c r="D557" s="13"/>
      <c r="E557" s="13"/>
      <c r="F557" s="13"/>
      <c r="G557" s="13"/>
      <c r="H557" s="8"/>
    </row>
    <row r="558" spans="1:8" ht="21" x14ac:dyDescent="0.3">
      <c r="A558" s="12"/>
      <c r="B558" s="13"/>
      <c r="C558" s="13"/>
      <c r="D558" s="13"/>
      <c r="E558" s="13"/>
      <c r="F558" s="13"/>
      <c r="G558" s="13"/>
      <c r="H558" s="8"/>
    </row>
    <row r="559" spans="1:8" ht="21" x14ac:dyDescent="0.3">
      <c r="A559" s="12"/>
      <c r="B559" s="13"/>
      <c r="C559" s="13"/>
      <c r="D559" s="13"/>
      <c r="E559" s="13"/>
      <c r="F559" s="13"/>
      <c r="G559" s="13"/>
      <c r="H559" s="8"/>
    </row>
    <row r="560" spans="1:8" ht="21" x14ac:dyDescent="0.3">
      <c r="A560" s="12"/>
      <c r="B560" s="13"/>
      <c r="C560" s="13"/>
      <c r="D560" s="13"/>
      <c r="E560" s="13"/>
      <c r="F560" s="13"/>
      <c r="G560" s="13"/>
      <c r="H560" s="8"/>
    </row>
    <row r="561" spans="1:8" ht="21" x14ac:dyDescent="0.3">
      <c r="A561" s="12"/>
      <c r="B561" s="13"/>
      <c r="C561" s="13"/>
      <c r="D561" s="13"/>
      <c r="E561" s="13"/>
      <c r="F561" s="13"/>
      <c r="G561" s="13"/>
      <c r="H561" s="8"/>
    </row>
    <row r="562" spans="1:8" ht="21" x14ac:dyDescent="0.3">
      <c r="A562" s="12"/>
      <c r="B562" s="13"/>
      <c r="C562" s="13"/>
      <c r="D562" s="13"/>
      <c r="E562" s="13"/>
      <c r="F562" s="13"/>
      <c r="G562" s="13"/>
      <c r="H562" s="8"/>
    </row>
    <row r="563" spans="1:8" ht="21" x14ac:dyDescent="0.3">
      <c r="A563" s="12"/>
      <c r="B563" s="13"/>
      <c r="C563" s="13"/>
      <c r="D563" s="13"/>
      <c r="E563" s="13"/>
      <c r="F563" s="13"/>
      <c r="G563" s="13"/>
      <c r="H563" s="8"/>
    </row>
    <row r="564" spans="1:8" ht="21" x14ac:dyDescent="0.3">
      <c r="A564" s="12"/>
      <c r="B564" s="13"/>
      <c r="C564" s="13"/>
      <c r="D564" s="13"/>
      <c r="E564" s="13"/>
      <c r="F564" s="13"/>
      <c r="G564" s="13"/>
      <c r="H564" s="8"/>
    </row>
    <row r="565" spans="1:8" ht="21" x14ac:dyDescent="0.3">
      <c r="A565" s="12"/>
      <c r="B565" s="13"/>
      <c r="C565" s="13"/>
      <c r="D565" s="13"/>
      <c r="E565" s="13"/>
      <c r="F565" s="13"/>
      <c r="G565" s="13"/>
      <c r="H565" s="8"/>
    </row>
    <row r="566" spans="1:8" ht="21" x14ac:dyDescent="0.3">
      <c r="A566" s="14"/>
      <c r="B566" s="15"/>
      <c r="C566" s="15"/>
      <c r="D566" s="15"/>
      <c r="E566" s="15"/>
      <c r="F566" s="15"/>
      <c r="G566" s="15"/>
      <c r="H566" s="9"/>
    </row>
    <row r="567" spans="1:8" ht="21" x14ac:dyDescent="0.3">
      <c r="A567" s="140" t="s">
        <v>76</v>
      </c>
      <c r="B567" s="141"/>
      <c r="C567" s="141"/>
      <c r="D567" s="141"/>
      <c r="E567" s="141"/>
      <c r="F567" s="141"/>
      <c r="G567" s="141"/>
      <c r="H567" s="142"/>
    </row>
    <row r="568" spans="1:8" ht="21" x14ac:dyDescent="0.3">
      <c r="A568" s="10"/>
      <c r="B568" s="11"/>
      <c r="C568" s="11"/>
      <c r="D568" s="11"/>
      <c r="E568" s="11"/>
      <c r="F568" s="11"/>
      <c r="G568" s="11"/>
      <c r="H568" s="7"/>
    </row>
    <row r="569" spans="1:8" ht="21" x14ac:dyDescent="0.3">
      <c r="A569" s="12"/>
      <c r="B569" s="13"/>
      <c r="C569" s="13"/>
      <c r="D569" s="13"/>
      <c r="E569" s="13"/>
      <c r="F569" s="13"/>
      <c r="G569" s="13"/>
      <c r="H569" s="8"/>
    </row>
    <row r="570" spans="1:8" ht="21" x14ac:dyDescent="0.3">
      <c r="A570" s="12"/>
      <c r="B570" s="13"/>
      <c r="C570" s="13"/>
      <c r="D570" s="13"/>
      <c r="E570" s="13"/>
      <c r="F570" s="13"/>
      <c r="G570" s="13"/>
      <c r="H570" s="8"/>
    </row>
    <row r="571" spans="1:8" ht="21" x14ac:dyDescent="0.3">
      <c r="A571" s="12"/>
      <c r="B571" s="13"/>
      <c r="C571" s="13"/>
      <c r="D571" s="13"/>
      <c r="E571" s="13"/>
      <c r="F571" s="13"/>
      <c r="G571" s="13"/>
      <c r="H571" s="8"/>
    </row>
    <row r="572" spans="1:8" ht="21" x14ac:dyDescent="0.3">
      <c r="A572" s="12"/>
      <c r="B572" s="13"/>
      <c r="C572" s="13"/>
      <c r="D572" s="13"/>
      <c r="E572" s="13"/>
      <c r="F572" s="13"/>
      <c r="G572" s="13"/>
      <c r="H572" s="8"/>
    </row>
    <row r="573" spans="1:8" ht="21" x14ac:dyDescent="0.3">
      <c r="A573" s="12"/>
      <c r="B573" s="13"/>
      <c r="C573" s="13"/>
      <c r="D573" s="13"/>
      <c r="E573" s="13"/>
      <c r="F573" s="13"/>
      <c r="G573" s="13"/>
      <c r="H573" s="8"/>
    </row>
    <row r="574" spans="1:8" ht="21" x14ac:dyDescent="0.3">
      <c r="A574" s="12"/>
      <c r="B574" s="13"/>
      <c r="C574" s="13"/>
      <c r="D574" s="13"/>
      <c r="E574" s="13"/>
      <c r="F574" s="13"/>
      <c r="G574" s="13"/>
      <c r="H574" s="8"/>
    </row>
    <row r="575" spans="1:8" ht="21" x14ac:dyDescent="0.3">
      <c r="A575" s="12"/>
      <c r="B575" s="13"/>
      <c r="C575" s="13"/>
      <c r="D575" s="13"/>
      <c r="E575" s="13"/>
      <c r="F575" s="13"/>
      <c r="G575" s="13"/>
      <c r="H575" s="8"/>
    </row>
    <row r="576" spans="1:8" ht="21" x14ac:dyDescent="0.3">
      <c r="A576" s="12"/>
      <c r="B576" s="13"/>
      <c r="C576" s="13"/>
      <c r="D576" s="13"/>
      <c r="E576" s="13"/>
      <c r="F576" s="13"/>
      <c r="G576" s="13"/>
      <c r="H576" s="8"/>
    </row>
    <row r="577" spans="1:8" ht="21" x14ac:dyDescent="0.3">
      <c r="A577" s="12"/>
      <c r="B577" s="13"/>
      <c r="C577" s="13"/>
      <c r="D577" s="13"/>
      <c r="E577" s="13"/>
      <c r="F577" s="13"/>
      <c r="G577" s="13"/>
      <c r="H577" s="8"/>
    </row>
    <row r="578" spans="1:8" ht="21" x14ac:dyDescent="0.3">
      <c r="A578" s="12"/>
      <c r="B578" s="13"/>
      <c r="C578" s="13"/>
      <c r="D578" s="13"/>
      <c r="E578" s="13"/>
      <c r="F578" s="13"/>
      <c r="G578" s="13"/>
      <c r="H578" s="8"/>
    </row>
    <row r="579" spans="1:8" ht="21" x14ac:dyDescent="0.3">
      <c r="A579" s="12"/>
      <c r="B579" s="13"/>
      <c r="C579" s="13"/>
      <c r="D579" s="13"/>
      <c r="E579" s="13"/>
      <c r="F579" s="13"/>
      <c r="G579" s="13"/>
      <c r="H579" s="8"/>
    </row>
    <row r="580" spans="1:8" ht="21" x14ac:dyDescent="0.3">
      <c r="A580" s="12"/>
      <c r="B580" s="13"/>
      <c r="C580" s="13"/>
      <c r="D580" s="13"/>
      <c r="E580" s="13"/>
      <c r="F580" s="13"/>
      <c r="G580" s="13"/>
      <c r="H580" s="8"/>
    </row>
    <row r="581" spans="1:8" ht="21" x14ac:dyDescent="0.3">
      <c r="A581" s="12"/>
      <c r="B581" s="13"/>
      <c r="C581" s="13"/>
      <c r="D581" s="13"/>
      <c r="E581" s="13"/>
      <c r="F581" s="13"/>
      <c r="G581" s="13"/>
      <c r="H581" s="8"/>
    </row>
    <row r="582" spans="1:8" ht="21" x14ac:dyDescent="0.3">
      <c r="A582" s="12"/>
      <c r="B582" s="13"/>
      <c r="C582" s="13"/>
      <c r="D582" s="13"/>
      <c r="E582" s="13"/>
      <c r="F582" s="13"/>
      <c r="G582" s="13"/>
      <c r="H582" s="8"/>
    </row>
    <row r="583" spans="1:8" ht="21" x14ac:dyDescent="0.3">
      <c r="A583" s="12"/>
      <c r="B583" s="13"/>
      <c r="C583" s="13"/>
      <c r="D583" s="13"/>
      <c r="E583" s="13"/>
      <c r="F583" s="13"/>
      <c r="G583" s="13"/>
      <c r="H583" s="8"/>
    </row>
    <row r="584" spans="1:8" ht="21" x14ac:dyDescent="0.3">
      <c r="A584" s="12"/>
      <c r="B584" s="13"/>
      <c r="C584" s="13"/>
      <c r="D584" s="13"/>
      <c r="E584" s="13"/>
      <c r="F584" s="13"/>
      <c r="G584" s="13"/>
      <c r="H584" s="8"/>
    </row>
    <row r="585" spans="1:8" ht="21" x14ac:dyDescent="0.3">
      <c r="A585" s="12"/>
      <c r="B585" s="13"/>
      <c r="C585" s="13"/>
      <c r="D585" s="13"/>
      <c r="E585" s="13"/>
      <c r="F585" s="13"/>
      <c r="G585" s="13"/>
      <c r="H585" s="8"/>
    </row>
    <row r="586" spans="1:8" ht="21" x14ac:dyDescent="0.3">
      <c r="A586" s="12"/>
      <c r="B586" s="13"/>
      <c r="C586" s="13"/>
      <c r="D586" s="13"/>
      <c r="E586" s="13"/>
      <c r="F586" s="13"/>
      <c r="G586" s="13"/>
      <c r="H586" s="8"/>
    </row>
    <row r="587" spans="1:8" ht="21" x14ac:dyDescent="0.3">
      <c r="A587" s="12"/>
      <c r="B587" s="13"/>
      <c r="C587" s="13"/>
      <c r="D587" s="13"/>
      <c r="E587" s="13"/>
      <c r="F587" s="13"/>
      <c r="G587" s="13"/>
      <c r="H587" s="8"/>
    </row>
    <row r="588" spans="1:8" ht="21" x14ac:dyDescent="0.3">
      <c r="A588" s="12"/>
      <c r="B588" s="13"/>
      <c r="C588" s="13"/>
      <c r="D588" s="13"/>
      <c r="E588" s="13"/>
      <c r="F588" s="13"/>
      <c r="G588" s="13"/>
      <c r="H588" s="8"/>
    </row>
    <row r="589" spans="1:8" ht="21" x14ac:dyDescent="0.3">
      <c r="A589" s="12"/>
      <c r="B589" s="13"/>
      <c r="C589" s="13"/>
      <c r="D589" s="13"/>
      <c r="E589" s="13"/>
      <c r="F589" s="13"/>
      <c r="G589" s="13"/>
      <c r="H589" s="8"/>
    </row>
    <row r="590" spans="1:8" ht="21" x14ac:dyDescent="0.3">
      <c r="A590" s="12"/>
      <c r="B590" s="13"/>
      <c r="C590" s="13"/>
      <c r="D590" s="13"/>
      <c r="E590" s="13"/>
      <c r="F590" s="13"/>
      <c r="G590" s="13"/>
      <c r="H590" s="8"/>
    </row>
    <row r="591" spans="1:8" ht="21" x14ac:dyDescent="0.3">
      <c r="A591" s="12"/>
      <c r="B591" s="13"/>
      <c r="C591" s="13"/>
      <c r="D591" s="13"/>
      <c r="E591" s="13"/>
      <c r="F591" s="13"/>
      <c r="G591" s="13"/>
      <c r="H591" s="8"/>
    </row>
    <row r="592" spans="1:8" ht="21" x14ac:dyDescent="0.3">
      <c r="A592" s="12"/>
      <c r="B592" s="13"/>
      <c r="C592" s="13"/>
      <c r="D592" s="13"/>
      <c r="E592" s="13"/>
      <c r="F592" s="13"/>
      <c r="G592" s="13"/>
      <c r="H592" s="8"/>
    </row>
    <row r="593" spans="1:8" ht="21" x14ac:dyDescent="0.3">
      <c r="A593" s="108" t="s">
        <v>24</v>
      </c>
      <c r="B593" s="108"/>
      <c r="C593" s="108"/>
      <c r="D593" s="108"/>
      <c r="E593" s="108"/>
      <c r="F593" s="108"/>
      <c r="G593" s="108"/>
      <c r="H593" s="108"/>
    </row>
    <row r="594" spans="1:8" ht="21" x14ac:dyDescent="0.3">
      <c r="A594" s="150" t="s">
        <v>77</v>
      </c>
      <c r="B594" s="151"/>
      <c r="C594" s="151"/>
      <c r="D594" s="151"/>
      <c r="E594" s="151"/>
      <c r="F594" s="151"/>
      <c r="G594" s="151"/>
      <c r="H594" s="152"/>
    </row>
    <row r="595" spans="1:8" ht="21" x14ac:dyDescent="0.3">
      <c r="A595" s="153" t="s">
        <v>78</v>
      </c>
      <c r="B595" s="154"/>
      <c r="C595" s="154"/>
      <c r="D595" s="154"/>
      <c r="E595" s="154"/>
      <c r="F595" s="154"/>
      <c r="G595" s="154"/>
      <c r="H595" s="155"/>
    </row>
    <row r="596" spans="1:8" ht="45" customHeight="1" x14ac:dyDescent="0.3">
      <c r="A596" s="153" t="s">
        <v>79</v>
      </c>
      <c r="B596" s="154"/>
      <c r="C596" s="154"/>
      <c r="D596" s="154"/>
      <c r="E596" s="154"/>
      <c r="F596" s="154"/>
      <c r="G596" s="154"/>
      <c r="H596" s="155"/>
    </row>
    <row r="597" spans="1:8" ht="42.75" customHeight="1" x14ac:dyDescent="0.3">
      <c r="A597" s="153" t="s">
        <v>80</v>
      </c>
      <c r="B597" s="154"/>
      <c r="C597" s="154"/>
      <c r="D597" s="154"/>
      <c r="E597" s="154"/>
      <c r="F597" s="154"/>
      <c r="G597" s="154"/>
      <c r="H597" s="155"/>
    </row>
    <row r="598" spans="1:8" ht="21" x14ac:dyDescent="0.3">
      <c r="A598" s="153" t="s">
        <v>81</v>
      </c>
      <c r="B598" s="154"/>
      <c r="C598" s="154"/>
      <c r="D598" s="154"/>
      <c r="E598" s="154"/>
      <c r="F598" s="154"/>
      <c r="G598" s="154"/>
      <c r="H598" s="155"/>
    </row>
    <row r="599" spans="1:8" ht="21" x14ac:dyDescent="0.3">
      <c r="A599" s="153" t="s">
        <v>82</v>
      </c>
      <c r="B599" s="154"/>
      <c r="C599" s="154"/>
      <c r="D599" s="154"/>
      <c r="E599" s="154"/>
      <c r="F599" s="154"/>
      <c r="G599" s="154"/>
      <c r="H599" s="155"/>
    </row>
    <row r="600" spans="1:8" ht="42" customHeight="1" x14ac:dyDescent="0.3">
      <c r="A600" s="153" t="s">
        <v>83</v>
      </c>
      <c r="B600" s="154"/>
      <c r="C600" s="154"/>
      <c r="D600" s="154"/>
      <c r="E600" s="154"/>
      <c r="F600" s="154"/>
      <c r="G600" s="154"/>
      <c r="H600" s="155"/>
    </row>
    <row r="601" spans="1:8" ht="42" customHeight="1" x14ac:dyDescent="0.3">
      <c r="A601" s="153" t="s">
        <v>84</v>
      </c>
      <c r="B601" s="154"/>
      <c r="C601" s="154"/>
      <c r="D601" s="154"/>
      <c r="E601" s="154"/>
      <c r="F601" s="154"/>
      <c r="G601" s="154"/>
      <c r="H601" s="155"/>
    </row>
    <row r="602" spans="1:8" ht="21" x14ac:dyDescent="0.3">
      <c r="A602" s="156" t="s">
        <v>85</v>
      </c>
      <c r="B602" s="157"/>
      <c r="C602" s="157"/>
      <c r="D602" s="157"/>
      <c r="E602" s="157"/>
      <c r="F602" s="157"/>
      <c r="G602" s="157"/>
      <c r="H602" s="158"/>
    </row>
    <row r="603" spans="1:8" ht="57" customHeight="1" x14ac:dyDescent="0.3">
      <c r="A603" s="160" t="s">
        <v>30</v>
      </c>
      <c r="B603" s="161"/>
      <c r="C603" s="162" t="s">
        <v>392</v>
      </c>
      <c r="D603" s="163"/>
      <c r="E603" s="160" t="s">
        <v>9</v>
      </c>
      <c r="F603" s="161"/>
      <c r="G603" s="148"/>
      <c r="H603" s="148"/>
    </row>
  </sheetData>
  <mergeCells count="473">
    <mergeCell ref="A538:H538"/>
    <mergeCell ref="A251:B251"/>
    <mergeCell ref="A250:B250"/>
    <mergeCell ref="A248:B248"/>
    <mergeCell ref="A241:B241"/>
    <mergeCell ref="A239:B239"/>
    <mergeCell ref="B274:H274"/>
    <mergeCell ref="A354:H354"/>
    <mergeCell ref="A386:H386"/>
    <mergeCell ref="A415:H415"/>
    <mergeCell ref="A261:B261"/>
    <mergeCell ref="A257:B257"/>
    <mergeCell ref="A258:B258"/>
    <mergeCell ref="A259:B259"/>
    <mergeCell ref="A253:H253"/>
    <mergeCell ref="A254:B254"/>
    <mergeCell ref="A255:B255"/>
    <mergeCell ref="A256:B256"/>
    <mergeCell ref="A314:H314"/>
    <mergeCell ref="B272:H272"/>
    <mergeCell ref="B271:H271"/>
    <mergeCell ref="A260:B260"/>
    <mergeCell ref="A252:B252"/>
    <mergeCell ref="A240:B240"/>
    <mergeCell ref="A123:B123"/>
    <mergeCell ref="A124:B124"/>
    <mergeCell ref="B270:H270"/>
    <mergeCell ref="A127:B127"/>
    <mergeCell ref="C127:D127"/>
    <mergeCell ref="C128:D128"/>
    <mergeCell ref="C129:D129"/>
    <mergeCell ref="E129:F129"/>
    <mergeCell ref="A131:F131"/>
    <mergeCell ref="A132:F132"/>
    <mergeCell ref="A133:F133"/>
    <mergeCell ref="C137:D137"/>
    <mergeCell ref="A128:B128"/>
    <mergeCell ref="A262:H262"/>
    <mergeCell ref="B269:H269"/>
    <mergeCell ref="B264:H264"/>
    <mergeCell ref="B263:H263"/>
    <mergeCell ref="B267:H267"/>
    <mergeCell ref="B266:H266"/>
    <mergeCell ref="B265:H265"/>
    <mergeCell ref="B268:H268"/>
    <mergeCell ref="A217:H217"/>
    <mergeCell ref="A249:B249"/>
    <mergeCell ref="A218:B218"/>
    <mergeCell ref="G48:H48"/>
    <mergeCell ref="A49:B49"/>
    <mergeCell ref="D49:F49"/>
    <mergeCell ref="G49:H49"/>
    <mergeCell ref="A51:B51"/>
    <mergeCell ref="A53:B53"/>
    <mergeCell ref="A56:B56"/>
    <mergeCell ref="A57:B57"/>
    <mergeCell ref="A52:B52"/>
    <mergeCell ref="C51:H51"/>
    <mergeCell ref="C52:F52"/>
    <mergeCell ref="C53:F53"/>
    <mergeCell ref="C55:F55"/>
    <mergeCell ref="C54:F54"/>
    <mergeCell ref="A54:B55"/>
    <mergeCell ref="A72:B72"/>
    <mergeCell ref="A73:B73"/>
    <mergeCell ref="A74:B74"/>
    <mergeCell ref="A75:B75"/>
    <mergeCell ref="A66:B66"/>
    <mergeCell ref="C142:D142"/>
    <mergeCell ref="E145:F145"/>
    <mergeCell ref="J38:K38"/>
    <mergeCell ref="M38:N38"/>
    <mergeCell ref="C38:E38"/>
    <mergeCell ref="F38:H38"/>
    <mergeCell ref="C39:E39"/>
    <mergeCell ref="F39:H39"/>
    <mergeCell ref="F40:H40"/>
    <mergeCell ref="C40:E40"/>
    <mergeCell ref="A41:B41"/>
    <mergeCell ref="C41:E41"/>
    <mergeCell ref="F41:H41"/>
    <mergeCell ref="A39:B39"/>
    <mergeCell ref="A40:B40"/>
    <mergeCell ref="A43:B43"/>
    <mergeCell ref="A38:B38"/>
    <mergeCell ref="A42:B42"/>
    <mergeCell ref="C42:E42"/>
    <mergeCell ref="F42:H42"/>
    <mergeCell ref="C43:H43"/>
    <mergeCell ref="E34:F34"/>
    <mergeCell ref="E35:F35"/>
    <mergeCell ref="E36:F36"/>
    <mergeCell ref="A34:B34"/>
    <mergeCell ref="A35:B35"/>
    <mergeCell ref="A36:B36"/>
    <mergeCell ref="C34:D34"/>
    <mergeCell ref="C35:D35"/>
    <mergeCell ref="C36:D36"/>
    <mergeCell ref="G34:H34"/>
    <mergeCell ref="A32:B32"/>
    <mergeCell ref="E26:F26"/>
    <mergeCell ref="E27:F27"/>
    <mergeCell ref="E28:F28"/>
    <mergeCell ref="E29:F29"/>
    <mergeCell ref="E30:F30"/>
    <mergeCell ref="E31:F31"/>
    <mergeCell ref="C28:D28"/>
    <mergeCell ref="C29:D29"/>
    <mergeCell ref="C30:D30"/>
    <mergeCell ref="C31:D31"/>
    <mergeCell ref="C32:H32"/>
    <mergeCell ref="A28:B28"/>
    <mergeCell ref="A29:B29"/>
    <mergeCell ref="A30:B30"/>
    <mergeCell ref="A26:B26"/>
    <mergeCell ref="A27:B27"/>
    <mergeCell ref="C26:D26"/>
    <mergeCell ref="C27:D27"/>
    <mergeCell ref="A24:B24"/>
    <mergeCell ref="E20:F20"/>
    <mergeCell ref="E21:F21"/>
    <mergeCell ref="E22:F22"/>
    <mergeCell ref="C14:D14"/>
    <mergeCell ref="C15:D15"/>
    <mergeCell ref="C16:D16"/>
    <mergeCell ref="C17:D17"/>
    <mergeCell ref="A14:B14"/>
    <mergeCell ref="A15:B15"/>
    <mergeCell ref="A16:B16"/>
    <mergeCell ref="A17:B17"/>
    <mergeCell ref="A18:B18"/>
    <mergeCell ref="A19:B19"/>
    <mergeCell ref="A20:B20"/>
    <mergeCell ref="A21:B21"/>
    <mergeCell ref="A22:B22"/>
    <mergeCell ref="C24:H24"/>
    <mergeCell ref="E14:F14"/>
    <mergeCell ref="E15:F15"/>
    <mergeCell ref="E16:F16"/>
    <mergeCell ref="E17:F17"/>
    <mergeCell ref="E18:F18"/>
    <mergeCell ref="E19:F19"/>
    <mergeCell ref="A23:B23"/>
    <mergeCell ref="E3:F3"/>
    <mergeCell ref="E4:F4"/>
    <mergeCell ref="A5:H5"/>
    <mergeCell ref="A13:H13"/>
    <mergeCell ref="C18:D18"/>
    <mergeCell ref="C19:D19"/>
    <mergeCell ref="C20:D20"/>
    <mergeCell ref="C21:D21"/>
    <mergeCell ref="C22:D22"/>
    <mergeCell ref="C23:H23"/>
    <mergeCell ref="G14:H14"/>
    <mergeCell ref="G16:H16"/>
    <mergeCell ref="G17:H17"/>
    <mergeCell ref="G15:H15"/>
    <mergeCell ref="G18:H18"/>
    <mergeCell ref="G19:H19"/>
    <mergeCell ref="G22:H22"/>
    <mergeCell ref="G2:H2"/>
    <mergeCell ref="G3:H3"/>
    <mergeCell ref="G4:H4"/>
    <mergeCell ref="J2:K2"/>
    <mergeCell ref="A6:B6"/>
    <mergeCell ref="A7:B7"/>
    <mergeCell ref="A8:B8"/>
    <mergeCell ref="C6:D6"/>
    <mergeCell ref="A12:B12"/>
    <mergeCell ref="C7:D7"/>
    <mergeCell ref="E6:F6"/>
    <mergeCell ref="E7:F7"/>
    <mergeCell ref="C8:H8"/>
    <mergeCell ref="C9:H9"/>
    <mergeCell ref="C10:H10"/>
    <mergeCell ref="C11:H11"/>
    <mergeCell ref="C12:H12"/>
    <mergeCell ref="A2:B2"/>
    <mergeCell ref="A3:B3"/>
    <mergeCell ref="A4:B4"/>
    <mergeCell ref="C2:D2"/>
    <mergeCell ref="C3:D3"/>
    <mergeCell ref="C4:D4"/>
    <mergeCell ref="E2:F2"/>
    <mergeCell ref="A126:H126"/>
    <mergeCell ref="G127:H127"/>
    <mergeCell ref="G30:H30"/>
    <mergeCell ref="G29:H29"/>
    <mergeCell ref="G133:H133"/>
    <mergeCell ref="A130:H130"/>
    <mergeCell ref="E127:F127"/>
    <mergeCell ref="A129:B129"/>
    <mergeCell ref="E128:F128"/>
    <mergeCell ref="G128:H128"/>
    <mergeCell ref="A59:B59"/>
    <mergeCell ref="C56:F56"/>
    <mergeCell ref="C57:F57"/>
    <mergeCell ref="C58:F58"/>
    <mergeCell ref="E97:F108"/>
    <mergeCell ref="G46:H46"/>
    <mergeCell ref="G31:H31"/>
    <mergeCell ref="G36:H36"/>
    <mergeCell ref="G35:H35"/>
    <mergeCell ref="E61:F61"/>
    <mergeCell ref="E62:F62"/>
    <mergeCell ref="A61:C62"/>
    <mergeCell ref="A70:B70"/>
    <mergeCell ref="A31:B31"/>
    <mergeCell ref="E141:F141"/>
    <mergeCell ref="C140:D140"/>
    <mergeCell ref="E142:F142"/>
    <mergeCell ref="A236:B236"/>
    <mergeCell ref="A33:H33"/>
    <mergeCell ref="A65:B65"/>
    <mergeCell ref="G97:H108"/>
    <mergeCell ref="A98:B98"/>
    <mergeCell ref="A99:B99"/>
    <mergeCell ref="A100:B100"/>
    <mergeCell ref="A101:B101"/>
    <mergeCell ref="A102:B102"/>
    <mergeCell ref="A103:B103"/>
    <mergeCell ref="A104:B104"/>
    <mergeCell ref="A105:B105"/>
    <mergeCell ref="A106:B106"/>
    <mergeCell ref="A107:B107"/>
    <mergeCell ref="A108:B108"/>
    <mergeCell ref="A67:B67"/>
    <mergeCell ref="A69:B69"/>
    <mergeCell ref="E110:F110"/>
    <mergeCell ref="E111:F111"/>
    <mergeCell ref="A109:H109"/>
    <mergeCell ref="C144:D144"/>
    <mergeCell ref="G603:H603"/>
    <mergeCell ref="A275:H275"/>
    <mergeCell ref="D277:H277"/>
    <mergeCell ref="A594:H594"/>
    <mergeCell ref="A600:H600"/>
    <mergeCell ref="A601:H601"/>
    <mergeCell ref="A602:H602"/>
    <mergeCell ref="A595:H595"/>
    <mergeCell ref="A596:H596"/>
    <mergeCell ref="A597:H597"/>
    <mergeCell ref="A598:H598"/>
    <mergeCell ref="A277:C277"/>
    <mergeCell ref="A593:H593"/>
    <mergeCell ref="A599:H599"/>
    <mergeCell ref="A567:H567"/>
    <mergeCell ref="D276:H276"/>
    <mergeCell ref="A278:C278"/>
    <mergeCell ref="D278:H278"/>
    <mergeCell ref="E603:F603"/>
    <mergeCell ref="A603:B603"/>
    <mergeCell ref="C603:D603"/>
    <mergeCell ref="A448:H448"/>
    <mergeCell ref="A481:H481"/>
    <mergeCell ref="A510:H510"/>
    <mergeCell ref="A1:H1"/>
    <mergeCell ref="A276:C276"/>
    <mergeCell ref="G27:H27"/>
    <mergeCell ref="G28:H28"/>
    <mergeCell ref="A37:H37"/>
    <mergeCell ref="A44:H44"/>
    <mergeCell ref="A50:H50"/>
    <mergeCell ref="A134:H134"/>
    <mergeCell ref="G132:H132"/>
    <mergeCell ref="G7:H7"/>
    <mergeCell ref="G47:H47"/>
    <mergeCell ref="G45:H45"/>
    <mergeCell ref="A25:H25"/>
    <mergeCell ref="G26:H26"/>
    <mergeCell ref="G20:H20"/>
    <mergeCell ref="G21:H21"/>
    <mergeCell ref="A9:A11"/>
    <mergeCell ref="G6:H6"/>
    <mergeCell ref="A246:B246"/>
    <mergeCell ref="A247:B247"/>
    <mergeCell ref="G131:H131"/>
    <mergeCell ref="A208:H208"/>
    <mergeCell ref="A145:B145"/>
    <mergeCell ref="G145:H145"/>
    <mergeCell ref="A139:H139"/>
    <mergeCell ref="A140:B140"/>
    <mergeCell ref="E140:F140"/>
    <mergeCell ref="A214:B214"/>
    <mergeCell ref="A215:B215"/>
    <mergeCell ref="A216:B216"/>
    <mergeCell ref="A209:B209"/>
    <mergeCell ref="C141:D141"/>
    <mergeCell ref="C145:D145"/>
    <mergeCell ref="G142:H142"/>
    <mergeCell ref="A144:B144"/>
    <mergeCell ref="G144:H144"/>
    <mergeCell ref="A189:H189"/>
    <mergeCell ref="A190:B190"/>
    <mergeCell ref="A203:H203"/>
    <mergeCell ref="A205:H205"/>
    <mergeCell ref="A191:B191"/>
    <mergeCell ref="A192:B192"/>
    <mergeCell ref="A193:B193"/>
    <mergeCell ref="A194:B194"/>
    <mergeCell ref="A195:B195"/>
    <mergeCell ref="A196:H196"/>
    <mergeCell ref="A197:B197"/>
    <mergeCell ref="E144:F144"/>
    <mergeCell ref="A242:B242"/>
    <mergeCell ref="A243:B243"/>
    <mergeCell ref="A238:B238"/>
    <mergeCell ref="A244:H244"/>
    <mergeCell ref="A245:B245"/>
    <mergeCell ref="A237:B237"/>
    <mergeCell ref="A235:H235"/>
    <mergeCell ref="A148:H148"/>
    <mergeCell ref="A150:H150"/>
    <mergeCell ref="A149:H149"/>
    <mergeCell ref="A151:H151"/>
    <mergeCell ref="A152:H152"/>
    <mergeCell ref="A153:H153"/>
    <mergeCell ref="A179:B179"/>
    <mergeCell ref="A180:H180"/>
    <mergeCell ref="A181:B181"/>
    <mergeCell ref="A182:B182"/>
    <mergeCell ref="A183:B183"/>
    <mergeCell ref="A184:B184"/>
    <mergeCell ref="A185:B185"/>
    <mergeCell ref="A186:B186"/>
    <mergeCell ref="A187:B187"/>
    <mergeCell ref="A188:B188"/>
    <mergeCell ref="C181:H182"/>
    <mergeCell ref="A110:C111"/>
    <mergeCell ref="A68:B68"/>
    <mergeCell ref="A71:B71"/>
    <mergeCell ref="E64:F75"/>
    <mergeCell ref="A210:B210"/>
    <mergeCell ref="A211:B211"/>
    <mergeCell ref="E96:F96"/>
    <mergeCell ref="A97:B97"/>
    <mergeCell ref="A76:C77"/>
    <mergeCell ref="E76:F76"/>
    <mergeCell ref="E77:F77"/>
    <mergeCell ref="A78:B78"/>
    <mergeCell ref="E78:F78"/>
    <mergeCell ref="A79:B79"/>
    <mergeCell ref="E79:F90"/>
    <mergeCell ref="A168:B168"/>
    <mergeCell ref="A169:B169"/>
    <mergeCell ref="A170:B170"/>
    <mergeCell ref="C169:H170"/>
    <mergeCell ref="A171:H171"/>
    <mergeCell ref="A172:B172"/>
    <mergeCell ref="A173:B173"/>
    <mergeCell ref="A174:B174"/>
    <mergeCell ref="A175:B175"/>
    <mergeCell ref="G129:H129"/>
    <mergeCell ref="A154:B154"/>
    <mergeCell ref="A155:B155"/>
    <mergeCell ref="A212:B212"/>
    <mergeCell ref="A213:B213"/>
    <mergeCell ref="A93:H93"/>
    <mergeCell ref="A94:C95"/>
    <mergeCell ref="E94:F94"/>
    <mergeCell ref="G125:H125"/>
    <mergeCell ref="A156:B156"/>
    <mergeCell ref="A157:B157"/>
    <mergeCell ref="A158:B158"/>
    <mergeCell ref="A159:B159"/>
    <mergeCell ref="A160:B160"/>
    <mergeCell ref="A161:B161"/>
    <mergeCell ref="A162:H162"/>
    <mergeCell ref="A163:B163"/>
    <mergeCell ref="A164:B164"/>
    <mergeCell ref="A165:B165"/>
    <mergeCell ref="A166:B166"/>
    <mergeCell ref="A167:B167"/>
    <mergeCell ref="A176:B176"/>
    <mergeCell ref="A177:B177"/>
    <mergeCell ref="A178:B178"/>
    <mergeCell ref="G64:H75"/>
    <mergeCell ref="A64:B64"/>
    <mergeCell ref="A112:B112"/>
    <mergeCell ref="E112:F112"/>
    <mergeCell ref="A113:B113"/>
    <mergeCell ref="E113:F124"/>
    <mergeCell ref="G113:H124"/>
    <mergeCell ref="A114:B114"/>
    <mergeCell ref="A115:B115"/>
    <mergeCell ref="A116:B116"/>
    <mergeCell ref="A117:B117"/>
    <mergeCell ref="A118:B118"/>
    <mergeCell ref="A119:B119"/>
    <mergeCell ref="A120:B120"/>
    <mergeCell ref="A121:B121"/>
    <mergeCell ref="A122:B122"/>
    <mergeCell ref="E95:F95"/>
    <mergeCell ref="A96:B96"/>
    <mergeCell ref="A91:D92"/>
    <mergeCell ref="E91:H92"/>
    <mergeCell ref="G79:H90"/>
    <mergeCell ref="A80:B80"/>
    <mergeCell ref="A81:B81"/>
    <mergeCell ref="A82:B82"/>
    <mergeCell ref="A45:B45"/>
    <mergeCell ref="A46:B46"/>
    <mergeCell ref="A47:B47"/>
    <mergeCell ref="D46:F46"/>
    <mergeCell ref="D45:F45"/>
    <mergeCell ref="D47:F47"/>
    <mergeCell ref="A48:B48"/>
    <mergeCell ref="D48:F48"/>
    <mergeCell ref="A58:B58"/>
    <mergeCell ref="C59:F59"/>
    <mergeCell ref="A60:H60"/>
    <mergeCell ref="A63:B63"/>
    <mergeCell ref="E63:F63"/>
    <mergeCell ref="A125:F125"/>
    <mergeCell ref="A146:H146"/>
    <mergeCell ref="E135:F135"/>
    <mergeCell ref="E136:F136"/>
    <mergeCell ref="E137:F137"/>
    <mergeCell ref="E138:F138"/>
    <mergeCell ref="A135:B135"/>
    <mergeCell ref="A136:B136"/>
    <mergeCell ref="A137:B137"/>
    <mergeCell ref="C135:D135"/>
    <mergeCell ref="A138:B138"/>
    <mergeCell ref="C136:D136"/>
    <mergeCell ref="G135:H135"/>
    <mergeCell ref="G136:H136"/>
    <mergeCell ref="G137:H137"/>
    <mergeCell ref="G138:H138"/>
    <mergeCell ref="C138:D138"/>
    <mergeCell ref="G140:H140"/>
    <mergeCell ref="A141:B141"/>
    <mergeCell ref="G141:H141"/>
    <mergeCell ref="A230:B230"/>
    <mergeCell ref="A231:B231"/>
    <mergeCell ref="A198:B198"/>
    <mergeCell ref="A199:B199"/>
    <mergeCell ref="A200:B200"/>
    <mergeCell ref="A201:B201"/>
    <mergeCell ref="A202:B202"/>
    <mergeCell ref="C197:H197"/>
    <mergeCell ref="C202:H202"/>
    <mergeCell ref="A219:B219"/>
    <mergeCell ref="A220:B220"/>
    <mergeCell ref="A221:B221"/>
    <mergeCell ref="A222:B222"/>
    <mergeCell ref="A223:B223"/>
    <mergeCell ref="A224:B224"/>
    <mergeCell ref="A225:B225"/>
    <mergeCell ref="A83:B83"/>
    <mergeCell ref="A84:B84"/>
    <mergeCell ref="A85:B85"/>
    <mergeCell ref="A86:B86"/>
    <mergeCell ref="A87:B87"/>
    <mergeCell ref="A88:B88"/>
    <mergeCell ref="A89:B89"/>
    <mergeCell ref="A90:B90"/>
    <mergeCell ref="B273:H273"/>
    <mergeCell ref="C143:D143"/>
    <mergeCell ref="E143:F143"/>
    <mergeCell ref="G143:H143"/>
    <mergeCell ref="A142:B143"/>
    <mergeCell ref="A232:B232"/>
    <mergeCell ref="A233:B233"/>
    <mergeCell ref="A234:B234"/>
    <mergeCell ref="C233:H234"/>
    <mergeCell ref="A204:H204"/>
    <mergeCell ref="A206:H206"/>
    <mergeCell ref="A207:H207"/>
    <mergeCell ref="A226:H226"/>
    <mergeCell ref="A227:B227"/>
    <mergeCell ref="A228:B228"/>
    <mergeCell ref="A229:B229"/>
  </mergeCells>
  <dataValidations disablePrompts="1" count="7">
    <dataValidation type="list" allowBlank="1" showInputMessage="1" showErrorMessage="1" sqref="G6:H6" xr:uid="{00000000-0002-0000-0000-000000000000}">
      <formula1>"Mr. Suraj Khare,Miss Rupali, Miss Vinaya"</formula1>
    </dataValidation>
    <dataValidation type="list" allowBlank="1" showInputMessage="1" showErrorMessage="1" sqref="G26:H26" xr:uid="{00000000-0002-0000-0000-000001000000}">
      <formula1>"Middle,Upper"</formula1>
    </dataValidation>
    <dataValidation type="list" allowBlank="1" showInputMessage="1" showErrorMessage="1" sqref="C129" xr:uid="{00000000-0002-0000-0000-000002000000}">
      <formula1>"300000,350000,400000,500000,600000,700000,800000,900000,1000000,1200000,1400000,1500000,1600000"</formula1>
    </dataValidation>
    <dataValidation type="list" allowBlank="1" showInputMessage="1" showErrorMessage="1" sqref="F147" xr:uid="{00000000-0002-0000-0000-000003000000}">
      <formula1>"Fungible area,Balcony Area,Deck Area,Chajja Area,Cornice Area,AP Area,WS Area"</formula1>
    </dataValidation>
    <dataValidation type="list" allowBlank="1" showInputMessage="1" showErrorMessage="1" sqref="C27:D27" xr:uid="{00000000-0002-0000-0000-000004000000}">
      <formula1>"Bitumen,Concrete"</formula1>
    </dataValidation>
    <dataValidation type="list" allowBlank="1" showInputMessage="1" showErrorMessage="1" sqref="C51:H51 G35:H35" xr:uid="{00000000-0002-0000-0000-000005000000}">
      <formula1>"Yes,No"</formula1>
    </dataValidation>
    <dataValidation type="list" allowBlank="1" showInputMessage="1" showErrorMessage="1" sqref="C147" xr:uid="{00000000-0002-0000-0000-000006000000}">
      <formula1>"Sale /         Rehab /           PAP,Sale / EWS, Sale / Mhada,Sale / Landowne, Sale / EWS+$D$130r"</formula1>
    </dataValidation>
  </dataValidations>
  <hyperlinks>
    <hyperlink ref="C23" r:id="rId1" xr:uid="{00000000-0004-0000-0000-000000000000}"/>
  </hyperlinks>
  <printOptions horizontalCentered="1"/>
  <pageMargins left="0.27559055118110237" right="0.27559055118110237" top="0.70866141732283472" bottom="0.47244094488188981" header="0.15748031496062992" footer="0.15748031496062992"/>
  <pageSetup paperSize="9" scale="69" fitToHeight="0" orientation="portrait" r:id="rId2"/>
  <headerFooter>
    <oddHeader>&amp;C&amp;25&amp;G</oddHeader>
    <oddFooter>&amp;L&amp;"Times New Roman,Bold"&amp;16Ref No: &amp;F&amp;R&amp;"Times New Roman,Bold"&amp;16&amp;P</oddFooter>
  </headerFooter>
  <rowBreaks count="11" manualBreakCount="11">
    <brk id="92" max="16383" man="1"/>
    <brk id="274" max="16383" man="1"/>
    <brk id="313" max="16383" man="1"/>
    <brk id="353" max="16383" man="1"/>
    <brk id="385" max="16383" man="1"/>
    <brk id="414" max="16383" man="1"/>
    <brk id="447" max="16383" man="1"/>
    <brk id="480" max="16383" man="1"/>
    <brk id="509" max="16383" man="1"/>
    <brk id="537" max="16383" man="1"/>
    <brk id="566" max="16383" man="1"/>
  </rowBreaks>
  <drawing r:id="rId3"/>
  <legacyDrawing r:id="rId4"/>
  <legacyDrawingHF r:id="rId5"/>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3:K56"/>
  <sheetViews>
    <sheetView zoomScale="70" zoomScaleNormal="70" workbookViewId="0">
      <selection activeCell="A3" sqref="A3:XFD18"/>
    </sheetView>
  </sheetViews>
  <sheetFormatPr defaultRowHeight="14.4" x14ac:dyDescent="0.3"/>
  <cols>
    <col min="1" max="1" width="23" customWidth="1"/>
    <col min="2" max="2" width="25.5546875" customWidth="1"/>
    <col min="3" max="3" width="17.5546875" customWidth="1"/>
    <col min="4" max="4" width="16" bestFit="1" customWidth="1"/>
    <col min="5" max="9" width="25.5546875" customWidth="1"/>
  </cols>
  <sheetData>
    <row r="3" spans="1:11" s="1" customFormat="1" ht="21.6" thickBot="1" x14ac:dyDescent="0.35">
      <c r="A3" s="108" t="s">
        <v>68</v>
      </c>
      <c r="B3" s="108"/>
      <c r="C3" s="108"/>
      <c r="D3" s="108"/>
      <c r="E3" s="108"/>
      <c r="F3" s="108"/>
      <c r="G3" s="108"/>
      <c r="H3" s="108"/>
      <c r="I3" s="108"/>
    </row>
    <row r="4" spans="1:11" s="1" customFormat="1" ht="20.25" customHeight="1" x14ac:dyDescent="0.4">
      <c r="A4" s="189">
        <v>1</v>
      </c>
      <c r="B4" s="189"/>
      <c r="C4" s="189"/>
      <c r="D4" s="129" t="s">
        <v>4</v>
      </c>
      <c r="E4" s="30" t="s">
        <v>116</v>
      </c>
      <c r="F4" s="128" t="s">
        <v>103</v>
      </c>
      <c r="G4" s="128"/>
      <c r="H4" s="30" t="s">
        <v>117</v>
      </c>
      <c r="I4" s="30" t="s">
        <v>118</v>
      </c>
      <c r="J4" s="16" t="str">
        <f ca="1">(IF(F7&gt;99%,"All work completed. Please provide OC.",IF(F7&gt;89.8%,"Plinth, RCC, Brick, Plaster, Flooring, Wooden, Plumbing, Electrification, etc., work Completed. Finishing work is in process.",IF(F7&lt;94%,(IF(C7=0,"Work not yet Started.",IF(E7=25%,"Piling work in process",IF(E7=50%,"Excavation work in process",IF(E7=100%,"Excavation work Completed. ","0")))&amp;(IF(C8=0%,"",IF(C8=K9,"Footing work is process",IF(C8=K10,"Footing work Completed",IF(C8=K11,"1st Basement Completed",IF(C8=K12,"1st &amp; 2nd Basement Completed",IF(C8=K13,"1st to 3rd Basement Completed",IF(C8=K14,"1st to 4th Basement Completed",IF(C8=K15,"Plinth work is process",IF(C8=K16,"Plinth work completed","0")))))))))))&amp;(IF(C9=(F5+H5+I5),", RCC Slab",IF(C9&gt;0,", RCC upto "&amp;C9&amp;" Slab",""))&amp;(IF(C10=I5,", Brickwork",IF(C10&gt;0,", Brickwork upto "&amp;C10&amp;" Floor",""))&amp;(IF(C11=I5,", Internal Plaster",IF(C11&gt;0,", Internal Plaster upto "&amp;C11&amp;" Floor",""))&amp;(IF(C12=I5,", External Plaster",IF(C12&gt;0,", External Plaster upto "&amp;C12&amp;" Floor",""))&amp;(IF(C13=I5,", External Plumbing, Elevation and Waterproofing",IF(C13&gt;0,", External Plumbing, Elevation and Waterproofing upto "&amp;C13&amp;" Floor",""))&amp;(IF(C14=I5,", Flooring &amp; Fitting",IF(C14&gt;0,", Flooring &amp; Fitting upto "&amp;C14&amp;" Floor",""))&amp;(IF(C15=I5,", Wooden Work",IF(C15&gt;0,", Wooden Work upto "&amp;C15&amp;" Floor",""))&amp;(IF(C16=I5,", Electrical &amp; Sanitary fittings",IF(C16&gt;0,", Electrical &amp; Sanitary fittings upto "&amp;C16&amp;" Floor",""))&amp;(IF(C17&gt;0,", Finishing upto "&amp;C17&amp;" Floor","")&amp;(IF(C9&gt;0.5," Completed",""))))))))))))))))</f>
        <v>Excavation work Completed. Plinth work completed</v>
      </c>
      <c r="K4" s="18"/>
    </row>
    <row r="5" spans="1:11" s="1" customFormat="1" ht="21" x14ac:dyDescent="0.4">
      <c r="A5" s="189"/>
      <c r="B5" s="189"/>
      <c r="C5" s="189"/>
      <c r="D5" s="129"/>
      <c r="E5" s="30">
        <v>3</v>
      </c>
      <c r="F5" s="128">
        <v>1</v>
      </c>
      <c r="G5" s="128"/>
      <c r="H5" s="30">
        <v>0</v>
      </c>
      <c r="I5" s="30">
        <f ca="1">--TRIM(RIGHT(SUBSTITUTE(LEFT(A4,_xlfn.AGGREGATE(16,6,FIND({0,1,2,3,4,5,6,7,8,9},A4,ROW(INDIRECT("1:"&amp;LEN(A4)))),1))," ",REPT(" ",LEN(A4))),LEN(A4)))</f>
        <v>1</v>
      </c>
      <c r="J5" s="17" t="s">
        <v>122</v>
      </c>
      <c r="K5" s="18"/>
    </row>
    <row r="6" spans="1:11" s="1" customFormat="1" ht="20.25" customHeight="1" x14ac:dyDescent="0.4">
      <c r="A6" s="109" t="s">
        <v>120</v>
      </c>
      <c r="B6" s="109"/>
      <c r="C6" s="109" t="s">
        <v>133</v>
      </c>
      <c r="D6" s="109"/>
      <c r="E6" s="28" t="s">
        <v>134</v>
      </c>
      <c r="F6" s="109" t="s">
        <v>121</v>
      </c>
      <c r="G6" s="109"/>
      <c r="H6" s="29" t="s">
        <v>119</v>
      </c>
      <c r="I6" s="29"/>
      <c r="J6" s="20" t="s">
        <v>135</v>
      </c>
      <c r="K6" s="19">
        <f ca="1">I5*25%</f>
        <v>0.25</v>
      </c>
    </row>
    <row r="7" spans="1:11" s="1" customFormat="1" ht="20.25" customHeight="1" x14ac:dyDescent="0.4">
      <c r="A7" s="81" t="s">
        <v>136</v>
      </c>
      <c r="B7" s="81"/>
      <c r="C7" s="128">
        <f ca="1">K8</f>
        <v>1</v>
      </c>
      <c r="D7" s="128"/>
      <c r="E7" s="5">
        <f ca="1">((100/I5)*C7)/100</f>
        <v>1</v>
      </c>
      <c r="F7" s="81">
        <f ca="1">(((C7/I5*5)+(C8/I5*20)+(25/(F5+H5+I5)*C9)+(5/(I5)*C10)+(2.5/(I5)*C11)+(2.5/(I5)*C12)+(5/I5*C13)+(10/I5*C14)+(2.5/I5*C15)+(2.5/I5*C16)+(10/I5*C17)+(10/I5*C18))/100)</f>
        <v>0.25</v>
      </c>
      <c r="G7" s="81"/>
      <c r="H7" s="81" t="str">
        <f ca="1">J4</f>
        <v>Excavation work Completed. Plinth work completed</v>
      </c>
      <c r="I7" s="81"/>
      <c r="J7" s="20" t="s">
        <v>123</v>
      </c>
      <c r="K7" s="24">
        <f ca="1">I5*50%</f>
        <v>0.5</v>
      </c>
    </row>
    <row r="8" spans="1:11" s="1" customFormat="1" ht="21" x14ac:dyDescent="0.4">
      <c r="A8" s="81" t="s">
        <v>104</v>
      </c>
      <c r="B8" s="81"/>
      <c r="C8" s="188">
        <f ca="1">K16</f>
        <v>1</v>
      </c>
      <c r="D8" s="128"/>
      <c r="E8" s="5">
        <f ca="1">((100/I5)*C8)/100</f>
        <v>1</v>
      </c>
      <c r="F8" s="81"/>
      <c r="G8" s="81"/>
      <c r="H8" s="81"/>
      <c r="I8" s="81"/>
      <c r="J8" s="20" t="s">
        <v>124</v>
      </c>
      <c r="K8" s="24">
        <f ca="1">I5</f>
        <v>1</v>
      </c>
    </row>
    <row r="9" spans="1:11" s="1" customFormat="1" ht="21" customHeight="1" x14ac:dyDescent="0.4">
      <c r="A9" s="81" t="s">
        <v>137</v>
      </c>
      <c r="B9" s="81"/>
      <c r="C9" s="128">
        <v>0</v>
      </c>
      <c r="D9" s="128"/>
      <c r="E9" s="5">
        <f ca="1">((100/(F5+H5+I5))*C9)/100</f>
        <v>0</v>
      </c>
      <c r="F9" s="81"/>
      <c r="G9" s="81"/>
      <c r="H9" s="81"/>
      <c r="I9" s="81"/>
      <c r="J9" s="20" t="s">
        <v>125</v>
      </c>
      <c r="K9" s="25">
        <f ca="1">(IF(E5&gt;1,(I5/(E5+2)),I5*0.2))</f>
        <v>0.2</v>
      </c>
    </row>
    <row r="10" spans="1:11" s="1" customFormat="1" ht="21" customHeight="1" x14ac:dyDescent="0.4">
      <c r="A10" s="81" t="s">
        <v>138</v>
      </c>
      <c r="B10" s="81"/>
      <c r="C10" s="128">
        <v>0</v>
      </c>
      <c r="D10" s="128"/>
      <c r="E10" s="5">
        <f ca="1">((100/I5)*C10)/100</f>
        <v>0</v>
      </c>
      <c r="F10" s="81"/>
      <c r="G10" s="81"/>
      <c r="H10" s="81"/>
      <c r="I10" s="81"/>
      <c r="J10" s="20" t="s">
        <v>126</v>
      </c>
      <c r="K10" s="25">
        <f ca="1">(IF(E5&gt;1,(I5/(E5+2)+K9),I5*0.2+K9))</f>
        <v>0.4</v>
      </c>
    </row>
    <row r="11" spans="1:11" s="1" customFormat="1" ht="21" customHeight="1" x14ac:dyDescent="0.4">
      <c r="A11" s="126" t="s">
        <v>139</v>
      </c>
      <c r="B11" s="127"/>
      <c r="C11" s="128">
        <v>0</v>
      </c>
      <c r="D11" s="128"/>
      <c r="E11" s="5">
        <f ca="1">((100/I5)*C11)/100</f>
        <v>0</v>
      </c>
      <c r="F11" s="81"/>
      <c r="G11" s="81"/>
      <c r="H11" s="81"/>
      <c r="I11" s="81"/>
      <c r="J11" s="20" t="s">
        <v>140</v>
      </c>
      <c r="K11" s="25">
        <f ca="1">(IF(E5&gt;1,(I5/(E5+2)+K10),0))</f>
        <v>0.60000000000000009</v>
      </c>
    </row>
    <row r="12" spans="1:11" s="1" customFormat="1" ht="21" customHeight="1" x14ac:dyDescent="0.4">
      <c r="A12" s="126" t="s">
        <v>170</v>
      </c>
      <c r="B12" s="127"/>
      <c r="C12" s="128">
        <v>0</v>
      </c>
      <c r="D12" s="128"/>
      <c r="E12" s="5">
        <f ca="1">((100/I5)*C12)/100</f>
        <v>0</v>
      </c>
      <c r="F12" s="81"/>
      <c r="G12" s="81"/>
      <c r="H12" s="81"/>
      <c r="I12" s="81"/>
      <c r="J12" s="20" t="s">
        <v>141</v>
      </c>
      <c r="K12" s="25">
        <f ca="1">(IF(E5&gt;2,(I5/(E5+2)+K11),0))</f>
        <v>0.8</v>
      </c>
    </row>
    <row r="13" spans="1:11" s="1" customFormat="1" ht="57.75" customHeight="1" x14ac:dyDescent="0.4">
      <c r="A13" s="126" t="s">
        <v>167</v>
      </c>
      <c r="B13" s="127"/>
      <c r="C13" s="128">
        <v>0</v>
      </c>
      <c r="D13" s="128"/>
      <c r="E13" s="5">
        <f ca="1">((100/(I5))*C13)/100</f>
        <v>0</v>
      </c>
      <c r="F13" s="81"/>
      <c r="G13" s="81"/>
      <c r="H13" s="81"/>
      <c r="I13" s="81"/>
      <c r="J13" s="20" t="s">
        <v>143</v>
      </c>
      <c r="K13" s="26">
        <f>(IF(E5&gt;3,(I5/(E5+2)+K12),0))</f>
        <v>0</v>
      </c>
    </row>
    <row r="14" spans="1:11" s="1" customFormat="1" ht="21" x14ac:dyDescent="0.4">
      <c r="A14" s="81" t="s">
        <v>142</v>
      </c>
      <c r="B14" s="81"/>
      <c r="C14" s="128">
        <v>0</v>
      </c>
      <c r="D14" s="128"/>
      <c r="E14" s="5">
        <f ca="1">((100/(I5))*C14)/100</f>
        <v>0</v>
      </c>
      <c r="F14" s="81"/>
      <c r="G14" s="81"/>
      <c r="H14" s="81"/>
      <c r="I14" s="81"/>
      <c r="J14" s="20" t="s">
        <v>144</v>
      </c>
      <c r="K14" s="25">
        <f>(IF(E5&gt;4,(I5/(E5+2)+K13),0))</f>
        <v>0</v>
      </c>
    </row>
    <row r="15" spans="1:11" s="1" customFormat="1" ht="21" customHeight="1" x14ac:dyDescent="0.4">
      <c r="A15" s="81" t="s">
        <v>169</v>
      </c>
      <c r="B15" s="81"/>
      <c r="C15" s="128">
        <v>0</v>
      </c>
      <c r="D15" s="128"/>
      <c r="E15" s="5">
        <f ca="1">((100/I5)*C15)/100</f>
        <v>0</v>
      </c>
      <c r="F15" s="81"/>
      <c r="G15" s="81"/>
      <c r="H15" s="81"/>
      <c r="I15" s="81"/>
      <c r="J15" s="20" t="s">
        <v>127</v>
      </c>
      <c r="K15" s="25">
        <f>(IF(E5=1,(I5/(E5+3)+K10),IF(E5=0,(I5*0.3+K10),IF(E5&gt;1,0))))</f>
        <v>0</v>
      </c>
    </row>
    <row r="16" spans="1:11" s="1" customFormat="1" ht="21.6" thickBot="1" x14ac:dyDescent="0.45">
      <c r="A16" s="81" t="s">
        <v>168</v>
      </c>
      <c r="B16" s="81"/>
      <c r="C16" s="128">
        <v>0</v>
      </c>
      <c r="D16" s="128"/>
      <c r="E16" s="5">
        <f ca="1">((100/I5)*C16)/100</f>
        <v>0</v>
      </c>
      <c r="F16" s="81"/>
      <c r="G16" s="81"/>
      <c r="H16" s="81"/>
      <c r="I16" s="81"/>
      <c r="J16" s="22" t="s">
        <v>128</v>
      </c>
      <c r="K16" s="27">
        <f ca="1">(IF(E5&gt;1.5,(I5/(E5+2)+K10+MAX(0,K11-K10)+MAX(0,K12-K11)+MAX(0,K13-K12)+MAX(0,K14-K13)+MAX(0,K15-K14)),IF(E5=1,(I5/(E5+3)+K15),IF(E5=0,I5*0.3+K15))))</f>
        <v>1</v>
      </c>
    </row>
    <row r="17" spans="1:9" s="1" customFormat="1" ht="21" x14ac:dyDescent="0.3">
      <c r="A17" s="81" t="s">
        <v>145</v>
      </c>
      <c r="B17" s="81"/>
      <c r="C17" s="128">
        <v>0</v>
      </c>
      <c r="D17" s="128"/>
      <c r="E17" s="5">
        <f ca="1">((100/(I5))*C17)/100</f>
        <v>0</v>
      </c>
      <c r="F17" s="81"/>
      <c r="G17" s="81"/>
      <c r="H17" s="81"/>
      <c r="I17" s="81"/>
    </row>
    <row r="18" spans="1:9" s="1" customFormat="1" ht="21" x14ac:dyDescent="0.3">
      <c r="A18" s="81" t="s">
        <v>146</v>
      </c>
      <c r="B18" s="81"/>
      <c r="C18" s="128">
        <v>0</v>
      </c>
      <c r="D18" s="128"/>
      <c r="E18" s="5">
        <f ca="1">((100/(I5))*C18)/100</f>
        <v>0</v>
      </c>
      <c r="F18" s="81"/>
      <c r="G18" s="81"/>
      <c r="H18" s="81"/>
      <c r="I18" s="81"/>
    </row>
    <row r="23" spans="1:9" x14ac:dyDescent="0.3">
      <c r="B23" s="187" t="s">
        <v>171</v>
      </c>
      <c r="C23" s="187"/>
      <c r="D23" s="187"/>
      <c r="E23" s="187"/>
      <c r="F23" s="187"/>
      <c r="G23" s="187"/>
    </row>
    <row r="24" spans="1:9" ht="14.4" customHeight="1" x14ac:dyDescent="0.3">
      <c r="B24" s="182" t="s">
        <v>172</v>
      </c>
      <c r="C24" s="182" t="s">
        <v>173</v>
      </c>
      <c r="D24" s="185" t="s">
        <v>174</v>
      </c>
      <c r="E24" s="186" t="s">
        <v>175</v>
      </c>
      <c r="F24" s="183" t="s">
        <v>176</v>
      </c>
      <c r="G24" s="182" t="s">
        <v>177</v>
      </c>
    </row>
    <row r="25" spans="1:9" x14ac:dyDescent="0.3">
      <c r="B25" s="182"/>
      <c r="C25" s="182"/>
      <c r="D25" s="185"/>
      <c r="E25" s="186"/>
      <c r="F25" s="183"/>
      <c r="G25" s="182"/>
    </row>
    <row r="26" spans="1:9" x14ac:dyDescent="0.3">
      <c r="B26" s="38" t="s">
        <v>178</v>
      </c>
      <c r="C26" s="39">
        <v>10</v>
      </c>
      <c r="D26" s="39">
        <v>1</v>
      </c>
      <c r="E26" s="40"/>
      <c r="F26" s="41">
        <f>((E26/D26)*0.05)*100</f>
        <v>0</v>
      </c>
      <c r="G26" s="41">
        <f t="shared" ref="G26:G37" si="0">((E26/D26)*(C26/100))*100</f>
        <v>0</v>
      </c>
    </row>
    <row r="27" spans="1:9" x14ac:dyDescent="0.3">
      <c r="B27" s="38" t="s">
        <v>179</v>
      </c>
      <c r="C27" s="40">
        <v>10</v>
      </c>
      <c r="D27" s="40">
        <v>1</v>
      </c>
      <c r="E27" s="40"/>
      <c r="F27" s="41">
        <f>((E27/D27)*0.05)*100</f>
        <v>0</v>
      </c>
      <c r="G27" s="41">
        <f t="shared" si="0"/>
        <v>0</v>
      </c>
    </row>
    <row r="28" spans="1:9" x14ac:dyDescent="0.3">
      <c r="B28" s="38" t="s">
        <v>180</v>
      </c>
      <c r="C28" s="40">
        <v>15</v>
      </c>
      <c r="D28" s="40">
        <v>1</v>
      </c>
      <c r="E28" s="40"/>
      <c r="F28" s="41">
        <f>((E28/D28)*0.15)*100</f>
        <v>0</v>
      </c>
      <c r="G28" s="41">
        <f t="shared" si="0"/>
        <v>0</v>
      </c>
    </row>
    <row r="29" spans="1:9" x14ac:dyDescent="0.3">
      <c r="B29" s="42" t="s">
        <v>181</v>
      </c>
      <c r="C29" s="40">
        <v>25</v>
      </c>
      <c r="D29" s="40">
        <v>40</v>
      </c>
      <c r="E29" s="40"/>
      <c r="F29" s="41">
        <f>((E29/D29)*0.25)*100</f>
        <v>0</v>
      </c>
      <c r="G29" s="41">
        <f t="shared" si="0"/>
        <v>0</v>
      </c>
    </row>
    <row r="30" spans="1:9" x14ac:dyDescent="0.3">
      <c r="B30" s="42" t="s">
        <v>182</v>
      </c>
      <c r="C30" s="40">
        <v>5</v>
      </c>
      <c r="D30" s="40">
        <v>39</v>
      </c>
      <c r="E30" s="40"/>
      <c r="F30" s="41">
        <f>((E30/D30)*0.05)*100</f>
        <v>0</v>
      </c>
      <c r="G30" s="41">
        <f t="shared" si="0"/>
        <v>0</v>
      </c>
    </row>
    <row r="31" spans="1:9" ht="28.8" x14ac:dyDescent="0.3">
      <c r="B31" s="42" t="s">
        <v>183</v>
      </c>
      <c r="C31" s="40">
        <v>2.5</v>
      </c>
      <c r="D31" s="40">
        <v>39</v>
      </c>
      <c r="E31" s="40"/>
      <c r="F31" s="41">
        <f>((E31/D31)*0.025)*100</f>
        <v>0</v>
      </c>
      <c r="G31" s="41">
        <f t="shared" si="0"/>
        <v>0</v>
      </c>
    </row>
    <row r="32" spans="1:9" ht="28.8" x14ac:dyDescent="0.3">
      <c r="B32" s="42" t="s">
        <v>184</v>
      </c>
      <c r="C32" s="40">
        <v>2.5</v>
      </c>
      <c r="D32" s="40">
        <v>39</v>
      </c>
      <c r="E32" s="40"/>
      <c r="F32" s="41">
        <f>((E32/D32)*0.025)*100</f>
        <v>0</v>
      </c>
      <c r="G32" s="41">
        <f t="shared" si="0"/>
        <v>0</v>
      </c>
    </row>
    <row r="33" spans="1:7" ht="43.2" x14ac:dyDescent="0.3">
      <c r="B33" s="43" t="s">
        <v>185</v>
      </c>
      <c r="C33" s="40">
        <v>5</v>
      </c>
      <c r="D33" s="40">
        <v>39</v>
      </c>
      <c r="E33" s="40"/>
      <c r="F33" s="41">
        <f>((E33/D33)*0.05)*100</f>
        <v>0</v>
      </c>
      <c r="G33" s="41">
        <f t="shared" si="0"/>
        <v>0</v>
      </c>
    </row>
    <row r="34" spans="1:7" ht="28.8" x14ac:dyDescent="0.3">
      <c r="B34" s="43" t="s">
        <v>186</v>
      </c>
      <c r="C34" s="40">
        <v>5</v>
      </c>
      <c r="D34" s="40">
        <v>39</v>
      </c>
      <c r="E34" s="40"/>
      <c r="F34" s="41">
        <f>((E34/D34)*0.1)*100</f>
        <v>0</v>
      </c>
      <c r="G34" s="41">
        <f t="shared" si="0"/>
        <v>0</v>
      </c>
    </row>
    <row r="35" spans="1:7" ht="28.8" x14ac:dyDescent="0.3">
      <c r="B35" s="43" t="s">
        <v>187</v>
      </c>
      <c r="C35" s="40">
        <v>5</v>
      </c>
      <c r="D35" s="40">
        <v>39</v>
      </c>
      <c r="E35" s="40"/>
      <c r="F35" s="41">
        <f>((E35/D35)*0.05)*100</f>
        <v>0</v>
      </c>
      <c r="G35" s="41">
        <f t="shared" si="0"/>
        <v>0</v>
      </c>
    </row>
    <row r="36" spans="1:7" ht="43.2" x14ac:dyDescent="0.3">
      <c r="B36" s="43" t="s">
        <v>188</v>
      </c>
      <c r="C36" s="40">
        <v>10</v>
      </c>
      <c r="D36" s="40">
        <v>39</v>
      </c>
      <c r="E36" s="40"/>
      <c r="F36" s="41">
        <f>((E36/D36)*0.1)*100</f>
        <v>0</v>
      </c>
      <c r="G36" s="41">
        <f t="shared" si="0"/>
        <v>0</v>
      </c>
    </row>
    <row r="37" spans="1:7" ht="43.2" x14ac:dyDescent="0.3">
      <c r="B37" s="43" t="s">
        <v>189</v>
      </c>
      <c r="C37" s="40">
        <v>5</v>
      </c>
      <c r="D37" s="40">
        <v>39</v>
      </c>
      <c r="E37" s="40"/>
      <c r="F37" s="41">
        <f>((E37/D37)*0.1)*100</f>
        <v>0</v>
      </c>
      <c r="G37" s="41">
        <f t="shared" si="0"/>
        <v>0</v>
      </c>
    </row>
    <row r="38" spans="1:7" ht="15.6" x14ac:dyDescent="0.3">
      <c r="B38" s="44" t="s">
        <v>190</v>
      </c>
      <c r="C38" s="45">
        <f>SUM(C26:C37)</f>
        <v>100</v>
      </c>
      <c r="D38" s="44"/>
      <c r="E38" s="44"/>
      <c r="F38" s="45">
        <f>SUM(F26:F37)</f>
        <v>0</v>
      </c>
      <c r="G38" s="45">
        <f>SUM(G26:G37)</f>
        <v>0</v>
      </c>
    </row>
    <row r="39" spans="1:7" x14ac:dyDescent="0.3">
      <c r="B39" s="183" t="s">
        <v>191</v>
      </c>
      <c r="C39" s="183"/>
      <c r="D39" s="183"/>
      <c r="E39" s="183"/>
      <c r="F39" s="183"/>
      <c r="G39" s="183"/>
    </row>
    <row r="40" spans="1:7" x14ac:dyDescent="0.3">
      <c r="B40" s="184" t="s">
        <v>192</v>
      </c>
      <c r="C40" s="184"/>
      <c r="D40" s="184"/>
      <c r="E40" s="184" t="s">
        <v>193</v>
      </c>
      <c r="F40" s="184"/>
      <c r="G40" s="184"/>
    </row>
    <row r="41" spans="1:7" x14ac:dyDescent="0.3">
      <c r="B41" s="180" t="s">
        <v>194</v>
      </c>
      <c r="C41" s="180"/>
      <c r="D41" s="180"/>
      <c r="E41" s="180" t="s">
        <v>195</v>
      </c>
      <c r="F41" s="180"/>
      <c r="G41" s="180"/>
    </row>
    <row r="42" spans="1:7" x14ac:dyDescent="0.3">
      <c r="B42" s="180" t="s">
        <v>196</v>
      </c>
      <c r="C42" s="180"/>
      <c r="D42" s="180"/>
      <c r="E42" s="180" t="s">
        <v>197</v>
      </c>
      <c r="F42" s="180"/>
      <c r="G42" s="180"/>
    </row>
    <row r="43" spans="1:7" x14ac:dyDescent="0.3">
      <c r="B43" s="181" t="s">
        <v>198</v>
      </c>
      <c r="C43" s="181"/>
      <c r="D43" s="181"/>
      <c r="E43" s="181" t="s">
        <v>199</v>
      </c>
      <c r="F43" s="181"/>
      <c r="G43" s="181"/>
    </row>
    <row r="45" spans="1:7" ht="15" thickBot="1" x14ac:dyDescent="0.35"/>
    <row r="46" spans="1:7" ht="16.8" thickTop="1" thickBot="1" x14ac:dyDescent="0.35">
      <c r="A46" s="46" t="s">
        <v>200</v>
      </c>
      <c r="B46" s="46" t="s">
        <v>172</v>
      </c>
      <c r="C46" s="47" t="s">
        <v>201</v>
      </c>
      <c r="D46" s="47" t="s">
        <v>202</v>
      </c>
      <c r="E46" s="47" t="s">
        <v>203</v>
      </c>
    </row>
    <row r="47" spans="1:7" ht="30" thickTop="1" thickBot="1" x14ac:dyDescent="0.35">
      <c r="A47" s="48">
        <v>1</v>
      </c>
      <c r="B47" s="49" t="s">
        <v>204</v>
      </c>
      <c r="C47" s="50">
        <v>0</v>
      </c>
      <c r="D47" s="51">
        <v>0.1</v>
      </c>
      <c r="E47" s="50">
        <v>0.1</v>
      </c>
    </row>
    <row r="48" spans="1:7" ht="15.6" thickTop="1" thickBot="1" x14ac:dyDescent="0.35">
      <c r="A48" s="48">
        <v>2</v>
      </c>
      <c r="B48" s="49" t="s">
        <v>205</v>
      </c>
      <c r="C48" s="50" t="s">
        <v>206</v>
      </c>
      <c r="D48" s="51" t="s">
        <v>207</v>
      </c>
      <c r="E48" s="50">
        <v>0.3</v>
      </c>
    </row>
    <row r="49" spans="1:5" ht="58.8" thickTop="1" thickBot="1" x14ac:dyDescent="0.35">
      <c r="A49" s="48">
        <v>3</v>
      </c>
      <c r="B49" s="49" t="s">
        <v>208</v>
      </c>
      <c r="C49" s="50" t="s">
        <v>209</v>
      </c>
      <c r="D49" s="51" t="s">
        <v>210</v>
      </c>
      <c r="E49" s="50">
        <v>0.45</v>
      </c>
    </row>
    <row r="50" spans="1:5" ht="73.2" thickTop="1" thickBot="1" x14ac:dyDescent="0.35">
      <c r="A50" s="48">
        <v>4</v>
      </c>
      <c r="B50" s="49" t="s">
        <v>211</v>
      </c>
      <c r="C50" s="50" t="s">
        <v>212</v>
      </c>
      <c r="D50" s="51" t="s">
        <v>213</v>
      </c>
      <c r="E50" s="50">
        <v>0.7</v>
      </c>
    </row>
    <row r="51" spans="1:5" ht="58.8" thickTop="1" thickBot="1" x14ac:dyDescent="0.35">
      <c r="A51" s="48">
        <v>5</v>
      </c>
      <c r="B51" s="49" t="s">
        <v>214</v>
      </c>
      <c r="C51" s="50" t="s">
        <v>215</v>
      </c>
      <c r="D51" s="51" t="s">
        <v>216</v>
      </c>
      <c r="E51" s="50">
        <v>0.75</v>
      </c>
    </row>
    <row r="52" spans="1:5" ht="73.2" thickTop="1" thickBot="1" x14ac:dyDescent="0.35">
      <c r="A52" s="48">
        <v>6</v>
      </c>
      <c r="B52" s="49" t="s">
        <v>217</v>
      </c>
      <c r="C52" s="50" t="s">
        <v>218</v>
      </c>
      <c r="D52" s="51" t="s">
        <v>219</v>
      </c>
      <c r="E52" s="50">
        <v>0.8</v>
      </c>
    </row>
    <row r="53" spans="1:5" ht="102" thickTop="1" thickBot="1" x14ac:dyDescent="0.35">
      <c r="A53" s="48">
        <v>7</v>
      </c>
      <c r="B53" s="49" t="s">
        <v>220</v>
      </c>
      <c r="C53" s="50" t="s">
        <v>221</v>
      </c>
      <c r="D53" s="51" t="s">
        <v>222</v>
      </c>
      <c r="E53" s="50">
        <v>0.85</v>
      </c>
    </row>
    <row r="54" spans="1:5" ht="174" thickTop="1" thickBot="1" x14ac:dyDescent="0.35">
      <c r="A54" s="48">
        <v>8</v>
      </c>
      <c r="B54" s="49" t="s">
        <v>223</v>
      </c>
      <c r="C54" s="50" t="s">
        <v>224</v>
      </c>
      <c r="D54" s="51" t="s">
        <v>225</v>
      </c>
      <c r="E54" s="50">
        <v>0.95</v>
      </c>
    </row>
    <row r="55" spans="1:5" ht="87.6" thickTop="1" thickBot="1" x14ac:dyDescent="0.35">
      <c r="A55" s="48">
        <v>9</v>
      </c>
      <c r="B55" s="49" t="s">
        <v>226</v>
      </c>
      <c r="C55" s="50" t="s">
        <v>227</v>
      </c>
      <c r="D55" s="51" t="s">
        <v>228</v>
      </c>
      <c r="E55" s="50">
        <v>1</v>
      </c>
    </row>
    <row r="56" spans="1:5" ht="15" thickTop="1" x14ac:dyDescent="0.3"/>
  </sheetData>
  <mergeCells count="50">
    <mergeCell ref="A6:B6"/>
    <mergeCell ref="C6:D6"/>
    <mergeCell ref="F6:G6"/>
    <mergeCell ref="A3:I3"/>
    <mergeCell ref="A4:C5"/>
    <mergeCell ref="D4:D5"/>
    <mergeCell ref="F4:G4"/>
    <mergeCell ref="F5:G5"/>
    <mergeCell ref="A7:B7"/>
    <mergeCell ref="C7:D7"/>
    <mergeCell ref="F7:G18"/>
    <mergeCell ref="H7:I18"/>
    <mergeCell ref="A8:B8"/>
    <mergeCell ref="C8:D8"/>
    <mergeCell ref="A9:B9"/>
    <mergeCell ref="C9:D9"/>
    <mergeCell ref="A10:B10"/>
    <mergeCell ref="C10:D10"/>
    <mergeCell ref="A11:B11"/>
    <mergeCell ref="C11:D11"/>
    <mergeCell ref="A12:B12"/>
    <mergeCell ref="C12:D12"/>
    <mergeCell ref="A13:B13"/>
    <mergeCell ref="C13:D13"/>
    <mergeCell ref="A14:B14"/>
    <mergeCell ref="C14:D14"/>
    <mergeCell ref="A15:B15"/>
    <mergeCell ref="C15:D15"/>
    <mergeCell ref="A16:B16"/>
    <mergeCell ref="C16:D16"/>
    <mergeCell ref="A17:B17"/>
    <mergeCell ref="C17:D17"/>
    <mergeCell ref="A18:B18"/>
    <mergeCell ref="C18:D18"/>
    <mergeCell ref="B23:G23"/>
    <mergeCell ref="B42:D42"/>
    <mergeCell ref="E42:G42"/>
    <mergeCell ref="B43:D43"/>
    <mergeCell ref="E43:G43"/>
    <mergeCell ref="G24:G25"/>
    <mergeCell ref="B39:G39"/>
    <mergeCell ref="B40:D40"/>
    <mergeCell ref="E40:G40"/>
    <mergeCell ref="B41:D41"/>
    <mergeCell ref="E41:G41"/>
    <mergeCell ref="B24:B25"/>
    <mergeCell ref="C24:C25"/>
    <mergeCell ref="D24:D25"/>
    <mergeCell ref="E24:E25"/>
    <mergeCell ref="F24:F25"/>
  </mergeCells>
  <pageMargins left="0.7" right="0.7" top="0.75" bottom="0.75" header="0.3" footer="0.3"/>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B2:C35"/>
  <sheetViews>
    <sheetView topLeftCell="A22" workbookViewId="0">
      <selection activeCell="C37" sqref="C37"/>
    </sheetView>
  </sheetViews>
  <sheetFormatPr defaultRowHeight="14.4" x14ac:dyDescent="0.3"/>
  <cols>
    <col min="2" max="2" width="3" bestFit="1" customWidth="1"/>
    <col min="3" max="3" width="155.44140625" customWidth="1"/>
  </cols>
  <sheetData>
    <row r="2" spans="2:3" ht="28.8" x14ac:dyDescent="0.3">
      <c r="B2" s="40">
        <v>1</v>
      </c>
      <c r="C2" s="58" t="s">
        <v>245</v>
      </c>
    </row>
    <row r="3" spans="2:3" x14ac:dyDescent="0.3">
      <c r="B3" s="40">
        <v>2</v>
      </c>
      <c r="C3" s="59" t="s">
        <v>246</v>
      </c>
    </row>
    <row r="4" spans="2:3" x14ac:dyDescent="0.3">
      <c r="B4" s="40">
        <v>3</v>
      </c>
      <c r="C4" s="40" t="s">
        <v>247</v>
      </c>
    </row>
    <row r="5" spans="2:3" x14ac:dyDescent="0.3">
      <c r="B5" s="40">
        <v>4</v>
      </c>
      <c r="C5" s="59" t="s">
        <v>248</v>
      </c>
    </row>
    <row r="6" spans="2:3" x14ac:dyDescent="0.3">
      <c r="B6" s="40">
        <v>5</v>
      </c>
      <c r="C6" s="40" t="s">
        <v>249</v>
      </c>
    </row>
    <row r="7" spans="2:3" x14ac:dyDescent="0.3">
      <c r="B7" s="40">
        <v>6</v>
      </c>
      <c r="C7" s="59" t="s">
        <v>250</v>
      </c>
    </row>
    <row r="8" spans="2:3" ht="72" x14ac:dyDescent="0.3">
      <c r="B8" s="40">
        <v>7</v>
      </c>
      <c r="C8" s="59" t="s">
        <v>251</v>
      </c>
    </row>
    <row r="9" spans="2:3" x14ac:dyDescent="0.3">
      <c r="B9" s="40">
        <v>8</v>
      </c>
      <c r="C9" s="40" t="s">
        <v>252</v>
      </c>
    </row>
    <row r="10" spans="2:3" x14ac:dyDescent="0.3">
      <c r="B10" s="40">
        <v>9</v>
      </c>
      <c r="C10" s="40" t="s">
        <v>253</v>
      </c>
    </row>
    <row r="11" spans="2:3" x14ac:dyDescent="0.3">
      <c r="B11" s="40">
        <v>10</v>
      </c>
      <c r="C11" s="40" t="s">
        <v>254</v>
      </c>
    </row>
    <row r="12" spans="2:3" x14ac:dyDescent="0.3">
      <c r="B12" s="40">
        <v>11</v>
      </c>
      <c r="C12" s="40" t="s">
        <v>255</v>
      </c>
    </row>
    <row r="13" spans="2:3" x14ac:dyDescent="0.3">
      <c r="B13" s="40">
        <v>12</v>
      </c>
      <c r="C13" s="40" t="s">
        <v>256</v>
      </c>
    </row>
    <row r="14" spans="2:3" x14ac:dyDescent="0.3">
      <c r="B14" s="40">
        <v>13</v>
      </c>
      <c r="C14" s="40" t="s">
        <v>257</v>
      </c>
    </row>
    <row r="15" spans="2:3" x14ac:dyDescent="0.3">
      <c r="B15" s="40">
        <v>14</v>
      </c>
      <c r="C15" s="40" t="s">
        <v>247</v>
      </c>
    </row>
    <row r="16" spans="2:3" x14ac:dyDescent="0.3">
      <c r="B16" s="40">
        <v>15</v>
      </c>
      <c r="C16" s="40" t="s">
        <v>239</v>
      </c>
    </row>
    <row r="17" spans="2:3" x14ac:dyDescent="0.3">
      <c r="B17" s="60">
        <v>16</v>
      </c>
      <c r="C17" s="61" t="s">
        <v>258</v>
      </c>
    </row>
    <row r="18" spans="2:3" x14ac:dyDescent="0.3">
      <c r="B18" s="62">
        <v>17</v>
      </c>
      <c r="C18" s="61" t="s">
        <v>259</v>
      </c>
    </row>
    <row r="19" spans="2:3" x14ac:dyDescent="0.3">
      <c r="B19" s="63">
        <v>18</v>
      </c>
      <c r="C19" s="40" t="s">
        <v>260</v>
      </c>
    </row>
    <row r="20" spans="2:3" x14ac:dyDescent="0.3">
      <c r="B20" s="62">
        <v>19</v>
      </c>
      <c r="C20" s="40" t="s">
        <v>261</v>
      </c>
    </row>
    <row r="21" spans="2:3" x14ac:dyDescent="0.3">
      <c r="B21" s="40">
        <v>20</v>
      </c>
      <c r="C21" s="40" t="s">
        <v>262</v>
      </c>
    </row>
    <row r="22" spans="2:3" x14ac:dyDescent="0.3">
      <c r="B22" s="62">
        <v>21</v>
      </c>
      <c r="C22" s="40" t="s">
        <v>260</v>
      </c>
    </row>
    <row r="23" spans="2:3" s="65" customFormat="1" ht="28.8" x14ac:dyDescent="0.3">
      <c r="B23" s="64">
        <v>22</v>
      </c>
      <c r="C23" s="58" t="s">
        <v>263</v>
      </c>
    </row>
    <row r="24" spans="2:3" s="65" customFormat="1" ht="28.8" x14ac:dyDescent="0.3">
      <c r="B24" s="66">
        <v>23</v>
      </c>
      <c r="C24" s="58" t="s">
        <v>264</v>
      </c>
    </row>
    <row r="25" spans="2:3" x14ac:dyDescent="0.3">
      <c r="B25" s="40">
        <v>24</v>
      </c>
      <c r="C25" s="40" t="s">
        <v>265</v>
      </c>
    </row>
    <row r="26" spans="2:3" x14ac:dyDescent="0.3">
      <c r="B26" s="62">
        <v>25</v>
      </c>
      <c r="C26" s="40" t="s">
        <v>266</v>
      </c>
    </row>
    <row r="27" spans="2:3" x14ac:dyDescent="0.3">
      <c r="B27" s="66">
        <v>26</v>
      </c>
      <c r="C27" s="40" t="s">
        <v>267</v>
      </c>
    </row>
    <row r="28" spans="2:3" x14ac:dyDescent="0.3">
      <c r="B28" s="62">
        <v>27</v>
      </c>
      <c r="C28" s="40" t="s">
        <v>268</v>
      </c>
    </row>
    <row r="29" spans="2:3" ht="43.2" x14ac:dyDescent="0.3">
      <c r="B29" s="67">
        <v>28</v>
      </c>
      <c r="C29" s="59" t="s">
        <v>269</v>
      </c>
    </row>
    <row r="30" spans="2:3" x14ac:dyDescent="0.3">
      <c r="B30" s="66">
        <v>29</v>
      </c>
      <c r="C30" s="40" t="s">
        <v>270</v>
      </c>
    </row>
    <row r="31" spans="2:3" ht="28.8" x14ac:dyDescent="0.3">
      <c r="B31" s="66">
        <v>30</v>
      </c>
      <c r="C31" s="59" t="s">
        <v>298</v>
      </c>
    </row>
    <row r="32" spans="2:3" x14ac:dyDescent="0.3">
      <c r="B32" s="66">
        <v>31</v>
      </c>
      <c r="C32" s="40" t="s">
        <v>299</v>
      </c>
    </row>
    <row r="33" spans="2:3" x14ac:dyDescent="0.3">
      <c r="B33" s="66">
        <v>32</v>
      </c>
      <c r="C33" s="40" t="s">
        <v>300</v>
      </c>
    </row>
    <row r="34" spans="2:3" ht="28.8" x14ac:dyDescent="0.3">
      <c r="B34" s="66">
        <v>33</v>
      </c>
      <c r="C34" s="61" t="s">
        <v>301</v>
      </c>
    </row>
    <row r="35" spans="2:3" x14ac:dyDescent="0.3">
      <c r="B35" s="66">
        <v>34</v>
      </c>
      <c r="C35" s="40"/>
    </row>
  </sheetData>
  <pageMargins left="0.7" right="0.7" top="0.75" bottom="0.75" header="0.3" footer="0.3"/>
  <legacy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2:L44"/>
  <sheetViews>
    <sheetView workbookViewId="0">
      <selection sqref="A1:XFD1048576"/>
    </sheetView>
  </sheetViews>
  <sheetFormatPr defaultColWidth="9.109375" defaultRowHeight="14.4" x14ac:dyDescent="0.3"/>
  <cols>
    <col min="1" max="1" width="9.109375" style="68"/>
    <col min="2" max="2" width="12.44140625" style="68" customWidth="1"/>
    <col min="3" max="16384" width="9.109375" style="68"/>
  </cols>
  <sheetData>
    <row r="2" spans="1:12" x14ac:dyDescent="0.3">
      <c r="B2" s="69" t="s">
        <v>271</v>
      </c>
      <c r="C2" s="190"/>
      <c r="D2" s="190"/>
    </row>
    <row r="3" spans="1:12" x14ac:dyDescent="0.3">
      <c r="D3" s="70"/>
      <c r="E3" s="70"/>
      <c r="F3" s="70"/>
      <c r="G3" s="70"/>
      <c r="H3" s="70"/>
      <c r="I3" s="70"/>
    </row>
    <row r="4" spans="1:12" x14ac:dyDescent="0.3">
      <c r="A4" s="69" t="s">
        <v>272</v>
      </c>
      <c r="B4" s="57" t="s">
        <v>273</v>
      </c>
      <c r="C4" s="191" t="s">
        <v>274</v>
      </c>
      <c r="D4" s="191"/>
      <c r="E4" s="191"/>
      <c r="F4" s="57"/>
      <c r="G4" s="192" t="s">
        <v>275</v>
      </c>
      <c r="H4" s="192"/>
      <c r="I4" s="192"/>
      <c r="J4" s="193" t="s">
        <v>276</v>
      </c>
      <c r="K4" s="193"/>
      <c r="L4" s="193"/>
    </row>
    <row r="5" spans="1:12" x14ac:dyDescent="0.3">
      <c r="A5" s="69"/>
      <c r="B5" s="57"/>
      <c r="C5" s="57" t="s">
        <v>277</v>
      </c>
      <c r="D5" s="57" t="s">
        <v>278</v>
      </c>
      <c r="E5" s="57" t="s">
        <v>279</v>
      </c>
      <c r="F5" s="57"/>
      <c r="G5" s="57" t="s">
        <v>277</v>
      </c>
      <c r="H5" s="57" t="s">
        <v>278</v>
      </c>
      <c r="I5" s="57" t="s">
        <v>279</v>
      </c>
      <c r="J5" s="57" t="s">
        <v>277</v>
      </c>
      <c r="K5" s="57" t="s">
        <v>278</v>
      </c>
      <c r="L5" s="57" t="s">
        <v>279</v>
      </c>
    </row>
    <row r="6" spans="1:12" x14ac:dyDescent="0.3">
      <c r="B6" s="56" t="s">
        <v>280</v>
      </c>
      <c r="C6" s="56"/>
      <c r="D6" s="56"/>
      <c r="E6" s="56">
        <f>C6*D6</f>
        <v>0</v>
      </c>
      <c r="F6" s="56" t="s">
        <v>281</v>
      </c>
      <c r="G6" s="56"/>
      <c r="H6" s="56"/>
      <c r="I6" s="56">
        <f>G6*H6</f>
        <v>0</v>
      </c>
      <c r="J6" s="56"/>
      <c r="K6" s="56"/>
      <c r="L6" s="56">
        <f>J6*K6</f>
        <v>0</v>
      </c>
    </row>
    <row r="7" spans="1:12" x14ac:dyDescent="0.3">
      <c r="B7" s="56"/>
      <c r="C7" s="56"/>
      <c r="D7" s="56"/>
      <c r="E7" s="56">
        <f t="shared" ref="E7:E41" si="0">C7*D7</f>
        <v>0</v>
      </c>
      <c r="F7" s="56" t="s">
        <v>281</v>
      </c>
      <c r="G7" s="56"/>
      <c r="H7" s="56"/>
      <c r="I7" s="56">
        <f t="shared" ref="I7:I35" si="1">G7*H7</f>
        <v>0</v>
      </c>
      <c r="J7" s="56"/>
      <c r="K7" s="56"/>
      <c r="L7" s="56">
        <f t="shared" ref="L7:L35" si="2">J7*K7</f>
        <v>0</v>
      </c>
    </row>
    <row r="8" spans="1:12" x14ac:dyDescent="0.3">
      <c r="B8" s="56"/>
      <c r="C8" s="56"/>
      <c r="D8" s="56"/>
      <c r="E8" s="56">
        <f t="shared" si="0"/>
        <v>0</v>
      </c>
      <c r="F8" s="56"/>
      <c r="G8" s="56"/>
      <c r="H8" s="56"/>
      <c r="I8" s="56">
        <f t="shared" si="1"/>
        <v>0</v>
      </c>
      <c r="J8" s="56"/>
      <c r="K8" s="56"/>
      <c r="L8" s="56">
        <f t="shared" si="2"/>
        <v>0</v>
      </c>
    </row>
    <row r="9" spans="1:12" x14ac:dyDescent="0.3">
      <c r="B9" s="56"/>
      <c r="C9" s="56"/>
      <c r="D9" s="56"/>
      <c r="E9" s="56">
        <f t="shared" si="0"/>
        <v>0</v>
      </c>
      <c r="F9" s="56" t="s">
        <v>282</v>
      </c>
      <c r="G9" s="56"/>
      <c r="H9" s="56"/>
      <c r="I9" s="56">
        <f t="shared" si="1"/>
        <v>0</v>
      </c>
      <c r="J9" s="56"/>
      <c r="K9" s="56"/>
      <c r="L9" s="56">
        <f t="shared" si="2"/>
        <v>0</v>
      </c>
    </row>
    <row r="10" spans="1:12" x14ac:dyDescent="0.3">
      <c r="B10" s="56" t="s">
        <v>283</v>
      </c>
      <c r="C10" s="56"/>
      <c r="D10" s="56"/>
      <c r="E10" s="56">
        <f t="shared" si="0"/>
        <v>0</v>
      </c>
      <c r="F10" s="56" t="s">
        <v>282</v>
      </c>
      <c r="G10" s="56"/>
      <c r="H10" s="56"/>
      <c r="I10" s="56">
        <f t="shared" si="1"/>
        <v>0</v>
      </c>
      <c r="J10" s="56"/>
      <c r="K10" s="56"/>
      <c r="L10" s="56">
        <f t="shared" si="2"/>
        <v>0</v>
      </c>
    </row>
    <row r="11" spans="1:12" x14ac:dyDescent="0.3">
      <c r="B11" s="56"/>
      <c r="C11" s="56"/>
      <c r="D11" s="56"/>
      <c r="E11" s="56">
        <f t="shared" si="0"/>
        <v>0</v>
      </c>
      <c r="F11" s="56" t="s">
        <v>284</v>
      </c>
      <c r="G11" s="56"/>
      <c r="H11" s="56"/>
      <c r="I11" s="56">
        <f t="shared" si="1"/>
        <v>0</v>
      </c>
      <c r="J11" s="56"/>
      <c r="K11" s="56"/>
      <c r="L11" s="56">
        <f t="shared" si="2"/>
        <v>0</v>
      </c>
    </row>
    <row r="12" spans="1:12" x14ac:dyDescent="0.3">
      <c r="B12" s="56"/>
      <c r="C12" s="56"/>
      <c r="D12" s="56"/>
      <c r="E12" s="56">
        <f t="shared" si="0"/>
        <v>0</v>
      </c>
      <c r="F12" s="56"/>
      <c r="G12" s="56"/>
      <c r="H12" s="56"/>
      <c r="I12" s="56">
        <f t="shared" si="1"/>
        <v>0</v>
      </c>
      <c r="J12" s="56"/>
      <c r="K12" s="56"/>
      <c r="L12" s="56">
        <f t="shared" si="2"/>
        <v>0</v>
      </c>
    </row>
    <row r="13" spans="1:12" x14ac:dyDescent="0.3">
      <c r="B13" s="56"/>
      <c r="C13" s="56"/>
      <c r="D13" s="56"/>
      <c r="E13" s="56">
        <f t="shared" si="0"/>
        <v>0</v>
      </c>
      <c r="F13" s="56"/>
      <c r="G13" s="56"/>
      <c r="H13" s="56"/>
      <c r="I13" s="56">
        <f t="shared" si="1"/>
        <v>0</v>
      </c>
      <c r="J13" s="56"/>
      <c r="K13" s="56"/>
      <c r="L13" s="56">
        <f t="shared" si="2"/>
        <v>0</v>
      </c>
    </row>
    <row r="14" spans="1:12" x14ac:dyDescent="0.3">
      <c r="B14" s="56" t="s">
        <v>285</v>
      </c>
      <c r="C14" s="56"/>
      <c r="D14" s="56"/>
      <c r="E14" s="56">
        <f t="shared" si="0"/>
        <v>0</v>
      </c>
      <c r="F14" s="56" t="s">
        <v>282</v>
      </c>
      <c r="G14" s="56"/>
      <c r="H14" s="56"/>
      <c r="I14" s="56">
        <f t="shared" si="1"/>
        <v>0</v>
      </c>
      <c r="J14" s="56"/>
      <c r="K14" s="56"/>
      <c r="L14" s="56">
        <f t="shared" si="2"/>
        <v>0</v>
      </c>
    </row>
    <row r="15" spans="1:12" x14ac:dyDescent="0.3">
      <c r="B15" s="56"/>
      <c r="C15" s="56"/>
      <c r="D15" s="56"/>
      <c r="E15" s="56">
        <f t="shared" si="0"/>
        <v>0</v>
      </c>
      <c r="F15" s="56" t="s">
        <v>284</v>
      </c>
      <c r="G15" s="56"/>
      <c r="H15" s="56"/>
      <c r="I15" s="56">
        <f t="shared" si="1"/>
        <v>0</v>
      </c>
      <c r="J15" s="56"/>
      <c r="K15" s="56"/>
      <c r="L15" s="56">
        <f t="shared" si="2"/>
        <v>0</v>
      </c>
    </row>
    <row r="16" spans="1:12" x14ac:dyDescent="0.3">
      <c r="B16" s="56"/>
      <c r="C16" s="56"/>
      <c r="D16" s="56"/>
      <c r="E16" s="56">
        <f t="shared" si="0"/>
        <v>0</v>
      </c>
      <c r="F16" s="56"/>
      <c r="G16" s="56"/>
      <c r="H16" s="56"/>
      <c r="I16" s="56">
        <f t="shared" si="1"/>
        <v>0</v>
      </c>
      <c r="J16" s="56"/>
      <c r="K16" s="56"/>
      <c r="L16" s="56">
        <f t="shared" si="2"/>
        <v>0</v>
      </c>
    </row>
    <row r="17" spans="2:12" x14ac:dyDescent="0.3">
      <c r="B17" s="56"/>
      <c r="C17" s="56"/>
      <c r="D17" s="56"/>
      <c r="E17" s="56">
        <f t="shared" si="0"/>
        <v>0</v>
      </c>
      <c r="F17" s="56"/>
      <c r="G17" s="56"/>
      <c r="H17" s="56"/>
      <c r="I17" s="56">
        <f t="shared" si="1"/>
        <v>0</v>
      </c>
      <c r="J17" s="56"/>
      <c r="K17" s="56"/>
      <c r="L17" s="56">
        <f t="shared" si="2"/>
        <v>0</v>
      </c>
    </row>
    <row r="18" spans="2:12" x14ac:dyDescent="0.3">
      <c r="B18" s="56" t="s">
        <v>286</v>
      </c>
      <c r="C18" s="56"/>
      <c r="D18" s="56"/>
      <c r="E18" s="56">
        <f t="shared" si="0"/>
        <v>0</v>
      </c>
      <c r="F18" s="56" t="s">
        <v>282</v>
      </c>
      <c r="G18" s="56"/>
      <c r="H18" s="56"/>
      <c r="I18" s="56">
        <f t="shared" si="1"/>
        <v>0</v>
      </c>
      <c r="J18" s="56"/>
      <c r="K18" s="56"/>
      <c r="L18" s="56">
        <f t="shared" si="2"/>
        <v>0</v>
      </c>
    </row>
    <row r="19" spans="2:12" x14ac:dyDescent="0.3">
      <c r="B19" s="56"/>
      <c r="C19" s="56"/>
      <c r="D19" s="56"/>
      <c r="E19" s="56">
        <f t="shared" si="0"/>
        <v>0</v>
      </c>
      <c r="F19" s="56" t="s">
        <v>284</v>
      </c>
      <c r="G19" s="56"/>
      <c r="H19" s="56"/>
      <c r="I19" s="56">
        <f t="shared" si="1"/>
        <v>0</v>
      </c>
      <c r="J19" s="56"/>
      <c r="K19" s="56"/>
      <c r="L19" s="56">
        <f t="shared" si="2"/>
        <v>0</v>
      </c>
    </row>
    <row r="20" spans="2:12" x14ac:dyDescent="0.3">
      <c r="B20" s="56"/>
      <c r="C20" s="56"/>
      <c r="D20" s="56"/>
      <c r="E20" s="56">
        <f t="shared" si="0"/>
        <v>0</v>
      </c>
      <c r="F20" s="56"/>
      <c r="G20" s="56"/>
      <c r="H20" s="56"/>
      <c r="I20" s="56">
        <f t="shared" si="1"/>
        <v>0</v>
      </c>
      <c r="J20" s="56"/>
      <c r="K20" s="56"/>
      <c r="L20" s="56">
        <f t="shared" si="2"/>
        <v>0</v>
      </c>
    </row>
    <row r="21" spans="2:12" x14ac:dyDescent="0.3">
      <c r="B21" s="56" t="s">
        <v>287</v>
      </c>
      <c r="C21" s="56"/>
      <c r="D21" s="56"/>
      <c r="E21" s="56">
        <f t="shared" si="0"/>
        <v>0</v>
      </c>
      <c r="F21" s="56" t="s">
        <v>282</v>
      </c>
      <c r="G21" s="56"/>
      <c r="H21" s="56"/>
      <c r="I21" s="56">
        <f t="shared" si="1"/>
        <v>0</v>
      </c>
      <c r="J21" s="56"/>
      <c r="K21" s="56"/>
      <c r="L21" s="56">
        <f t="shared" si="2"/>
        <v>0</v>
      </c>
    </row>
    <row r="22" spans="2:12" x14ac:dyDescent="0.3">
      <c r="B22" s="56"/>
      <c r="C22" s="56"/>
      <c r="D22" s="56"/>
      <c r="E22" s="56">
        <f t="shared" si="0"/>
        <v>0</v>
      </c>
      <c r="F22" s="56" t="s">
        <v>284</v>
      </c>
      <c r="G22" s="56"/>
      <c r="H22" s="56"/>
      <c r="I22" s="56">
        <f t="shared" si="1"/>
        <v>0</v>
      </c>
      <c r="J22" s="56"/>
      <c r="K22" s="56"/>
      <c r="L22" s="56">
        <f t="shared" si="2"/>
        <v>0</v>
      </c>
    </row>
    <row r="23" spans="2:12" x14ac:dyDescent="0.3">
      <c r="B23" s="56"/>
      <c r="C23" s="56"/>
      <c r="D23" s="56"/>
      <c r="E23" s="56">
        <f t="shared" si="0"/>
        <v>0</v>
      </c>
      <c r="F23" s="56"/>
      <c r="G23" s="56"/>
      <c r="H23" s="56"/>
      <c r="I23" s="56">
        <f t="shared" si="1"/>
        <v>0</v>
      </c>
      <c r="J23" s="56"/>
      <c r="K23" s="56"/>
      <c r="L23" s="56">
        <f t="shared" si="2"/>
        <v>0</v>
      </c>
    </row>
    <row r="24" spans="2:12" x14ac:dyDescent="0.3">
      <c r="B24" s="56" t="s">
        <v>288</v>
      </c>
      <c r="C24" s="56"/>
      <c r="D24" s="56"/>
      <c r="E24" s="56">
        <f t="shared" si="0"/>
        <v>0</v>
      </c>
      <c r="F24" s="56" t="s">
        <v>289</v>
      </c>
      <c r="G24" s="56"/>
      <c r="H24" s="56"/>
      <c r="I24" s="56">
        <f t="shared" si="1"/>
        <v>0</v>
      </c>
      <c r="J24" s="56"/>
      <c r="K24" s="56"/>
      <c r="L24" s="56">
        <f t="shared" si="2"/>
        <v>0</v>
      </c>
    </row>
    <row r="25" spans="2:12" x14ac:dyDescent="0.3">
      <c r="B25" s="56"/>
      <c r="C25" s="56"/>
      <c r="D25" s="56"/>
      <c r="E25" s="56">
        <f t="shared" si="0"/>
        <v>0</v>
      </c>
      <c r="F25" s="56" t="s">
        <v>289</v>
      </c>
      <c r="G25" s="56"/>
      <c r="H25" s="56"/>
      <c r="I25" s="56">
        <f t="shared" si="1"/>
        <v>0</v>
      </c>
      <c r="J25" s="56"/>
      <c r="K25" s="56"/>
      <c r="L25" s="56">
        <f t="shared" si="2"/>
        <v>0</v>
      </c>
    </row>
    <row r="26" spans="2:12" x14ac:dyDescent="0.3">
      <c r="B26" s="56"/>
      <c r="C26" s="56"/>
      <c r="D26" s="56"/>
      <c r="E26" s="56">
        <f t="shared" si="0"/>
        <v>0</v>
      </c>
      <c r="F26" s="56" t="s">
        <v>289</v>
      </c>
      <c r="G26" s="56"/>
      <c r="H26" s="56"/>
      <c r="I26" s="56">
        <f t="shared" si="1"/>
        <v>0</v>
      </c>
      <c r="J26" s="56"/>
      <c r="K26" s="56"/>
      <c r="L26" s="56">
        <f t="shared" si="2"/>
        <v>0</v>
      </c>
    </row>
    <row r="27" spans="2:12" x14ac:dyDescent="0.3">
      <c r="B27" s="56"/>
      <c r="C27" s="56"/>
      <c r="D27" s="56"/>
      <c r="E27" s="56">
        <f t="shared" si="0"/>
        <v>0</v>
      </c>
      <c r="F27" s="56" t="s">
        <v>289</v>
      </c>
      <c r="G27" s="56"/>
      <c r="H27" s="56"/>
      <c r="I27" s="56">
        <f t="shared" si="1"/>
        <v>0</v>
      </c>
      <c r="J27" s="56"/>
      <c r="K27" s="56"/>
      <c r="L27" s="56">
        <f t="shared" si="2"/>
        <v>0</v>
      </c>
    </row>
    <row r="28" spans="2:12" x14ac:dyDescent="0.3">
      <c r="B28" s="56" t="s">
        <v>290</v>
      </c>
      <c r="C28" s="56"/>
      <c r="D28" s="56"/>
      <c r="E28" s="56">
        <f t="shared" si="0"/>
        <v>0</v>
      </c>
      <c r="F28" s="56" t="s">
        <v>289</v>
      </c>
      <c r="G28" s="56"/>
      <c r="H28" s="56"/>
      <c r="I28" s="56">
        <f t="shared" si="1"/>
        <v>0</v>
      </c>
      <c r="J28" s="56"/>
      <c r="K28" s="56"/>
      <c r="L28" s="56">
        <f t="shared" si="2"/>
        <v>0</v>
      </c>
    </row>
    <row r="29" spans="2:12" x14ac:dyDescent="0.3">
      <c r="B29" s="56" t="s">
        <v>291</v>
      </c>
      <c r="C29" s="56"/>
      <c r="D29" s="56"/>
      <c r="E29" s="56">
        <f t="shared" si="0"/>
        <v>0</v>
      </c>
      <c r="F29" s="56" t="s">
        <v>289</v>
      </c>
      <c r="G29" s="56"/>
      <c r="H29" s="56"/>
      <c r="I29" s="56">
        <f t="shared" si="1"/>
        <v>0</v>
      </c>
      <c r="J29" s="56"/>
      <c r="K29" s="56"/>
      <c r="L29" s="56">
        <f t="shared" si="2"/>
        <v>0</v>
      </c>
    </row>
    <row r="30" spans="2:12" x14ac:dyDescent="0.3">
      <c r="B30" s="56" t="s">
        <v>292</v>
      </c>
      <c r="C30" s="56"/>
      <c r="D30" s="56"/>
      <c r="E30" s="56">
        <f t="shared" si="0"/>
        <v>0</v>
      </c>
      <c r="F30" s="56"/>
      <c r="G30" s="56"/>
      <c r="H30" s="56"/>
      <c r="I30" s="56">
        <f t="shared" si="1"/>
        <v>0</v>
      </c>
      <c r="J30" s="56"/>
      <c r="K30" s="56"/>
      <c r="L30" s="56">
        <f t="shared" si="2"/>
        <v>0</v>
      </c>
    </row>
    <row r="31" spans="2:12" x14ac:dyDescent="0.3">
      <c r="B31" s="56"/>
      <c r="C31" s="56"/>
      <c r="D31" s="56"/>
      <c r="E31" s="56">
        <f t="shared" si="0"/>
        <v>0</v>
      </c>
      <c r="F31" s="56"/>
      <c r="G31" s="56"/>
      <c r="H31" s="56"/>
      <c r="I31" s="56">
        <f t="shared" si="1"/>
        <v>0</v>
      </c>
      <c r="J31" s="56"/>
      <c r="K31" s="56"/>
      <c r="L31" s="56">
        <f t="shared" si="2"/>
        <v>0</v>
      </c>
    </row>
    <row r="32" spans="2:12" x14ac:dyDescent="0.3">
      <c r="B32" s="56"/>
      <c r="C32" s="56"/>
      <c r="D32" s="56"/>
      <c r="E32" s="56">
        <f t="shared" si="0"/>
        <v>0</v>
      </c>
      <c r="F32" s="56"/>
      <c r="G32" s="56"/>
      <c r="H32" s="56"/>
      <c r="I32" s="56">
        <f t="shared" si="1"/>
        <v>0</v>
      </c>
      <c r="J32" s="56"/>
      <c r="K32" s="56"/>
      <c r="L32" s="56">
        <f t="shared" si="2"/>
        <v>0</v>
      </c>
    </row>
    <row r="33" spans="2:12" x14ac:dyDescent="0.3">
      <c r="B33" s="56" t="s">
        <v>293</v>
      </c>
      <c r="C33" s="56"/>
      <c r="D33" s="56"/>
      <c r="E33" s="56">
        <f t="shared" si="0"/>
        <v>0</v>
      </c>
      <c r="F33" s="56"/>
      <c r="G33" s="56"/>
      <c r="H33" s="56"/>
      <c r="I33" s="56">
        <f t="shared" si="1"/>
        <v>0</v>
      </c>
      <c r="J33" s="56"/>
      <c r="K33" s="56"/>
      <c r="L33" s="56">
        <f t="shared" si="2"/>
        <v>0</v>
      </c>
    </row>
    <row r="34" spans="2:12" x14ac:dyDescent="0.3">
      <c r="B34" s="56" t="s">
        <v>294</v>
      </c>
      <c r="C34" s="56"/>
      <c r="D34" s="56"/>
      <c r="E34" s="56">
        <f t="shared" si="0"/>
        <v>0</v>
      </c>
      <c r="F34" s="56"/>
      <c r="G34" s="56"/>
      <c r="H34" s="56"/>
      <c r="I34" s="56">
        <f t="shared" si="1"/>
        <v>0</v>
      </c>
      <c r="J34" s="56"/>
      <c r="K34" s="56"/>
      <c r="L34" s="56">
        <f t="shared" si="2"/>
        <v>0</v>
      </c>
    </row>
    <row r="35" spans="2:12" x14ac:dyDescent="0.3">
      <c r="B35" s="56" t="s">
        <v>295</v>
      </c>
      <c r="C35" s="56"/>
      <c r="D35" s="56"/>
      <c r="E35" s="56">
        <f t="shared" si="0"/>
        <v>0</v>
      </c>
      <c r="F35" s="56"/>
      <c r="G35" s="56"/>
      <c r="H35" s="56"/>
      <c r="I35" s="56">
        <f t="shared" si="1"/>
        <v>0</v>
      </c>
      <c r="J35" s="56"/>
      <c r="K35" s="56"/>
      <c r="L35" s="56">
        <f t="shared" si="2"/>
        <v>0</v>
      </c>
    </row>
    <row r="36" spans="2:12" x14ac:dyDescent="0.3">
      <c r="B36" s="56" t="s">
        <v>296</v>
      </c>
      <c r="C36" s="56"/>
      <c r="D36" s="56"/>
      <c r="E36" s="56">
        <f t="shared" si="0"/>
        <v>0</v>
      </c>
      <c r="F36" s="56"/>
      <c r="G36" s="56"/>
      <c r="H36" s="56"/>
      <c r="I36" s="56">
        <f>G36*H36</f>
        <v>0</v>
      </c>
      <c r="J36" s="56"/>
      <c r="K36" s="56"/>
      <c r="L36" s="56">
        <f>J36*K36</f>
        <v>0</v>
      </c>
    </row>
    <row r="37" spans="2:12" x14ac:dyDescent="0.3">
      <c r="B37" s="56"/>
      <c r="C37" s="56"/>
      <c r="D37" s="56"/>
      <c r="E37" s="56">
        <f t="shared" si="0"/>
        <v>0</v>
      </c>
      <c r="F37" s="56"/>
      <c r="G37" s="56"/>
      <c r="H37" s="56"/>
      <c r="I37" s="56">
        <f t="shared" ref="I37:I38" si="3">G37*H37</f>
        <v>0</v>
      </c>
      <c r="J37" s="56"/>
      <c r="K37" s="56"/>
      <c r="L37" s="56">
        <f t="shared" ref="L37:L38" si="4">J37*K37</f>
        <v>0</v>
      </c>
    </row>
    <row r="38" spans="2:12" x14ac:dyDescent="0.3">
      <c r="B38" s="56" t="s">
        <v>297</v>
      </c>
      <c r="C38" s="56"/>
      <c r="D38" s="56"/>
      <c r="E38" s="56">
        <f t="shared" si="0"/>
        <v>0</v>
      </c>
      <c r="F38" s="56"/>
      <c r="G38" s="56"/>
      <c r="H38" s="56"/>
      <c r="I38" s="56">
        <f t="shared" si="3"/>
        <v>0</v>
      </c>
      <c r="J38" s="56"/>
      <c r="K38" s="56"/>
      <c r="L38" s="56">
        <f t="shared" si="4"/>
        <v>0</v>
      </c>
    </row>
    <row r="39" spans="2:12" x14ac:dyDescent="0.3">
      <c r="B39" s="56"/>
      <c r="C39" s="56"/>
      <c r="D39" s="56"/>
      <c r="E39" s="56">
        <f t="shared" si="0"/>
        <v>0</v>
      </c>
      <c r="F39" s="56"/>
      <c r="G39" s="56"/>
      <c r="H39" s="56"/>
      <c r="I39" s="56">
        <f>G39*H39</f>
        <v>0</v>
      </c>
      <c r="J39" s="56"/>
      <c r="K39" s="56"/>
      <c r="L39" s="56">
        <f>J39*K39</f>
        <v>0</v>
      </c>
    </row>
    <row r="40" spans="2:12" x14ac:dyDescent="0.3">
      <c r="B40" s="56"/>
      <c r="C40" s="56"/>
      <c r="D40" s="56"/>
      <c r="E40" s="56">
        <f t="shared" si="0"/>
        <v>0</v>
      </c>
      <c r="F40" s="56"/>
      <c r="G40" s="56"/>
      <c r="H40" s="56"/>
      <c r="I40" s="56">
        <f>G40*H40</f>
        <v>0</v>
      </c>
      <c r="J40" s="56"/>
      <c r="K40" s="56"/>
      <c r="L40" s="56">
        <f>J40*K40</f>
        <v>0</v>
      </c>
    </row>
    <row r="41" spans="2:12" x14ac:dyDescent="0.3">
      <c r="B41" s="56"/>
      <c r="C41" s="56"/>
      <c r="D41" s="56"/>
      <c r="E41" s="56">
        <f t="shared" si="0"/>
        <v>0</v>
      </c>
      <c r="F41" s="56"/>
      <c r="G41" s="56"/>
      <c r="H41" s="56"/>
      <c r="I41" s="56">
        <f>G41*H41</f>
        <v>0</v>
      </c>
      <c r="J41" s="56"/>
      <c r="K41" s="56"/>
      <c r="L41" s="56">
        <f>J41*K41</f>
        <v>0</v>
      </c>
    </row>
    <row r="42" spans="2:12" x14ac:dyDescent="0.3">
      <c r="B42" s="56" t="s">
        <v>156</v>
      </c>
      <c r="C42" s="56"/>
      <c r="D42" s="56">
        <f>E42*10.764</f>
        <v>0</v>
      </c>
      <c r="E42" s="71">
        <f>SUM(E6:E41)</f>
        <v>0</v>
      </c>
      <c r="F42" s="56"/>
      <c r="G42" s="56"/>
      <c r="H42" s="56">
        <f>I42*10.764</f>
        <v>0</v>
      </c>
      <c r="I42" s="72">
        <f>SUM(I6:I41)</f>
        <v>0</v>
      </c>
      <c r="J42" s="56"/>
      <c r="K42" s="56">
        <f>L42*10.764</f>
        <v>0</v>
      </c>
      <c r="L42" s="73">
        <f>SUM(L6:L41)</f>
        <v>0</v>
      </c>
    </row>
    <row r="44" spans="2:12" x14ac:dyDescent="0.3">
      <c r="D44" s="68">
        <f>D42+H42</f>
        <v>0</v>
      </c>
      <c r="E44" s="68">
        <f>E42+I42</f>
        <v>0</v>
      </c>
    </row>
  </sheetData>
  <mergeCells count="4">
    <mergeCell ref="C2:D2"/>
    <mergeCell ref="C4:E4"/>
    <mergeCell ref="G4:I4"/>
    <mergeCell ref="J4:L4"/>
  </mergeCells>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4</vt:i4>
      </vt:variant>
      <vt:variant>
        <vt:lpstr>Named Ranges</vt:lpstr>
      </vt:variant>
      <vt:variant>
        <vt:i4>1</vt:i4>
      </vt:variant>
    </vt:vector>
  </HeadingPairs>
  <TitlesOfParts>
    <vt:vector size="5" baseType="lpstr">
      <vt:lpstr>Report</vt:lpstr>
      <vt:lpstr>Construction table</vt:lpstr>
      <vt:lpstr>Remarks</vt:lpstr>
      <vt:lpstr>Area Calculation</vt:lpstr>
      <vt:lpstr>Report!Print_Area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LENOVO</dc:creator>
  <cp:lastModifiedBy>USER</cp:lastModifiedBy>
  <cp:lastPrinted>2025-09-18T07:01:48Z</cp:lastPrinted>
  <dcterms:created xsi:type="dcterms:W3CDTF">2010-11-23T11:42:48Z</dcterms:created>
  <dcterms:modified xsi:type="dcterms:W3CDTF">2025-09-18T07:04:10Z</dcterms:modified>
</cp:coreProperties>
</file>