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D:\Office Work\PFL\2025-2026\Sep 2025\21686\"/>
    </mc:Choice>
  </mc:AlternateContent>
  <xr:revisionPtr revIDLastSave="0" documentId="13_ncr:1_{80D4C540-AA77-490C-ACE2-C61930B71922}" xr6:coauthVersionLast="47" xr6:coauthVersionMax="47" xr10:uidLastSave="{00000000-0000-0000-0000-000000000000}"/>
  <bookViews>
    <workbookView xWindow="-120" yWindow="-120" windowWidth="20730" windowHeight="11040" xr2:uid="{00000000-000D-0000-FFFF-FFFF00000000}"/>
  </bookViews>
  <sheets>
    <sheet name="Valuation Format" sheetId="1" r:id="rId1"/>
    <sheet name="Summery" sheetId="6" r:id="rId2"/>
    <sheet name="Measurement" sheetId="7" r:id="rId3"/>
    <sheet name="plan" sheetId="8" r:id="rId4"/>
    <sheet name="Remarks" sheetId="11" r:id="rId5"/>
    <sheet name="Construction %" sheetId="9" r:id="rId6"/>
    <sheet name="Data" sheetId="5" r:id="rId7"/>
    <sheet name="Screenshot of mail" sheetId="10" r:id="rId8"/>
  </sheets>
  <definedNames>
    <definedName name="_xlnm.Print_Area" localSheetId="0">'Valuation Format'!$A$1:$I$109</definedName>
  </definedNames>
  <calcPr calcId="191029"/>
</workbook>
</file>

<file path=xl/calcChain.xml><?xml version="1.0" encoding="utf-8"?>
<calcChain xmlns="http://schemas.openxmlformats.org/spreadsheetml/2006/main">
  <c r="H60" i="1" l="1"/>
  <c r="P21" i="6"/>
  <c r="O21" i="6"/>
  <c r="O20" i="6"/>
  <c r="J7" i="6"/>
  <c r="E7" i="6" l="1"/>
  <c r="I7" i="6" s="1"/>
  <c r="K7" i="6" s="1"/>
  <c r="O19" i="6"/>
  <c r="M15" i="6"/>
  <c r="M14" i="6"/>
  <c r="L13" i="6"/>
  <c r="L14" i="6" s="1"/>
  <c r="L16" i="6" s="1"/>
  <c r="M12" i="6"/>
  <c r="I8" i="6"/>
  <c r="K8" i="6" s="1"/>
  <c r="J6" i="6"/>
  <c r="I6" i="6"/>
  <c r="K6" i="6" s="1"/>
  <c r="M16" i="6" l="1"/>
  <c r="H43" i="1"/>
  <c r="D62" i="1" l="1"/>
  <c r="G14" i="7" l="1"/>
  <c r="H14" i="7"/>
  <c r="I14" i="7" l="1"/>
  <c r="G63" i="1"/>
  <c r="G64" i="1"/>
  <c r="G62" i="1"/>
  <c r="D65" i="1" l="1"/>
  <c r="C93" i="1"/>
  <c r="C92" i="1"/>
  <c r="H95" i="1" l="1"/>
  <c r="D105" i="1" l="1"/>
  <c r="G4" i="7" l="1"/>
  <c r="H92" i="1" l="1"/>
  <c r="B16" i="9" l="1"/>
  <c r="N6" i="9" s="1"/>
  <c r="I19" i="9" s="1"/>
  <c r="B14" i="9"/>
  <c r="M7" i="9" s="1"/>
  <c r="J18" i="9" s="1"/>
  <c r="B12" i="9"/>
  <c r="L7" i="9" s="1"/>
  <c r="J17" i="9" s="1"/>
  <c r="B10" i="9"/>
  <c r="K7" i="9" s="1"/>
  <c r="J16" i="9" s="1"/>
  <c r="B8" i="9"/>
  <c r="J6" i="9" s="1"/>
  <c r="I15" i="9" s="1"/>
  <c r="H6" i="9"/>
  <c r="I13" i="9" s="1"/>
  <c r="B6" i="9"/>
  <c r="I6" i="9" s="1"/>
  <c r="I14" i="9" s="1"/>
  <c r="H32" i="8"/>
  <c r="G32" i="8"/>
  <c r="H31" i="8"/>
  <c r="G31" i="8"/>
  <c r="H30" i="8"/>
  <c r="G30" i="8"/>
  <c r="H29" i="8"/>
  <c r="G29" i="8"/>
  <c r="H28" i="8"/>
  <c r="G28" i="8"/>
  <c r="H27" i="8"/>
  <c r="G27" i="8"/>
  <c r="H26" i="8"/>
  <c r="G26" i="8"/>
  <c r="H25" i="8"/>
  <c r="G25" i="8"/>
  <c r="H24" i="8"/>
  <c r="G24" i="8"/>
  <c r="H23" i="8"/>
  <c r="G23" i="8"/>
  <c r="H22" i="8"/>
  <c r="G22" i="8"/>
  <c r="H21" i="8"/>
  <c r="G21" i="8"/>
  <c r="H20" i="8"/>
  <c r="G20" i="8"/>
  <c r="H19" i="8"/>
  <c r="G19" i="8"/>
  <c r="H18" i="8"/>
  <c r="G18" i="8"/>
  <c r="H17" i="8"/>
  <c r="G17" i="8"/>
  <c r="H16" i="8"/>
  <c r="G16" i="8"/>
  <c r="H15" i="8"/>
  <c r="G15" i="8"/>
  <c r="H14" i="8"/>
  <c r="G14" i="8"/>
  <c r="H13" i="8"/>
  <c r="G13" i="8"/>
  <c r="H12" i="8"/>
  <c r="G12" i="8"/>
  <c r="H11" i="8"/>
  <c r="G11" i="8"/>
  <c r="H10" i="8"/>
  <c r="G10" i="8"/>
  <c r="H9" i="8"/>
  <c r="G9" i="8"/>
  <c r="H8" i="8"/>
  <c r="G8" i="8"/>
  <c r="H7" i="8"/>
  <c r="G7" i="8"/>
  <c r="H6" i="8"/>
  <c r="G6" i="8"/>
  <c r="H5" i="8"/>
  <c r="G5" i="8"/>
  <c r="H34" i="7"/>
  <c r="H33" i="7"/>
  <c r="H32" i="7"/>
  <c r="G32" i="7"/>
  <c r="H31" i="7"/>
  <c r="G31" i="7"/>
  <c r="H30" i="7"/>
  <c r="G30" i="7"/>
  <c r="H29" i="7"/>
  <c r="G29" i="7"/>
  <c r="H28" i="7"/>
  <c r="G28" i="7"/>
  <c r="H27" i="7"/>
  <c r="G27" i="7"/>
  <c r="H26" i="7"/>
  <c r="G26" i="7"/>
  <c r="H25" i="7"/>
  <c r="G25" i="7"/>
  <c r="H24" i="7"/>
  <c r="G24" i="7"/>
  <c r="H23" i="7"/>
  <c r="G23" i="7"/>
  <c r="H22" i="7"/>
  <c r="G22" i="7"/>
  <c r="H21" i="7"/>
  <c r="G21" i="7"/>
  <c r="H20" i="7"/>
  <c r="G20" i="7"/>
  <c r="H19" i="7"/>
  <c r="G19" i="7"/>
  <c r="H18" i="7"/>
  <c r="G18" i="7"/>
  <c r="H17" i="7"/>
  <c r="G17" i="7"/>
  <c r="H16" i="7"/>
  <c r="G16" i="7"/>
  <c r="H15" i="7"/>
  <c r="G15" i="7"/>
  <c r="H13" i="7"/>
  <c r="G13" i="7"/>
  <c r="H12" i="7"/>
  <c r="G12" i="7"/>
  <c r="H11" i="7"/>
  <c r="G11" i="7"/>
  <c r="H10" i="7"/>
  <c r="G10" i="7"/>
  <c r="H9" i="7"/>
  <c r="G9" i="7"/>
  <c r="H8" i="7"/>
  <c r="G8" i="7"/>
  <c r="H7" i="7"/>
  <c r="G7" i="7"/>
  <c r="H6" i="7"/>
  <c r="G6" i="7"/>
  <c r="H5" i="7"/>
  <c r="G5" i="7"/>
  <c r="H4" i="7"/>
  <c r="C109" i="1"/>
  <c r="H108" i="1"/>
  <c r="C108" i="1"/>
  <c r="H100" i="1"/>
  <c r="H99" i="1"/>
  <c r="C99" i="1"/>
  <c r="H98" i="1"/>
  <c r="C98" i="1"/>
  <c r="H97" i="1"/>
  <c r="C97" i="1"/>
  <c r="H96" i="1"/>
  <c r="C96" i="1"/>
  <c r="C95" i="1"/>
  <c r="H94" i="1"/>
  <c r="C94" i="1"/>
  <c r="H93" i="1"/>
  <c r="H91" i="1"/>
  <c r="C91" i="1"/>
  <c r="I31" i="7" l="1"/>
  <c r="I14" i="8"/>
  <c r="I18" i="8"/>
  <c r="I22" i="8"/>
  <c r="I30" i="8"/>
  <c r="K6" i="9"/>
  <c r="I16" i="9" s="1"/>
  <c r="I7" i="9"/>
  <c r="J14" i="9" s="1"/>
  <c r="I32" i="7"/>
  <c r="I38" i="7" s="1"/>
  <c r="H5" i="6" s="1"/>
  <c r="N7" i="9"/>
  <c r="J19" i="9" s="1"/>
  <c r="I21" i="7"/>
  <c r="I25" i="7"/>
  <c r="I16" i="8"/>
  <c r="I20" i="8"/>
  <c r="I24" i="8"/>
  <c r="I28" i="8"/>
  <c r="I32" i="8"/>
  <c r="I21" i="8"/>
  <c r="I10" i="7"/>
  <c r="I15" i="7"/>
  <c r="I29" i="7"/>
  <c r="L6" i="9"/>
  <c r="I17" i="9" s="1"/>
  <c r="I30" i="7"/>
  <c r="I19" i="8"/>
  <c r="I23" i="8"/>
  <c r="I27" i="8"/>
  <c r="I31" i="8"/>
  <c r="M6" i="9"/>
  <c r="I18" i="9" s="1"/>
  <c r="I13" i="8"/>
  <c r="I12" i="8"/>
  <c r="I11" i="8"/>
  <c r="I10" i="8"/>
  <c r="I7" i="8"/>
  <c r="I6" i="8"/>
  <c r="I5" i="8"/>
  <c r="I9" i="8"/>
  <c r="I17" i="8"/>
  <c r="I25" i="8"/>
  <c r="I29" i="8"/>
  <c r="I18" i="7"/>
  <c r="I22" i="7"/>
  <c r="I26" i="7"/>
  <c r="I8" i="8"/>
  <c r="I15" i="8"/>
  <c r="I26" i="8"/>
  <c r="I13" i="7"/>
  <c r="I23" i="7"/>
  <c r="I28" i="7"/>
  <c r="I20" i="7"/>
  <c r="I24" i="7"/>
  <c r="I27" i="7"/>
  <c r="I19" i="7"/>
  <c r="I17" i="7"/>
  <c r="I16" i="7"/>
  <c r="I12" i="7"/>
  <c r="I11" i="7"/>
  <c r="I9" i="7"/>
  <c r="I6" i="7"/>
  <c r="I5" i="7"/>
  <c r="I7" i="7"/>
  <c r="H7" i="9"/>
  <c r="J13" i="9" s="1"/>
  <c r="J7" i="9"/>
  <c r="J15" i="9" s="1"/>
  <c r="I8" i="7"/>
  <c r="I4" i="7"/>
  <c r="I35" i="7" l="1"/>
  <c r="E5" i="6" s="1"/>
  <c r="I39" i="7"/>
  <c r="I36" i="7"/>
  <c r="F5" i="6" s="1"/>
  <c r="I37" i="7"/>
  <c r="G5" i="6" s="1"/>
  <c r="I37" i="8"/>
  <c r="J37" i="8" s="1"/>
  <c r="I35" i="8"/>
  <c r="J35" i="8" s="1"/>
  <c r="I36" i="8"/>
  <c r="J36" i="8" s="1"/>
  <c r="I20" i="9"/>
  <c r="J20" i="9"/>
  <c r="I38" i="8"/>
  <c r="J38" i="8" s="1"/>
  <c r="J5" i="6" l="1"/>
  <c r="I5" i="6"/>
  <c r="H58" i="1"/>
  <c r="C66" i="1" s="1"/>
  <c r="C67" i="1" s="1"/>
  <c r="K5" i="6" l="1"/>
  <c r="I9" i="6"/>
  <c r="K9" i="6" s="1"/>
  <c r="C81" i="1"/>
  <c r="C83" i="1" s="1"/>
</calcChain>
</file>

<file path=xl/sharedStrings.xml><?xml version="1.0" encoding="utf-8"?>
<sst xmlns="http://schemas.openxmlformats.org/spreadsheetml/2006/main" count="626" uniqueCount="400">
  <si>
    <t>CUSTOMER DETAILS</t>
  </si>
  <si>
    <t>Customer Name</t>
  </si>
  <si>
    <t>Application Number</t>
  </si>
  <si>
    <t>Case Type</t>
  </si>
  <si>
    <t>PROPERTY DETAILS</t>
  </si>
  <si>
    <t xml:space="preserve">Address of Property </t>
  </si>
  <si>
    <t>Legal Address (Survey No. / FP No. / Khasra No./ Plot No)</t>
  </si>
  <si>
    <t xml:space="preserve">Nearby landmark </t>
  </si>
  <si>
    <t>DOCUMENT DETAILS</t>
  </si>
  <si>
    <t>Approving Authority</t>
  </si>
  <si>
    <t>YES</t>
  </si>
  <si>
    <t>Gram Panchayat</t>
  </si>
  <si>
    <t>PHYSICAL DETAILS</t>
  </si>
  <si>
    <t>Directions</t>
  </si>
  <si>
    <t>Actual at site</t>
  </si>
  <si>
    <t>East</t>
  </si>
  <si>
    <t>North</t>
  </si>
  <si>
    <t>West</t>
  </si>
  <si>
    <t>South</t>
  </si>
  <si>
    <t>Boundaries Matching</t>
  </si>
  <si>
    <t>Plot Details</t>
  </si>
  <si>
    <t>Plot Area</t>
  </si>
  <si>
    <t>Plot demarcated at site</t>
  </si>
  <si>
    <t>Distance from City Center (Km)</t>
  </si>
  <si>
    <t>Unit Details</t>
  </si>
  <si>
    <t>Detail</t>
  </si>
  <si>
    <t>No. of Rooms</t>
  </si>
  <si>
    <t>No. of Kitchen</t>
  </si>
  <si>
    <t>No. of Bathrooms</t>
  </si>
  <si>
    <t>Others</t>
  </si>
  <si>
    <t>Qty.</t>
  </si>
  <si>
    <t>OCCUPANCY DETAILS</t>
  </si>
  <si>
    <t>Status of Occupancy</t>
  </si>
  <si>
    <t xml:space="preserve">Occupied by </t>
  </si>
  <si>
    <t>Relationship of Occupant with customer</t>
  </si>
  <si>
    <t>Occupied Since</t>
  </si>
  <si>
    <t>Violations Observed if any</t>
  </si>
  <si>
    <t>VALUATION</t>
  </si>
  <si>
    <t xml:space="preserve">Description </t>
  </si>
  <si>
    <t>Rs. / sqft</t>
  </si>
  <si>
    <t>Total value</t>
  </si>
  <si>
    <t>Value of extra Amenities</t>
  </si>
  <si>
    <t>STAGE OF CONSTRUCTION</t>
  </si>
  <si>
    <t>(Description of stage)</t>
  </si>
  <si>
    <t>Declaration</t>
  </si>
  <si>
    <t>I/We hereby declare that</t>
  </si>
  <si>
    <t>Signature with seal</t>
  </si>
  <si>
    <t>2. I/We have no direct or Indirect Interest in the property valued</t>
  </si>
  <si>
    <t>Date</t>
  </si>
  <si>
    <t>3 The information furnished above is true and correct to my/our knowledge.</t>
  </si>
  <si>
    <t>Place</t>
  </si>
  <si>
    <t>Commercial</t>
  </si>
  <si>
    <t>Date of Inspection</t>
  </si>
  <si>
    <t>Visit Done By</t>
  </si>
  <si>
    <t>Pin Code</t>
  </si>
  <si>
    <t>Four Boundaries of property</t>
  </si>
  <si>
    <t>Land Use (As per master plan)</t>
  </si>
  <si>
    <t>Type of Locality (Residential/Commercial/Mix/Industrial/Others</t>
  </si>
  <si>
    <t>Class of Locality (Posh/High/Middle/Low/Slum)</t>
  </si>
  <si>
    <t>Property Location (MC/GP/Panchayat under Development Authority)</t>
  </si>
  <si>
    <t>Structure (Load Bearing/RCC/Mixed)</t>
  </si>
  <si>
    <t>GF</t>
  </si>
  <si>
    <t>FF</t>
  </si>
  <si>
    <t>SF</t>
  </si>
  <si>
    <t>Floor</t>
  </si>
  <si>
    <t>Area (Sqft)</t>
  </si>
  <si>
    <t>Rate (per Sqft)</t>
  </si>
  <si>
    <t>Amount (Rs)</t>
  </si>
  <si>
    <t>Total</t>
  </si>
  <si>
    <t>Rate (per sqft)</t>
  </si>
  <si>
    <t>Valuation as per Govt. Guideline Rate</t>
  </si>
  <si>
    <t>Description of Structure (RCC/Load Bearing/Mix)</t>
  </si>
  <si>
    <t>Material at site (Yes/No)</t>
  </si>
  <si>
    <t>Remarks-</t>
  </si>
  <si>
    <t>Layout Plan Provided (Y/N)</t>
  </si>
  <si>
    <t>Building  Plan Provided (Y/N)</t>
  </si>
  <si>
    <t>Construction Permission (Y/N)</t>
  </si>
  <si>
    <t>Approval Number &amp; Date</t>
  </si>
  <si>
    <t>Type of Property (Land/Bungalow/Apartment/Builder Floor/Factory/Commercial Shop/Office/Institute/Farm House/Others</t>
  </si>
  <si>
    <t>Interior Quality (Premium/Average/Satisfactory/Poor)</t>
  </si>
  <si>
    <t>Exterior Quality (Premium/Average/Satisfactory/Poor)</t>
  </si>
  <si>
    <t>Age of Property (Years)</t>
  </si>
  <si>
    <t>Cost as per Estimate of Customer (Rs)</t>
  </si>
  <si>
    <t>Maintenance level (Good/Average/Poor)</t>
  </si>
  <si>
    <t>Residual Age of property (Years)</t>
  </si>
  <si>
    <t>Description of proposed construction/improvement</t>
  </si>
  <si>
    <t>Rate/Sqft as per Estimate of customer(Rs)</t>
  </si>
  <si>
    <t xml:space="preserve">Based on standard Cost of construction </t>
  </si>
  <si>
    <t>Width of public road (ft)</t>
  </si>
  <si>
    <t>Whether Electricity, water, drainage present in the vicinity (Y/N)</t>
  </si>
  <si>
    <t>Reference Detail</t>
  </si>
  <si>
    <t>Reference Type (Broker/Builder/Colonizer/Neighbor/Shop Owner/Valuer</t>
  </si>
  <si>
    <t>Reference Name</t>
  </si>
  <si>
    <t>Reference Contact Number</t>
  </si>
  <si>
    <t>Remarks, if any</t>
  </si>
  <si>
    <t>Proposed Construction Details ('C)</t>
  </si>
  <si>
    <t>To Be Filled For Construction &amp; Improvement Cases</t>
  </si>
  <si>
    <t>Person met at site</t>
  </si>
  <si>
    <t>Relation with customer</t>
  </si>
  <si>
    <t>Any Deviation in Structure</t>
  </si>
  <si>
    <t>Risk of Demolition/Sealing</t>
  </si>
  <si>
    <t>Is there encroachment of land(Y/N)</t>
  </si>
  <si>
    <t>Area of encroachment</t>
  </si>
  <si>
    <t>Contact Number of person met at site</t>
  </si>
  <si>
    <t>Seismic Zone</t>
  </si>
  <si>
    <t>4.10'</t>
  </si>
  <si>
    <t>4.20'</t>
  </si>
  <si>
    <t>7.10'</t>
  </si>
  <si>
    <t>7.20'</t>
  </si>
  <si>
    <t>Yes</t>
  </si>
  <si>
    <t>No</t>
  </si>
  <si>
    <t>Residential</t>
  </si>
  <si>
    <t>Industrial</t>
  </si>
  <si>
    <t>Green Area</t>
  </si>
  <si>
    <t>Agriculture</t>
  </si>
  <si>
    <t>Public Use</t>
  </si>
  <si>
    <t>Mix Use</t>
  </si>
  <si>
    <t>Agriculture/Farmland</t>
  </si>
  <si>
    <t>Posh</t>
  </si>
  <si>
    <t>High</t>
  </si>
  <si>
    <t>Middle</t>
  </si>
  <si>
    <t>Low</t>
  </si>
  <si>
    <t>Slum</t>
  </si>
  <si>
    <t>Municipal Corporation/Municipal Council</t>
  </si>
  <si>
    <t>Urban Development Authority</t>
  </si>
  <si>
    <t>Bungalow</t>
  </si>
  <si>
    <t>Apartment</t>
  </si>
  <si>
    <t>Vacant Plot</t>
  </si>
  <si>
    <t>Factory</t>
  </si>
  <si>
    <t>Commercial Shop</t>
  </si>
  <si>
    <t>Office</t>
  </si>
  <si>
    <t>Commercial Complex</t>
  </si>
  <si>
    <t>Institute</t>
  </si>
  <si>
    <t>Hospital</t>
  </si>
  <si>
    <t>Farm House</t>
  </si>
  <si>
    <t>Load Bearing</t>
  </si>
  <si>
    <t>RCC</t>
  </si>
  <si>
    <t>Mixed</t>
  </si>
  <si>
    <t>Premium</t>
  </si>
  <si>
    <t>Average</t>
  </si>
  <si>
    <t>Satisfactory</t>
  </si>
  <si>
    <t>Poor</t>
  </si>
  <si>
    <t>Broker</t>
  </si>
  <si>
    <t>Builder</t>
  </si>
  <si>
    <t>Colonizer</t>
  </si>
  <si>
    <t>Neighbor</t>
  </si>
  <si>
    <t>Shop Owner</t>
  </si>
  <si>
    <t>Valuer</t>
  </si>
  <si>
    <t>Zone 2</t>
  </si>
  <si>
    <t>Zone 3</t>
  </si>
  <si>
    <t>Zone 4</t>
  </si>
  <si>
    <t>Zone 5</t>
  </si>
  <si>
    <t>Type of area</t>
  </si>
  <si>
    <t>Carpet Area</t>
  </si>
  <si>
    <t>Super Built Up Area</t>
  </si>
  <si>
    <t>Built Up Area</t>
  </si>
  <si>
    <t>Permissible FSI</t>
  </si>
  <si>
    <t>FSI Considered for valuation</t>
  </si>
  <si>
    <t>Is community dominated area (Yes/No)</t>
  </si>
  <si>
    <t>Is property easily located and identified (Yes/No)</t>
  </si>
  <si>
    <t>If No, mention reasons</t>
  </si>
  <si>
    <t>Land Measurement Unit</t>
  </si>
  <si>
    <t>Sqft</t>
  </si>
  <si>
    <t>Sqmt</t>
  </si>
  <si>
    <t>10.10'</t>
  </si>
  <si>
    <t>Good</t>
  </si>
  <si>
    <t>Distressed Value of Property (Rs) (75% of market value)</t>
  </si>
  <si>
    <t>Latitude &amp; Longitude</t>
  </si>
  <si>
    <t>Godown</t>
  </si>
  <si>
    <t>Medium</t>
  </si>
  <si>
    <t>No Risk</t>
  </si>
  <si>
    <t>Reference Number</t>
  </si>
  <si>
    <t>Property owner name as per ownership document</t>
  </si>
  <si>
    <t>1.10'</t>
  </si>
  <si>
    <t>Is there HT line near to the property?</t>
  </si>
  <si>
    <t>Is property in buffer zone/no construction zone as per local guidelines</t>
  </si>
  <si>
    <t>Details of buffer zone/no construction zone</t>
  </si>
  <si>
    <t>Details of any notice by FI</t>
  </si>
  <si>
    <t>Is property near to graveyard/crematorium or burning ghats</t>
  </si>
  <si>
    <t>Any other remarks</t>
  </si>
  <si>
    <t>6.10'</t>
  </si>
  <si>
    <t>Distance of HT line from the property and Voltage in kiloVolt</t>
  </si>
  <si>
    <t>Is there any litigation notice on the property by any FI</t>
  </si>
  <si>
    <t>Is there any litigation notice on the property from any FI</t>
  </si>
  <si>
    <t>Row House</t>
  </si>
  <si>
    <t xml:space="preserve">1) Index II/Sale agreement Details                                                 </t>
  </si>
  <si>
    <t>Date:</t>
  </si>
  <si>
    <t xml:space="preserve">Market Value:   </t>
  </si>
  <si>
    <t>Government value:</t>
  </si>
  <si>
    <t>Market Research Data</t>
  </si>
  <si>
    <t>Source</t>
  </si>
  <si>
    <t>Plot area</t>
  </si>
  <si>
    <t>Net Carpet</t>
  </si>
  <si>
    <t>FB Area</t>
  </si>
  <si>
    <t>ter</t>
  </si>
  <si>
    <t>Other</t>
  </si>
  <si>
    <t>Gross Carpet</t>
  </si>
  <si>
    <t>Net Builtup Area</t>
  </si>
  <si>
    <t>Gross Builtup</t>
  </si>
  <si>
    <t>Builder Saleable Area</t>
  </si>
  <si>
    <t>Rate on Carpet  Area</t>
  </si>
  <si>
    <t>Market Value</t>
  </si>
  <si>
    <t>Realizable Value</t>
  </si>
  <si>
    <t>Measurement</t>
  </si>
  <si>
    <t>Index II</t>
  </si>
  <si>
    <t>Rate enquired</t>
  </si>
  <si>
    <t>99 acres</t>
  </si>
  <si>
    <t xml:space="preserve">Valuation Adopted </t>
  </si>
  <si>
    <t>Car parking &amp; Amenities</t>
  </si>
  <si>
    <t>Final Market Value</t>
  </si>
  <si>
    <t>Revised Valuation 1</t>
  </si>
  <si>
    <t>Revised Valuation 2</t>
  </si>
  <si>
    <t xml:space="preserve">VALUER Name :-  </t>
  </si>
  <si>
    <t>Broker ref :</t>
  </si>
  <si>
    <t xml:space="preserve">Name </t>
  </si>
  <si>
    <t>Contact No.</t>
  </si>
  <si>
    <t>Vlaue</t>
  </si>
  <si>
    <t>1)</t>
  </si>
  <si>
    <t>2)</t>
  </si>
  <si>
    <t>3)</t>
  </si>
  <si>
    <t>Sr</t>
  </si>
  <si>
    <t>Item</t>
  </si>
  <si>
    <t>L</t>
  </si>
  <si>
    <t>W</t>
  </si>
  <si>
    <t>Actual W</t>
  </si>
  <si>
    <t>Actual L</t>
  </si>
  <si>
    <t>Area</t>
  </si>
  <si>
    <t>Feet</t>
  </si>
  <si>
    <t>Inch</t>
  </si>
  <si>
    <t>Hall</t>
  </si>
  <si>
    <t>DiNING</t>
  </si>
  <si>
    <t>Kitchen</t>
  </si>
  <si>
    <t>Toilet 1</t>
  </si>
  <si>
    <t>Toilet 2</t>
  </si>
  <si>
    <t>Toilet 3</t>
  </si>
  <si>
    <t>Toilet 4</t>
  </si>
  <si>
    <t>Bed Room 1</t>
  </si>
  <si>
    <t>Bed Room 2</t>
  </si>
  <si>
    <t>Bed Room 3</t>
  </si>
  <si>
    <t>Bed Room 4</t>
  </si>
  <si>
    <t>Passage 1</t>
  </si>
  <si>
    <t>Passage 2</t>
  </si>
  <si>
    <t>Passage 3</t>
  </si>
  <si>
    <t>Covered Balcony 1</t>
  </si>
  <si>
    <t>Covered Balcony 2</t>
  </si>
  <si>
    <t>Covered Balcony 3</t>
  </si>
  <si>
    <t>Covered Balcony 4</t>
  </si>
  <si>
    <t>Covered Balcony 5</t>
  </si>
  <si>
    <t>Covered Balcony 6</t>
  </si>
  <si>
    <t>Open Balcony 3</t>
  </si>
  <si>
    <t>Flower Bed 1</t>
  </si>
  <si>
    <t>Flower Bed 2</t>
  </si>
  <si>
    <t>Flower Bed 3</t>
  </si>
  <si>
    <t>Terrace 1</t>
  </si>
  <si>
    <t>Terrace 2</t>
  </si>
  <si>
    <t>Terrace 3</t>
  </si>
  <si>
    <t>Any Other Area</t>
  </si>
  <si>
    <t>Net Carpet Area</t>
  </si>
  <si>
    <t>fungi.</t>
  </si>
  <si>
    <t>Terrace  Area</t>
  </si>
  <si>
    <t>Other Area</t>
  </si>
  <si>
    <t>Gross Carpet Area</t>
  </si>
  <si>
    <t>Dry Balcony 1</t>
  </si>
  <si>
    <t>Open Balcony 1</t>
  </si>
  <si>
    <t>Open Balcony 2</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</si>
  <si>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</si>
  <si>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</si>
  <si>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</si>
  <si>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</si>
  <si>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</si>
  <si>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</si>
  <si>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</si>
  <si>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</si>
  <si>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</si>
  <si>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</si>
  <si>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</si>
  <si>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</si>
  <si>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</si>
  <si>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</si>
  <si>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</si>
  <si>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</si>
  <si>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</si>
  <si>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</si>
  <si>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</si>
  <si>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</si>
  <si>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</si>
  <si>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</si>
  <si>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</si>
  <si>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</si>
  <si>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total</t>
  </si>
  <si>
    <t>NA</t>
  </si>
  <si>
    <t>Navi Mumbai</t>
  </si>
  <si>
    <t>V S JADON AND CO VALUERS LLP</t>
  </si>
  <si>
    <t>Land value as per Government Guideline Rate (Rs)(per sqft)</t>
  </si>
  <si>
    <t xml:space="preserve">Market  Value  </t>
  </si>
  <si>
    <t>Development Authority</t>
  </si>
  <si>
    <t>Under Construction</t>
  </si>
  <si>
    <t>Branch Name</t>
  </si>
  <si>
    <t>Accomodation</t>
  </si>
  <si>
    <t>1] Market phenomenon regarding market value has been changing .In recent times properties are sold for a lump sum price. Because of the statutory restriction on built up or carpet area in documents .So the market rate is derivatives of market value &amp; area in document.</t>
  </si>
  <si>
    <t>Market rate given in report is not comparable to open enquiry in market.</t>
  </si>
  <si>
    <t>2] Flat is on Rent. / Shop is on rent.</t>
  </si>
  <si>
    <t>3] Property identified by Mr./Mrs./miss</t>
  </si>
  <si>
    <t>4] There is area difference between measured 1476.00 sq.ft. carpet area &amp; provided documented 539.00 sq.ft carpet area And 131.00 Sq. Ft Terrace area.</t>
  </si>
  <si>
    <t>5] Internal inspection i.e photos &amp; measurement not allowed.</t>
  </si>
  <si>
    <t>6] As per Kokan Mhada (Pradhanmantri Awas Yojana)Act, Property Locking period is 07 Years, Owner couldn’t sale property  upto 7 years. Hence property valuation is as per provide Provisional Offer Letter value.</t>
  </si>
  <si>
    <t>7] We have received IndexII, Sale agreement, approved plan, OC &amp; CC.</t>
  </si>
  <si>
    <t>8] IndexII, Sale agreement, approved plan, OC &amp; CC not provided to us.</t>
  </si>
  <si>
    <t>9] Approach road to subjected property is kaccha road.</t>
  </si>
  <si>
    <t>10] lack of property maintenance.</t>
  </si>
  <si>
    <t>11] FLat no. &amp; Flat No. are internally merged &amp; having one/two entrance.</t>
  </si>
  <si>
    <t>12] We have given valuation on physical measurement</t>
  </si>
  <si>
    <t xml:space="preserve">13] We have given construction percentage details as per provided </t>
  </si>
  <si>
    <t>14] Plinth completed, Slab completed upto -floors, Brick work completed upto -Floors, Palster completed upto -Floors, Paiting completed upto -Floors, Flooring completed upto -Floors,</t>
  </si>
  <si>
    <t xml:space="preserve">      &amp; Other remaining work is in process.</t>
  </si>
  <si>
    <t>15] All work completed &amp; Fininshing work is in process../ All work completed &amp; Waiting for OC.</t>
  </si>
  <si>
    <t xml:space="preserve">16] MAHARERA No. </t>
  </si>
  <si>
    <t>17] As per CIDCO Housing Scheme, Property Locking period is 03 Years, Owner couldn’t sale property upto 03</t>
  </si>
  <si>
    <t>years and Property value remains same upto 03 years. Hence we have given property valuation as per Provided</t>
  </si>
  <si>
    <t>CIDCO Allotment letter.</t>
  </si>
  <si>
    <t>Copy of NOC is of Grampanchayat and signed by sarpanch.</t>
  </si>
  <si>
    <t>18] Rs. 6,00,000/- Per Covered Car parking if Authentic documents available.</t>
  </si>
  <si>
    <t xml:space="preserve">18:22 04-03-2020 &amp; Market, School, Hospital etc. available there. </t>
  </si>
  <si>
    <t xml:space="preserve">19. The valuation is subjected to statutory permissions and compliance. </t>
  </si>
  <si>
    <t>20. Subject unit was vacant for last eight years.</t>
  </si>
  <si>
    <t>21. Flat is on rent from from last 01 year.</t>
  </si>
  <si>
    <t>22.  Internal roof plaster &amp; wall plaster was chipped off.</t>
  </si>
  <si>
    <t>23. Please find the below cases which is we have already sent query mail but not yet received any solution from your end hence we are send NIL Report.</t>
  </si>
  <si>
    <t>24.Documented area matches with measured super built up area, (SBU derived from 45% loading on Carpet area) hence we have considered SUB area is 495.00 Sq. Ft As per documents.</t>
  </si>
  <si>
    <t>Mix Used</t>
  </si>
  <si>
    <t>Pas</t>
  </si>
  <si>
    <t>Pass</t>
  </si>
  <si>
    <t>Bed</t>
  </si>
  <si>
    <t xml:space="preserve">1. The property was inspected by - </t>
  </si>
  <si>
    <t>8. As per Measurements Carpet area is 343.00 Sq. Ft. BUA is 412.00 Sq. Ft And super built up area is 515 (Loading 50% on Carpet area), &amp; As per Sale Agreement BUA is 510.00 Sq. ft.</t>
  </si>
  <si>
    <t>9. Measured Super built up area matches with Documented Built up area hence we have consider Documented built up area as a super built up area.</t>
  </si>
  <si>
    <t>6th Floor</t>
  </si>
  <si>
    <t>Area Measurement Unit</t>
  </si>
  <si>
    <t>Approved Plan</t>
  </si>
  <si>
    <t>Type of area (CA/SUBA/BUA)</t>
  </si>
  <si>
    <t>Dining</t>
  </si>
  <si>
    <r>
      <t xml:space="preserve">OFFICE NO. J-1031, AKSHAR BUSINESS PARK, PLOT NO. 03, SECTOR-25, NEAR APMC MARKET VASHI, NAVI MUMBAI, MAHARASHTRA 400703 
TEL: 022-46090378/79/80 Email: vsjcvaluer@gmail.com
Web site: www.vsjadon.com
</t>
    </r>
    <r>
      <rPr>
        <b/>
        <sz val="12"/>
        <color indexed="8"/>
        <rFont val="Zurich Blk BT"/>
      </rPr>
      <t xml:space="preserve">Valuation Format </t>
    </r>
  </si>
  <si>
    <t>Copy of Approved Plan Verified</t>
  </si>
  <si>
    <t>Copy of Tax Receipt Verified</t>
  </si>
  <si>
    <t>PFL-Virar</t>
  </si>
  <si>
    <t>-</t>
  </si>
  <si>
    <t>Passage 4</t>
  </si>
  <si>
    <t>Passage 5</t>
  </si>
  <si>
    <t>otla</t>
  </si>
  <si>
    <t>Approved Plan Not Provided</t>
  </si>
  <si>
    <t>Individual House</t>
  </si>
  <si>
    <t>Copy of Electricity Bill Certificate</t>
  </si>
  <si>
    <t>As per Four Boundary</t>
  </si>
  <si>
    <t>Construction Cost</t>
  </si>
  <si>
    <t>Copy of Sale Agreement Verified</t>
  </si>
  <si>
    <t>Exceptions (Not to be filled) (For PFL internal use only)</t>
  </si>
  <si>
    <t>Equivalent Rate on Salebale</t>
  </si>
  <si>
    <t>As per assessment</t>
  </si>
  <si>
    <t>As per Site</t>
  </si>
  <si>
    <t>As per Redy recnor</t>
  </si>
  <si>
    <t>Guntha Rate</t>
  </si>
  <si>
    <t xml:space="preserve">Rate per Sq.Mtr  </t>
  </si>
  <si>
    <t xml:space="preserve">Rate per Sq.Ft  </t>
  </si>
  <si>
    <t>Constr Rate</t>
  </si>
  <si>
    <t>Composite Rate</t>
  </si>
  <si>
    <t>House No. 342, Village- Jaygaon, Milhe, Murbad, Thane, Maharashtra-421401</t>
  </si>
  <si>
    <t>Near Z.P School</t>
  </si>
  <si>
    <t>19.236411647272703, 73.5739680798966</t>
  </si>
  <si>
    <t>RTL-SEP-25-21686</t>
  </si>
  <si>
    <t>516832</t>
  </si>
  <si>
    <t>Mr. Uttam Parashram Bhere</t>
  </si>
  <si>
    <t>Mr. Mangesh Laxman Bapardekar</t>
  </si>
  <si>
    <t>Self</t>
  </si>
  <si>
    <t>18-09-2025</t>
  </si>
  <si>
    <t>Copy of Assessment  Verified</t>
  </si>
  <si>
    <t>Grampanchayat Kheware</t>
  </si>
  <si>
    <t>No. VTM.2603
Dated. 20-11-2003</t>
  </si>
  <si>
    <t>No. 026
Dated. 11/02/2025</t>
  </si>
  <si>
    <t>Madhukar Mangal Desle's House</t>
  </si>
  <si>
    <t>Bhaskar Laxman Bhere's House</t>
  </si>
  <si>
    <t>Under construction</t>
  </si>
  <si>
    <t>750 Sq. Ft</t>
  </si>
  <si>
    <t>under Construction</t>
  </si>
  <si>
    <t xml:space="preserve"> % Completed</t>
  </si>
  <si>
    <t xml:space="preserve"> % Recommended</t>
  </si>
  <si>
    <t>House No. 342, Near Z.P School, Village- Jaygaon, Milhe, Murbad, Thane, Maharashtra-421401</t>
  </si>
  <si>
    <t>Open</t>
  </si>
  <si>
    <t>Mokli Jaga</t>
  </si>
  <si>
    <t>Open/Road</t>
  </si>
  <si>
    <t>Occupied</t>
  </si>
  <si>
    <t>VSJCVNM-PURPLEFINANCE-RTL-Sep-25-21686</t>
  </si>
  <si>
    <t>Mr. Uttam Bhere</t>
  </si>
  <si>
    <t>Land Value</t>
  </si>
  <si>
    <t>Land Area</t>
  </si>
  <si>
    <t>Land Rate</t>
  </si>
  <si>
    <t>Total Value of Property(A)(Rs) After 100% completion of construction</t>
  </si>
  <si>
    <t>Total Value of Property(A)(Rs) As on date 65% completion of work</t>
  </si>
  <si>
    <t>Total Value of Property  as on date 65% work completion</t>
  </si>
  <si>
    <t>Type of Property (Land/Bungalow/Apartment/Builder Floor/Factory/Commercial Shop/Office/Institute/</t>
  </si>
  <si>
    <t>1. We have no direct or indirect interest in the property valued. 
2. The information furnished in the report is true and correct to the best of my knowledge and belief. 
3. Our report does not cover check of ownership, title clearance or legality of deal &amp; structure.
4. We have Received Copy of Four boundry Certificate, Ration Card, Assessment &amp; Tax Receipt.
5. Copy of CC &amp; Approved Plan not provided to us.
6. Deals are happening on lump sum basis.
7. The none of the development permission like cc and oc are provided. The valuation is subject to existence of valid cc and oc.
8. We have valuated the property on physical existence.
9. The valuation is subjected to statutory permissions and compliance.
10. Subjected Property is Gr + 01 Floor Load bearing Structure. 1st floor covered with AC SHeets Roofing
11. As per Measurements Carpet area is 797.00 Sq. Ft. Built up is 956.00 Sq. Ft (Loading 20% on Carpet area).
12.As per Documented Carpet area is 750.00 Sq. Ft. Built up is 900.00 Sq. Ft (Loading 20% on Carpet area).
13. Subjected property is underconstruction. Plinth completed , ACSheets Roof, brick work completed &amp; remaining work is in process.
14. Copy of Eelctricity Bill not provided to us.
15. Said property is under construction but customer stays in said house.
16. We have given valuation on Documetned Area.
17. We have adopted Land + Building Method.
18. On site House Numbering is not mentioned. We have inspected said proeprty directed by site person.
19. Please check electricity bill from your end.
20. Approach road of property is kachha road (Payvat) approx 03 to 04 feet.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</si>
</sst>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0"/>
      <name val="Arial"/>
      <family val="2"/>
    </font>
    <font>
      <sz val="11"/>
      <name val="Zurich BT"/>
      <family val="2"/>
    </font>
    <font>
      <sz val="11"/>
      <color indexed="8"/>
      <name val="Zurich BT"/>
      <family val="1"/>
    </font>
    <font>
      <b/>
      <sz val="11"/>
      <color indexed="8"/>
      <name val="Zurich BT"/>
    </font>
    <font>
      <b/>
      <sz val="10.5"/>
      <color indexed="8"/>
      <name val="Zurich Blk BT"/>
    </font>
    <font>
      <b/>
      <sz val="9"/>
      <color indexed="8"/>
      <name val="Zurich Blk BT"/>
    </font>
    <font>
      <b/>
      <sz val="9"/>
      <name val="Zurich BT"/>
    </font>
    <font>
      <b/>
      <sz val="9"/>
      <color indexed="8"/>
      <name val="Zurich BT"/>
    </font>
    <font>
      <b/>
      <sz val="9"/>
      <name val="Zurich Blk BT"/>
    </font>
    <font>
      <b/>
      <sz val="11"/>
      <name val="Zurich BT"/>
    </font>
    <font>
      <b/>
      <sz val="11"/>
      <color indexed="8"/>
      <name val="Zurich BT"/>
      <family val="1"/>
    </font>
    <font>
      <sz val="9"/>
      <name val="Zurich BT"/>
    </font>
    <font>
      <sz val="9"/>
      <color indexed="8"/>
      <name val="Zurich BT"/>
    </font>
    <font>
      <sz val="10"/>
      <name val="Arial"/>
      <family val="2"/>
    </font>
    <font>
      <b/>
      <sz val="11"/>
      <color theme="1"/>
      <name val="Calibri"/>
      <family val="2"/>
      <scheme val="minor"/>
    </font>
    <font>
      <b/>
      <sz val="14"/>
      <color theme="1"/>
      <name val="Calibri"/>
      <family val="2"/>
      <scheme val="minor"/>
    </font>
    <font>
      <b/>
      <sz val="12"/>
      <color theme="1"/>
      <name val="Calibri"/>
      <family val="2"/>
      <scheme val="minor"/>
    </font>
    <font>
      <sz val="11"/>
      <color indexed="8"/>
      <name val="Calibri"/>
      <family val="2"/>
    </font>
    <font>
      <sz val="14"/>
      <color theme="1"/>
      <name val="Calibri"/>
      <family val="2"/>
      <scheme val="minor"/>
    </font>
    <font>
      <sz val="11"/>
      <color rgb="FF000000"/>
      <name val="Calibri"/>
      <family val="2"/>
    </font>
    <font>
      <sz val="11"/>
      <color theme="1"/>
      <name val="Calibri"/>
      <family val="2"/>
    </font>
    <font>
      <sz val="12"/>
      <color rgb="FF222222"/>
      <name val="Arial"/>
      <family val="2"/>
    </font>
    <font>
      <b/>
      <sz val="11"/>
      <color theme="1"/>
      <name val="Times New Roman"/>
      <family val="1"/>
    </font>
    <font>
      <sz val="11"/>
      <color theme="1"/>
      <name val="Times New Roman"/>
      <family val="1"/>
    </font>
    <font>
      <b/>
      <sz val="11"/>
      <color indexed="8"/>
      <name val="Arial"/>
      <family val="2"/>
    </font>
    <font>
      <sz val="11"/>
      <color theme="1"/>
      <name val="Zurich BT"/>
      <family val="1"/>
    </font>
    <font>
      <sz val="11"/>
      <name val="Times New Roman"/>
      <family val="1"/>
    </font>
    <font>
      <b/>
      <sz val="11"/>
      <name val="Calibri"/>
      <family val="2"/>
    </font>
    <font>
      <b/>
      <sz val="11"/>
      <color indexed="8"/>
      <name val="Zurich Blk BT"/>
    </font>
    <font>
      <sz val="11"/>
      <color indexed="8"/>
      <name val="Zurich Blk BT"/>
    </font>
    <font>
      <sz val="11"/>
      <color indexed="8"/>
      <name val="Zurich BT"/>
    </font>
    <font>
      <sz val="11"/>
      <name val="Zurich BT"/>
    </font>
    <font>
      <b/>
      <sz val="11"/>
      <name val="Zurich Blk BT"/>
    </font>
    <font>
      <sz val="11"/>
      <name val="Lucida Sans Unicode"/>
      <family val="2"/>
    </font>
    <font>
      <sz val="11"/>
      <name val="Zurich Blk BT"/>
    </font>
    <font>
      <sz val="11"/>
      <color indexed="8"/>
      <name val="Zurich Blk BT"/>
      <family val="2"/>
    </font>
    <font>
      <b/>
      <sz val="11"/>
      <color theme="1"/>
      <name val="Zurich BT"/>
    </font>
    <font>
      <b/>
      <sz val="11"/>
      <color theme="1"/>
      <name val="Zurich Blk BT"/>
    </font>
    <font>
      <sz val="11"/>
      <name val="Zurich Blk BT"/>
      <family val="2"/>
      <charset val="1"/>
    </font>
    <font>
      <b/>
      <sz val="12"/>
      <color indexed="8"/>
      <name val="Zurich Blk BT"/>
    </font>
    <font>
      <b/>
      <sz val="10"/>
      <name val="Arial"/>
      <family val="2"/>
    </font>
  </fonts>
  <fills count="7">
    <fill>
      <patternFill patternType="none"/>
    </fill>
    <fill>
      <patternFill patternType="gray125"/>
    </fill>
    <fill>
      <patternFill patternType="solid">
        <fgColor indexed="9"/>
        <bgColor indexed="26"/>
      </patternFill>
    </fill>
    <fill>
      <patternFill patternType="solid">
        <fgColor theme="0" tint="-0.14999847407452621"/>
        <bgColor indexed="64"/>
      </patternFill>
    </fill>
    <fill>
      <patternFill patternType="solid">
        <fgColor theme="0"/>
        <bgColor indexed="26"/>
      </patternFill>
    </fill>
    <fill>
      <patternFill patternType="solid">
        <fgColor theme="0"/>
        <bgColor indexed="64"/>
      </patternFill>
    </fill>
    <fill>
      <patternFill patternType="solid">
        <fgColor rgb="FFFFFF00"/>
        <bgColor indexed="64"/>
      </patternFill>
    </fill>
  </fills>
  <borders count="80">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diagonal/>
    </border>
    <border>
      <left/>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right/>
      <top style="hair">
        <color indexed="8"/>
      </top>
      <bottom style="hair">
        <color indexed="8"/>
      </bottom>
      <diagonal/>
    </border>
    <border>
      <left style="hair">
        <color indexed="8"/>
      </left>
      <right/>
      <top/>
      <bottom style="hair">
        <color indexed="8"/>
      </bottom>
      <diagonal/>
    </border>
    <border>
      <left/>
      <right/>
      <top/>
      <bottom style="hair">
        <color indexed="8"/>
      </bottom>
      <diagonal/>
    </border>
    <border>
      <left style="medium">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right style="medium">
        <color indexed="64"/>
      </right>
      <top style="hair">
        <color indexed="8"/>
      </top>
      <bottom style="hair">
        <color indexed="8"/>
      </bottom>
      <diagonal/>
    </border>
    <border>
      <left/>
      <right style="medium">
        <color indexed="64"/>
      </right>
      <top/>
      <bottom/>
      <diagonal/>
    </border>
    <border>
      <left/>
      <right style="medium">
        <color indexed="64"/>
      </right>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right style="hair">
        <color indexed="8"/>
      </right>
      <top style="hair">
        <color indexed="8"/>
      </top>
      <bottom/>
      <diagonal/>
    </border>
    <border>
      <left style="medium">
        <color indexed="64"/>
      </left>
      <right style="hair">
        <color indexed="64"/>
      </right>
      <top style="hair">
        <color indexed="8"/>
      </top>
      <bottom style="hair">
        <color indexed="64"/>
      </bottom>
      <diagonal/>
    </border>
    <border>
      <left style="hair">
        <color indexed="64"/>
      </left>
      <right style="hair">
        <color indexed="64"/>
      </right>
      <top style="hair">
        <color indexed="8"/>
      </top>
      <bottom style="hair">
        <color indexed="64"/>
      </bottom>
      <diagonal/>
    </border>
    <border>
      <left style="hair">
        <color indexed="64"/>
      </left>
      <right style="medium">
        <color indexed="64"/>
      </right>
      <top style="hair">
        <color indexed="8"/>
      </top>
      <bottom style="hair">
        <color indexed="64"/>
      </bottom>
      <diagonal/>
    </border>
    <border>
      <left style="medium">
        <color indexed="64"/>
      </left>
      <right style="hair">
        <color indexed="64"/>
      </right>
      <top style="hair">
        <color indexed="64"/>
      </top>
      <bottom style="hair">
        <color indexed="8"/>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8"/>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8"/>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style="hair">
        <color indexed="8"/>
      </left>
      <right/>
      <top style="hair">
        <color indexed="64"/>
      </top>
      <bottom style="hair">
        <color indexed="8"/>
      </bottom>
      <diagonal/>
    </border>
    <border>
      <left/>
      <right/>
      <top style="hair">
        <color indexed="64"/>
      </top>
      <bottom style="hair">
        <color indexed="8"/>
      </bottom>
      <diagonal/>
    </border>
    <border>
      <left/>
      <right style="medium">
        <color indexed="64"/>
      </right>
      <top style="hair">
        <color indexed="64"/>
      </top>
      <bottom style="hair">
        <color indexed="8"/>
      </bottom>
      <diagonal/>
    </border>
    <border>
      <left/>
      <right style="hair">
        <color indexed="8"/>
      </right>
      <top style="hair">
        <color indexed="64"/>
      </top>
      <bottom style="hair">
        <color indexed="8"/>
      </bottom>
      <diagonal/>
    </border>
    <border>
      <left style="hair">
        <color indexed="8"/>
      </left>
      <right/>
      <top style="hair">
        <color indexed="8"/>
      </top>
      <bottom/>
      <diagonal/>
    </border>
    <border>
      <left style="hair">
        <color indexed="8"/>
      </left>
      <right/>
      <top/>
      <bottom/>
      <diagonal/>
    </border>
    <border>
      <left/>
      <right style="hair">
        <color indexed="8"/>
      </right>
      <top/>
      <bottom/>
      <diagonal/>
    </border>
    <border>
      <left/>
      <right style="hair">
        <color indexed="8"/>
      </right>
      <top/>
      <bottom style="hair">
        <color indexed="8"/>
      </bottom>
      <diagonal/>
    </border>
    <border>
      <left style="medium">
        <color indexed="64"/>
      </left>
      <right/>
      <top style="hair">
        <color indexed="8"/>
      </top>
      <bottom style="hair">
        <color indexed="8"/>
      </bottom>
      <diagonal/>
    </border>
    <border>
      <left style="hair">
        <color indexed="64"/>
      </left>
      <right style="hair">
        <color indexed="64"/>
      </right>
      <top style="hair">
        <color indexed="8"/>
      </top>
      <bottom/>
      <diagonal/>
    </border>
    <border>
      <left style="hair">
        <color indexed="64"/>
      </left>
      <right style="hair">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8"/>
      </right>
      <top/>
      <bottom style="hair">
        <color indexed="8"/>
      </bottom>
      <diagonal/>
    </border>
    <border>
      <left style="hair">
        <color indexed="8"/>
      </left>
      <right style="medium">
        <color indexed="64"/>
      </right>
      <top style="hair">
        <color indexed="8"/>
      </top>
      <bottom/>
      <diagonal/>
    </border>
    <border>
      <left style="hair">
        <color indexed="8"/>
      </left>
      <right style="medium">
        <color indexed="64"/>
      </right>
      <top/>
      <bottom style="hair">
        <color indexed="8"/>
      </bottom>
      <diagonal/>
    </border>
  </borders>
  <cellStyleXfs count="3">
    <xf numFmtId="0" fontId="0" fillId="0" borderId="0"/>
    <xf numFmtId="0" fontId="17" fillId="0" borderId="0"/>
    <xf numFmtId="0" fontId="13" fillId="0" borderId="0"/>
  </cellStyleXfs>
  <cellXfs count="427">
    <xf numFmtId="0" fontId="0" fillId="0" borderId="0" xfId="0"/>
    <xf numFmtId="0" fontId="1" fillId="0" borderId="0" xfId="0" applyFont="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vertical="center" wrapText="1"/>
    </xf>
    <xf numFmtId="0" fontId="11" fillId="0" borderId="3" xfId="0" applyFont="1" applyBorder="1" applyAlignment="1">
      <alignment vertical="center" wrapText="1"/>
    </xf>
    <xf numFmtId="0" fontId="2" fillId="0" borderId="0" xfId="0" applyFont="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10" fillId="0" borderId="0" xfId="0" applyFont="1" applyAlignment="1" applyProtection="1">
      <alignment horizontal="center" vertical="center" wrapText="1"/>
      <protection locked="0"/>
    </xf>
    <xf numFmtId="0" fontId="4" fillId="0" borderId="2" xfId="0" applyFont="1" applyBorder="1" applyAlignment="1">
      <alignment vertical="center" wrapText="1"/>
    </xf>
    <xf numFmtId="0" fontId="4" fillId="0" borderId="3" xfId="0" applyFont="1" applyBorder="1" applyAlignment="1">
      <alignment vertical="center" wrapText="1"/>
    </xf>
    <xf numFmtId="0" fontId="7" fillId="0" borderId="2"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0" fillId="0" borderId="0" xfId="0" applyAlignment="1">
      <alignment wrapText="1"/>
    </xf>
    <xf numFmtId="0" fontId="2" fillId="5" borderId="0" xfId="0" applyFont="1" applyFill="1" applyAlignment="1" applyProtection="1">
      <alignment horizontal="left" vertical="center" wrapText="1"/>
      <protection locked="0"/>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0" fillId="0" borderId="53" xfId="0" applyBorder="1" applyAlignment="1">
      <alignment vertical="top" wrapText="1"/>
    </xf>
    <xf numFmtId="0" fontId="0" fillId="0" borderId="54" xfId="0" applyBorder="1" applyAlignment="1">
      <alignment vertical="top" wrapText="1"/>
    </xf>
    <xf numFmtId="0" fontId="0" fillId="0" borderId="55" xfId="0" applyBorder="1" applyAlignment="1">
      <alignment vertical="top" wrapText="1"/>
    </xf>
    <xf numFmtId="0" fontId="17" fillId="0" borderId="60" xfId="1" applyBorder="1"/>
    <xf numFmtId="0" fontId="0" fillId="0" borderId="61" xfId="0" applyBorder="1"/>
    <xf numFmtId="0" fontId="0" fillId="0" borderId="53" xfId="0" applyBorder="1"/>
    <xf numFmtId="0" fontId="0" fillId="0" borderId="54" xfId="0" applyBorder="1"/>
    <xf numFmtId="1" fontId="0" fillId="0" borderId="54" xfId="0" applyNumberFormat="1" applyBorder="1"/>
    <xf numFmtId="0" fontId="0" fillId="0" borderId="55" xfId="0" applyBorder="1"/>
    <xf numFmtId="0" fontId="0" fillId="0" borderId="54" xfId="0" applyBorder="1" applyAlignment="1">
      <alignment wrapText="1"/>
    </xf>
    <xf numFmtId="0" fontId="17" fillId="0" borderId="54" xfId="1" applyBorder="1"/>
    <xf numFmtId="0" fontId="0" fillId="0" borderId="63" xfId="0" applyBorder="1"/>
    <xf numFmtId="0" fontId="0" fillId="0" borderId="64" xfId="0" applyBorder="1"/>
    <xf numFmtId="0" fontId="0" fillId="0" borderId="66" xfId="0" applyBorder="1"/>
    <xf numFmtId="0" fontId="0" fillId="0" borderId="67" xfId="0" applyBorder="1"/>
    <xf numFmtId="0" fontId="0" fillId="0" borderId="68" xfId="0" applyBorder="1"/>
    <xf numFmtId="0" fontId="0" fillId="0" borderId="69" xfId="0" applyBorder="1"/>
    <xf numFmtId="0" fontId="0" fillId="0" borderId="57" xfId="0" applyBorder="1"/>
    <xf numFmtId="1" fontId="0" fillId="0" borderId="57" xfId="0" applyNumberFormat="1" applyBorder="1"/>
    <xf numFmtId="0" fontId="0" fillId="0" borderId="58" xfId="0" applyBorder="1"/>
    <xf numFmtId="0" fontId="14" fillId="0" borderId="53" xfId="0" applyFont="1" applyBorder="1"/>
    <xf numFmtId="0" fontId="14" fillId="0" borderId="55" xfId="0" applyFont="1" applyBorder="1"/>
    <xf numFmtId="0" fontId="14" fillId="0" borderId="54" xfId="0" applyFont="1" applyBorder="1"/>
    <xf numFmtId="0" fontId="14" fillId="0" borderId="71" xfId="0" applyFont="1" applyBorder="1"/>
    <xf numFmtId="0" fontId="17" fillId="0" borderId="57" xfId="1" applyBorder="1"/>
    <xf numFmtId="0" fontId="14" fillId="0" borderId="57" xfId="0" applyFont="1" applyBorder="1"/>
    <xf numFmtId="0" fontId="15" fillId="0" borderId="69" xfId="0" applyFont="1" applyBorder="1"/>
    <xf numFmtId="0" fontId="19" fillId="0" borderId="0" xfId="0" applyFont="1"/>
    <xf numFmtId="14" fontId="19" fillId="0" borderId="0" xfId="0" applyNumberFormat="1" applyFont="1" applyAlignment="1">
      <alignment horizontal="right" vertical="top"/>
    </xf>
    <xf numFmtId="14" fontId="20" fillId="0" borderId="0" xfId="0" applyNumberFormat="1" applyFont="1" applyAlignment="1">
      <alignment vertical="top"/>
    </xf>
    <xf numFmtId="0" fontId="19" fillId="0" borderId="0" xfId="0" applyFont="1" applyAlignment="1">
      <alignment vertical="top"/>
    </xf>
    <xf numFmtId="0" fontId="21" fillId="0" borderId="0" xfId="0" applyFont="1" applyAlignment="1">
      <alignment vertical="center" wrapText="1"/>
    </xf>
    <xf numFmtId="0" fontId="23" fillId="0" borderId="0" xfId="0" applyFont="1"/>
    <xf numFmtId="0" fontId="22" fillId="0" borderId="54" xfId="0" applyFont="1" applyBorder="1"/>
    <xf numFmtId="0" fontId="23" fillId="0" borderId="54" xfId="0" applyFont="1" applyBorder="1"/>
    <xf numFmtId="0" fontId="23" fillId="0" borderId="54" xfId="0" applyFont="1" applyBorder="1" applyAlignment="1">
      <alignment horizontal="center"/>
    </xf>
    <xf numFmtId="0" fontId="23" fillId="0" borderId="75" xfId="0" applyFont="1" applyBorder="1"/>
    <xf numFmtId="0" fontId="17" fillId="0" borderId="54" xfId="1" applyBorder="1" applyAlignment="1">
      <alignment horizontal="center" vertical="center"/>
    </xf>
    <xf numFmtId="0" fontId="17" fillId="0" borderId="0" xfId="1"/>
    <xf numFmtId="0" fontId="23" fillId="0" borderId="0" xfId="2" applyFont="1"/>
    <xf numFmtId="0" fontId="22" fillId="0" borderId="54" xfId="2" applyFont="1" applyBorder="1"/>
    <xf numFmtId="0" fontId="23" fillId="0" borderId="54" xfId="2" applyFont="1" applyBorder="1"/>
    <xf numFmtId="0" fontId="23" fillId="0" borderId="54" xfId="2" applyFont="1" applyBorder="1" applyAlignment="1">
      <alignment horizontal="center"/>
    </xf>
    <xf numFmtId="0" fontId="22" fillId="0" borderId="0" xfId="2" applyFont="1"/>
    <xf numFmtId="0" fontId="23" fillId="0" borderId="0" xfId="2" applyFont="1" applyAlignment="1">
      <alignment horizontal="center"/>
    </xf>
    <xf numFmtId="0" fontId="23" fillId="0" borderId="75" xfId="2" applyFont="1" applyBorder="1"/>
    <xf numFmtId="0" fontId="14" fillId="6" borderId="54" xfId="0" applyFont="1" applyFill="1" applyBorder="1"/>
    <xf numFmtId="0" fontId="25" fillId="0" borderId="0" xfId="0" applyFont="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23" fillId="5" borderId="54" xfId="2" applyFont="1" applyFill="1" applyBorder="1"/>
    <xf numFmtId="0" fontId="26" fillId="5" borderId="54" xfId="2" applyFont="1" applyFill="1" applyBorder="1"/>
    <xf numFmtId="0" fontId="0" fillId="0" borderId="70" xfId="0" applyBorder="1"/>
    <xf numFmtId="0" fontId="27" fillId="0" borderId="0" xfId="0" applyFont="1" applyAlignment="1">
      <alignment vertical="center"/>
    </xf>
    <xf numFmtId="0" fontId="28" fillId="0" borderId="54" xfId="0" applyFont="1" applyBorder="1" applyAlignment="1" applyProtection="1">
      <alignment horizontal="center" vertical="top" wrapText="1"/>
      <protection locked="0"/>
    </xf>
    <xf numFmtId="0" fontId="29" fillId="0" borderId="54" xfId="0" applyFont="1" applyBorder="1" applyAlignment="1" applyProtection="1">
      <alignment vertical="center" wrapText="1"/>
      <protection locked="0"/>
    </xf>
    <xf numFmtId="0" fontId="9" fillId="0" borderId="54" xfId="0" applyFont="1" applyBorder="1" applyAlignment="1" applyProtection="1">
      <alignment horizontal="left" vertical="center"/>
      <protection locked="0"/>
    </xf>
    <xf numFmtId="0" fontId="1" fillId="0" borderId="54" xfId="0" applyFont="1" applyBorder="1" applyAlignment="1" applyProtection="1">
      <alignment horizontal="left" vertical="center" indent="1"/>
      <protection locked="0"/>
    </xf>
    <xf numFmtId="0" fontId="30" fillId="0" borderId="54" xfId="0" applyFont="1" applyBorder="1" applyAlignment="1" applyProtection="1">
      <alignment horizontal="left" vertical="center" wrapText="1" indent="1"/>
      <protection locked="0"/>
    </xf>
    <xf numFmtId="0" fontId="29" fillId="0" borderId="54" xfId="0" applyFont="1" applyBorder="1" applyAlignment="1" applyProtection="1">
      <alignment horizontal="left" vertical="center" wrapText="1"/>
      <protection locked="0"/>
    </xf>
    <xf numFmtId="0" fontId="31" fillId="0" borderId="54" xfId="0" applyFont="1" applyBorder="1" applyAlignment="1" applyProtection="1">
      <alignment horizontal="left" vertical="center" indent="1"/>
      <protection locked="0"/>
    </xf>
    <xf numFmtId="0" fontId="31" fillId="0" borderId="77" xfId="0" applyFont="1" applyBorder="1" applyAlignment="1" applyProtection="1">
      <alignment horizontal="left" vertical="center" indent="1"/>
      <protection locked="0"/>
    </xf>
    <xf numFmtId="0" fontId="29" fillId="0" borderId="7" xfId="0" applyFont="1" applyBorder="1" applyAlignment="1" applyProtection="1">
      <alignment horizontal="left" vertical="center" wrapText="1"/>
      <protection locked="0"/>
    </xf>
    <xf numFmtId="0" fontId="30" fillId="0" borderId="40" xfId="0" applyFont="1" applyBorder="1" applyAlignment="1" applyProtection="1">
      <alignment horizontal="left" vertical="center" wrapText="1" indent="1"/>
      <protection locked="0"/>
    </xf>
    <xf numFmtId="0" fontId="31" fillId="0" borderId="11" xfId="0" applyFont="1" applyBorder="1" applyAlignment="1" applyProtection="1">
      <alignment horizontal="left" vertical="center" indent="1"/>
      <protection locked="0"/>
    </xf>
    <xf numFmtId="0" fontId="29" fillId="0" borderId="1" xfId="0" applyFont="1" applyBorder="1" applyAlignment="1" applyProtection="1">
      <alignment horizontal="left" vertical="center" wrapText="1"/>
      <protection locked="0"/>
    </xf>
    <xf numFmtId="0" fontId="30" fillId="0" borderId="3" xfId="0" applyFont="1" applyBorder="1" applyAlignment="1" applyProtection="1">
      <alignment horizontal="center" vertical="center" wrapText="1"/>
      <protection locked="0"/>
    </xf>
    <xf numFmtId="0" fontId="9" fillId="0" borderId="11" xfId="0" applyFont="1" applyBorder="1" applyAlignment="1" applyProtection="1">
      <alignment horizontal="left" vertical="center"/>
      <protection locked="0"/>
    </xf>
    <xf numFmtId="0" fontId="1" fillId="0" borderId="11" xfId="0" applyFont="1" applyBorder="1" applyAlignment="1" applyProtection="1">
      <alignment horizontal="left" vertical="center" indent="1"/>
      <protection locked="0"/>
    </xf>
    <xf numFmtId="0" fontId="30" fillId="0" borderId="3" xfId="0" applyFont="1" applyBorder="1" applyAlignment="1" applyProtection="1">
      <alignment horizontal="left" vertical="center" wrapText="1" indent="1"/>
      <protection locked="0"/>
    </xf>
    <xf numFmtId="0" fontId="28"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8" fillId="5" borderId="1" xfId="0" applyFont="1" applyFill="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12" xfId="0" applyFont="1" applyBorder="1" applyAlignment="1" applyProtection="1">
      <alignment horizontal="left" vertical="center" wrapText="1"/>
      <protection locked="0"/>
    </xf>
    <xf numFmtId="0" fontId="30" fillId="0" borderId="12" xfId="0" applyFont="1" applyBorder="1" applyAlignment="1" applyProtection="1">
      <alignment horizontal="left" vertical="center" wrapText="1"/>
      <protection locked="0"/>
    </xf>
    <xf numFmtId="0" fontId="30" fillId="0" borderId="11" xfId="0" applyFont="1" applyBorder="1" applyAlignment="1" applyProtection="1">
      <alignment horizontal="left" vertical="center" wrapText="1" indent="1"/>
      <protection locked="0"/>
    </xf>
    <xf numFmtId="0" fontId="1" fillId="0" borderId="11" xfId="0" applyFont="1" applyBorder="1" applyAlignment="1" applyProtection="1">
      <alignment horizontal="left" vertical="center" wrapText="1" indent="1"/>
      <protection locked="0"/>
    </xf>
    <xf numFmtId="0" fontId="31" fillId="0" borderId="11" xfId="0" applyFont="1" applyBorder="1" applyAlignment="1" applyProtection="1">
      <alignment horizontal="left" vertical="center" wrapText="1" indent="1"/>
      <protection locked="0"/>
    </xf>
    <xf numFmtId="0" fontId="9" fillId="0" borderId="8" xfId="0" applyFont="1" applyBorder="1" applyAlignment="1" applyProtection="1">
      <alignment vertical="center" wrapText="1"/>
      <protection locked="0"/>
    </xf>
    <xf numFmtId="0" fontId="30" fillId="0" borderId="1" xfId="0" applyFont="1" applyBorder="1" applyAlignment="1" applyProtection="1">
      <alignment horizontal="left" vertical="center" wrapText="1"/>
      <protection locked="0"/>
    </xf>
    <xf numFmtId="0" fontId="30" fillId="0" borderId="1"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28" fillId="0" borderId="4" xfId="0" applyFont="1" applyBorder="1" applyAlignment="1" applyProtection="1">
      <alignment horizontal="left" vertical="center" wrapText="1"/>
      <protection locked="0"/>
    </xf>
    <xf numFmtId="0" fontId="28" fillId="0" borderId="78" xfId="0" applyFont="1" applyBorder="1" applyAlignment="1" applyProtection="1">
      <alignment horizontal="left" vertical="center" wrapText="1"/>
      <protection locked="0"/>
    </xf>
    <xf numFmtId="0" fontId="3" fillId="0" borderId="7" xfId="0" applyFont="1" applyBorder="1" applyAlignment="1" applyProtection="1">
      <alignment vertical="center" wrapText="1"/>
      <protection locked="0"/>
    </xf>
    <xf numFmtId="0" fontId="3" fillId="0" borderId="79" xfId="0" applyFont="1" applyBorder="1" applyAlignment="1" applyProtection="1">
      <alignment vertical="center" wrapText="1"/>
      <protection locked="0"/>
    </xf>
    <xf numFmtId="0" fontId="30" fillId="5" borderId="11" xfId="0" applyFont="1" applyFill="1" applyBorder="1" applyAlignment="1" applyProtection="1">
      <alignment horizontal="left" vertical="center" wrapText="1" indent="1"/>
      <protection locked="0"/>
    </xf>
    <xf numFmtId="0" fontId="30" fillId="5" borderId="1" xfId="0" applyFont="1" applyFill="1" applyBorder="1" applyAlignment="1" applyProtection="1">
      <alignment horizontal="center" vertical="center" wrapText="1"/>
      <protection locked="0"/>
    </xf>
    <xf numFmtId="0" fontId="30" fillId="0" borderId="3"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0" fillId="0" borderId="11" xfId="0" applyFont="1" applyBorder="1" applyAlignment="1" applyProtection="1">
      <alignment horizontal="left" vertical="center" wrapText="1"/>
      <protection locked="0"/>
    </xf>
    <xf numFmtId="0" fontId="30" fillId="0" borderId="8" xfId="0" applyFont="1" applyBorder="1" applyAlignment="1" applyProtection="1">
      <alignment horizontal="left" vertical="center" wrapText="1"/>
      <protection locked="0"/>
    </xf>
    <xf numFmtId="0" fontId="29" fillId="4" borderId="8" xfId="0" applyFont="1" applyFill="1" applyBorder="1" applyAlignment="1" applyProtection="1">
      <alignment horizontal="center" vertical="center" wrapText="1"/>
      <protection locked="0"/>
    </xf>
    <xf numFmtId="0" fontId="29" fillId="4" borderId="13" xfId="0" applyFont="1" applyFill="1" applyBorder="1" applyAlignment="1" applyProtection="1">
      <alignment horizontal="center" vertical="center" wrapText="1"/>
      <protection locked="0"/>
    </xf>
    <xf numFmtId="0" fontId="31" fillId="0" borderId="20" xfId="0" applyFont="1" applyBorder="1" applyAlignment="1" applyProtection="1">
      <alignment horizontal="left" vertical="center" wrapText="1" indent="1"/>
      <protection locked="0"/>
    </xf>
    <xf numFmtId="0" fontId="33" fillId="0" borderId="21" xfId="0" applyFont="1" applyBorder="1" applyAlignment="1" applyProtection="1">
      <alignment horizontal="center" vertical="center" wrapText="1"/>
      <protection locked="0"/>
    </xf>
    <xf numFmtId="0" fontId="33" fillId="0" borderId="21" xfId="0" applyFont="1" applyBorder="1" applyAlignment="1" applyProtection="1">
      <alignment horizontal="left" vertical="center" wrapText="1"/>
      <protection locked="0"/>
    </xf>
    <xf numFmtId="0" fontId="31" fillId="0" borderId="23" xfId="0" applyFont="1" applyBorder="1" applyAlignment="1" applyProtection="1">
      <alignment horizontal="left" vertical="center" wrapText="1" indent="1"/>
      <protection locked="0"/>
    </xf>
    <xf numFmtId="0" fontId="9" fillId="5" borderId="25" xfId="0" applyFont="1" applyFill="1" applyBorder="1" applyAlignment="1" applyProtection="1">
      <alignment horizontal="center" vertical="center" wrapText="1"/>
      <protection locked="0"/>
    </xf>
    <xf numFmtId="2" fontId="31" fillId="0" borderId="26" xfId="0" applyNumberFormat="1"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2" fontId="31" fillId="0" borderId="30" xfId="0" applyNumberFormat="1" applyFont="1" applyBorder="1" applyAlignment="1" applyProtection="1">
      <alignment horizontal="left" vertical="center" wrapText="1"/>
      <protection locked="0"/>
    </xf>
    <xf numFmtId="2" fontId="31" fillId="0" borderId="29" xfId="0" applyNumberFormat="1"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2" fontId="9" fillId="0" borderId="0" xfId="0" applyNumberFormat="1" applyFont="1" applyAlignment="1" applyProtection="1">
      <alignment horizontal="left" vertical="center" wrapText="1"/>
      <protection locked="0"/>
    </xf>
    <xf numFmtId="2" fontId="31" fillId="0" borderId="32" xfId="0" applyNumberFormat="1" applyFont="1" applyBorder="1" applyAlignment="1" applyProtection="1">
      <alignment horizontal="left" vertical="center" wrapText="1"/>
      <protection locked="0"/>
    </xf>
    <xf numFmtId="2" fontId="9" fillId="0" borderId="24" xfId="0" applyNumberFormat="1" applyFont="1" applyBorder="1" applyAlignment="1" applyProtection="1">
      <alignment horizontal="left" vertical="center" wrapText="1"/>
      <protection locked="0"/>
    </xf>
    <xf numFmtId="2" fontId="9" fillId="0" borderId="32" xfId="0" applyNumberFormat="1" applyFont="1" applyBorder="1" applyAlignment="1" applyProtection="1">
      <alignment horizontal="left" vertical="center" wrapText="1"/>
      <protection locked="0"/>
    </xf>
    <xf numFmtId="2" fontId="9" fillId="0" borderId="26" xfId="0" applyNumberFormat="1" applyFont="1" applyBorder="1" applyAlignment="1" applyProtection="1">
      <alignment horizontal="left" vertical="center" wrapText="1"/>
      <protection locked="0"/>
    </xf>
    <xf numFmtId="2" fontId="9" fillId="0" borderId="14" xfId="0" applyNumberFormat="1"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32" fillId="0" borderId="1" xfId="0" applyFont="1" applyBorder="1" applyAlignment="1" applyProtection="1">
      <alignment horizontal="center" vertical="center" wrapText="1"/>
      <protection locked="0"/>
    </xf>
    <xf numFmtId="0" fontId="32" fillId="0" borderId="1" xfId="0" applyFont="1" applyBorder="1" applyAlignment="1" applyProtection="1">
      <alignment horizontal="left" vertical="center" wrapText="1"/>
      <protection locked="0"/>
    </xf>
    <xf numFmtId="2" fontId="32" fillId="0" borderId="1" xfId="0" applyNumberFormat="1" applyFont="1" applyBorder="1" applyAlignment="1" applyProtection="1">
      <alignment horizontal="left" vertical="center" wrapText="1"/>
      <protection locked="0"/>
    </xf>
    <xf numFmtId="0" fontId="34" fillId="0" borderId="1" xfId="0" applyFont="1" applyBorder="1" applyAlignment="1" applyProtection="1">
      <alignment horizontal="left" vertical="center" wrapText="1"/>
      <protection locked="0"/>
    </xf>
    <xf numFmtId="2" fontId="32" fillId="5" borderId="1" xfId="0" applyNumberFormat="1"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center" wrapText="1"/>
      <protection locked="0"/>
    </xf>
    <xf numFmtId="2" fontId="9" fillId="3" borderId="0" xfId="0" applyNumberFormat="1" applyFont="1" applyFill="1" applyAlignment="1" applyProtection="1">
      <alignment horizontal="left" vertical="center" wrapText="1"/>
      <protection locked="0"/>
    </xf>
    <xf numFmtId="0" fontId="34" fillId="3" borderId="1" xfId="0" applyFont="1" applyFill="1" applyBorder="1" applyAlignment="1" applyProtection="1">
      <alignment horizontal="left" vertical="center" wrapText="1"/>
      <protection locked="0"/>
    </xf>
    <xf numFmtId="0" fontId="34" fillId="3" borderId="12" xfId="0" applyFont="1" applyFill="1" applyBorder="1" applyAlignment="1" applyProtection="1">
      <alignment horizontal="left" vertical="center" wrapText="1"/>
      <protection locked="0"/>
    </xf>
    <xf numFmtId="0" fontId="28" fillId="3" borderId="1" xfId="0" applyFont="1" applyFill="1" applyBorder="1" applyAlignment="1" applyProtection="1">
      <alignment horizontal="left" vertical="center" wrapText="1"/>
      <protection locked="0"/>
    </xf>
    <xf numFmtId="0" fontId="32" fillId="3" borderId="1" xfId="0" applyFont="1" applyFill="1" applyBorder="1" applyAlignment="1" applyProtection="1">
      <alignment horizontal="center" vertical="center" wrapText="1"/>
      <protection locked="0"/>
    </xf>
    <xf numFmtId="0" fontId="35" fillId="3" borderId="1" xfId="0" applyFont="1" applyFill="1" applyBorder="1" applyAlignment="1" applyProtection="1">
      <alignment horizontal="left" vertical="center" wrapText="1"/>
      <protection locked="0"/>
    </xf>
    <xf numFmtId="0" fontId="32" fillId="3" borderId="1" xfId="0" applyFont="1" applyFill="1" applyBorder="1" applyAlignment="1" applyProtection="1">
      <alignment horizontal="left" vertical="center" wrapText="1"/>
      <protection locked="0"/>
    </xf>
    <xf numFmtId="0" fontId="31" fillId="5" borderId="11" xfId="0" applyFont="1" applyFill="1" applyBorder="1" applyAlignment="1" applyProtection="1">
      <alignment horizontal="left" vertical="center" wrapText="1" indent="1"/>
      <protection locked="0"/>
    </xf>
    <xf numFmtId="2" fontId="9" fillId="0" borderId="1" xfId="0" applyNumberFormat="1" applyFont="1" applyBorder="1" applyAlignment="1" applyProtection="1">
      <alignment horizontal="center" vertical="center"/>
      <protection locked="0"/>
    </xf>
    <xf numFmtId="0" fontId="31" fillId="5" borderId="1" xfId="0" applyFont="1" applyFill="1" applyBorder="1" applyAlignment="1" applyProtection="1">
      <alignment horizontal="left" vertical="center"/>
      <protection locked="0"/>
    </xf>
    <xf numFmtId="0" fontId="9" fillId="0" borderId="1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31" fillId="0" borderId="1" xfId="0" applyFont="1" applyBorder="1" applyAlignment="1" applyProtection="1">
      <alignment vertical="center" wrapText="1"/>
      <protection locked="0"/>
    </xf>
    <xf numFmtId="0" fontId="28" fillId="0" borderId="8" xfId="0" applyFont="1" applyBorder="1" applyAlignment="1">
      <alignment horizontal="center" vertical="center" wrapText="1"/>
    </xf>
    <xf numFmtId="0" fontId="28" fillId="0" borderId="3" xfId="0" applyFont="1" applyBorder="1" applyAlignment="1">
      <alignment horizontal="center" vertical="center" wrapText="1"/>
    </xf>
    <xf numFmtId="0" fontId="36" fillId="0" borderId="11" xfId="0" applyFont="1" applyBorder="1" applyAlignment="1" applyProtection="1">
      <alignment horizontal="left" vertical="center" wrapText="1"/>
      <protection locked="0"/>
    </xf>
    <xf numFmtId="0" fontId="30" fillId="0" borderId="1" xfId="0" applyFont="1" applyBorder="1" applyAlignment="1" applyProtection="1">
      <alignment vertical="center"/>
      <protection locked="0"/>
    </xf>
    <xf numFmtId="0" fontId="1" fillId="0" borderId="1"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29" fillId="0" borderId="17" xfId="0" applyFont="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32" fillId="5" borderId="1" xfId="0" applyFont="1" applyFill="1" applyBorder="1" applyAlignment="1" applyProtection="1">
      <alignment horizontal="left" vertical="center" wrapText="1"/>
      <protection locked="0"/>
    </xf>
    <xf numFmtId="1" fontId="0" fillId="0" borderId="66" xfId="0" applyNumberFormat="1" applyBorder="1"/>
    <xf numFmtId="0" fontId="0" fillId="0" borderId="59" xfId="0" applyBorder="1"/>
    <xf numFmtId="0" fontId="0" fillId="0" borderId="60" xfId="0" applyBorder="1"/>
    <xf numFmtId="1" fontId="0" fillId="0" borderId="60" xfId="0" applyNumberFormat="1" applyBorder="1"/>
    <xf numFmtId="0" fontId="0" fillId="0" borderId="53" xfId="0" applyBorder="1" applyAlignment="1">
      <alignment wrapText="1"/>
    </xf>
    <xf numFmtId="0" fontId="0" fillId="0" borderId="62" xfId="0" applyBorder="1"/>
    <xf numFmtId="1" fontId="0" fillId="0" borderId="63" xfId="0" applyNumberFormat="1" applyBorder="1"/>
    <xf numFmtId="0" fontId="3" fillId="0" borderId="54" xfId="0" applyFont="1" applyBorder="1" applyAlignment="1" applyProtection="1">
      <alignment horizontal="center" vertical="center" wrapText="1"/>
      <protection locked="0"/>
    </xf>
    <xf numFmtId="0" fontId="3" fillId="0" borderId="11" xfId="0" applyFont="1" applyBorder="1" applyAlignment="1" applyProtection="1">
      <alignment horizontal="left" vertical="center" wrapText="1" indent="1"/>
      <protection locked="0"/>
    </xf>
    <xf numFmtId="0" fontId="10" fillId="0" borderId="0" xfId="0" applyFont="1" applyAlignment="1" applyProtection="1">
      <alignment horizontal="left" vertical="center" wrapText="1"/>
      <protection locked="0"/>
    </xf>
    <xf numFmtId="0" fontId="30" fillId="0" borderId="2" xfId="0" applyFont="1" applyBorder="1" applyAlignment="1" applyProtection="1">
      <alignment horizontal="center" vertical="center" wrapText="1"/>
      <protection locked="0"/>
    </xf>
    <xf numFmtId="0" fontId="19" fillId="0" borderId="0" xfId="0" applyFont="1" applyAlignment="1">
      <alignment horizontal="right" vertical="top"/>
    </xf>
    <xf numFmtId="14" fontId="20" fillId="0" borderId="0" xfId="0" applyNumberFormat="1" applyFont="1" applyAlignment="1">
      <alignment horizontal="right" vertical="top"/>
    </xf>
    <xf numFmtId="0" fontId="20" fillId="0" borderId="0" xfId="0" applyFont="1" applyAlignment="1">
      <alignment vertical="top"/>
    </xf>
    <xf numFmtId="0" fontId="19" fillId="0" borderId="0" xfId="0" applyFont="1" applyAlignment="1">
      <alignment vertical="top" wrapText="1"/>
    </xf>
    <xf numFmtId="2" fontId="0" fillId="0" borderId="60" xfId="0" applyNumberFormat="1" applyBorder="1"/>
    <xf numFmtId="2" fontId="0" fillId="0" borderId="54" xfId="0" applyNumberFormat="1" applyBorder="1"/>
    <xf numFmtId="1" fontId="17" fillId="0" borderId="54" xfId="1" applyNumberFormat="1" applyBorder="1"/>
    <xf numFmtId="1" fontId="17" fillId="0" borderId="63" xfId="1" applyNumberFormat="1" applyBorder="1"/>
    <xf numFmtId="0" fontId="14" fillId="0" borderId="65" xfId="0" applyFont="1" applyBorder="1"/>
    <xf numFmtId="1" fontId="0" fillId="0" borderId="69" xfId="0" applyNumberFormat="1" applyBorder="1"/>
    <xf numFmtId="0" fontId="0" fillId="6" borderId="54" xfId="0" applyFill="1" applyBorder="1"/>
    <xf numFmtId="1" fontId="0" fillId="6" borderId="54" xfId="0" applyNumberFormat="1" applyFill="1" applyBorder="1"/>
    <xf numFmtId="0" fontId="14" fillId="0" borderId="59" xfId="0" applyFont="1" applyBorder="1"/>
    <xf numFmtId="0" fontId="14" fillId="0" borderId="61" xfId="0" applyFont="1" applyBorder="1"/>
    <xf numFmtId="1" fontId="17" fillId="0" borderId="45" xfId="1" applyNumberFormat="1" applyBorder="1"/>
    <xf numFmtId="1" fontId="0" fillId="0" borderId="45" xfId="0" applyNumberFormat="1" applyBorder="1"/>
    <xf numFmtId="1" fontId="17" fillId="0" borderId="69" xfId="1" applyNumberFormat="1" applyBorder="1"/>
    <xf numFmtId="0" fontId="9" fillId="0" borderId="6" xfId="0" applyFont="1" applyBorder="1" applyAlignment="1" applyProtection="1">
      <alignment horizontal="left" vertical="center" wrapText="1"/>
      <protection locked="0"/>
    </xf>
    <xf numFmtId="0" fontId="14" fillId="6" borderId="57" xfId="0" applyFont="1" applyFill="1" applyBorder="1"/>
    <xf numFmtId="0" fontId="40" fillId="6" borderId="57" xfId="0" applyFont="1" applyFill="1" applyBorder="1"/>
    <xf numFmtId="0" fontId="40" fillId="6" borderId="54" xfId="0" applyFont="1" applyFill="1" applyBorder="1"/>
    <xf numFmtId="0" fontId="34" fillId="3" borderId="2" xfId="0" applyFont="1" applyFill="1" applyBorder="1" applyAlignment="1" applyProtection="1">
      <alignment horizontal="center" vertical="center" wrapText="1"/>
      <protection locked="0"/>
    </xf>
    <xf numFmtId="0" fontId="34" fillId="3" borderId="3" xfId="0" applyFont="1" applyFill="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9" fillId="0" borderId="34" xfId="0" applyFont="1" applyBorder="1" applyAlignment="1" applyProtection="1">
      <alignment horizontal="center" vertical="center" wrapText="1"/>
      <protection locked="0"/>
    </xf>
    <xf numFmtId="0" fontId="9" fillId="0" borderId="35" xfId="0" applyFont="1" applyBorder="1" applyAlignment="1" applyProtection="1">
      <alignment horizontal="center" vertical="center" wrapText="1"/>
      <protection locked="0"/>
    </xf>
    <xf numFmtId="0" fontId="9" fillId="0" borderId="5"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1" fillId="3" borderId="2"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13"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34" fillId="3" borderId="2" xfId="0" applyFont="1" applyFill="1" applyBorder="1" applyAlignment="1" applyProtection="1">
      <alignment horizontal="left" vertical="center" wrapText="1"/>
      <protection locked="0"/>
    </xf>
    <xf numFmtId="0" fontId="34" fillId="3" borderId="3" xfId="0" applyFont="1" applyFill="1" applyBorder="1" applyAlignment="1" applyProtection="1">
      <alignment horizontal="left" vertical="center" wrapText="1"/>
      <protection locked="0"/>
    </xf>
    <xf numFmtId="0" fontId="34" fillId="3" borderId="2" xfId="0" applyFont="1" applyFill="1" applyBorder="1" applyAlignment="1" applyProtection="1">
      <alignment horizontal="left" vertical="center"/>
      <protection locked="0"/>
    </xf>
    <xf numFmtId="0" fontId="34" fillId="3" borderId="13" xfId="0" applyFont="1" applyFill="1" applyBorder="1" applyAlignment="1" applyProtection="1">
      <alignment horizontal="left" vertical="center"/>
      <protection locked="0"/>
    </xf>
    <xf numFmtId="0" fontId="9" fillId="3" borderId="8" xfId="0" applyFont="1" applyFill="1" applyBorder="1" applyAlignment="1" applyProtection="1">
      <alignment horizontal="left" vertical="center" wrapText="1"/>
      <protection locked="0"/>
    </xf>
    <xf numFmtId="0" fontId="9" fillId="3" borderId="3" xfId="0" applyFont="1" applyFill="1" applyBorder="1" applyAlignment="1" applyProtection="1">
      <alignment horizontal="left" vertical="center" wrapText="1"/>
      <protection locked="0"/>
    </xf>
    <xf numFmtId="2" fontId="9" fillId="0" borderId="1" xfId="0" applyNumberFormat="1"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32" fillId="3" borderId="1" xfId="0" applyFont="1" applyFill="1" applyBorder="1" applyAlignment="1" applyProtection="1">
      <alignment horizontal="center" vertical="center"/>
      <protection locked="0"/>
    </xf>
    <xf numFmtId="0" fontId="32" fillId="3" borderId="12" xfId="0" applyFont="1" applyFill="1" applyBorder="1" applyAlignment="1" applyProtection="1">
      <alignment horizontal="center" vertical="center"/>
      <protection locked="0"/>
    </xf>
    <xf numFmtId="2" fontId="9" fillId="5" borderId="1" xfId="0" applyNumberFormat="1"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2" fontId="9" fillId="0" borderId="2" xfId="0" applyNumberFormat="1"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28" fillId="4" borderId="2" xfId="0" applyFont="1" applyFill="1" applyBorder="1" applyAlignment="1" applyProtection="1">
      <alignment horizontal="center" vertical="center" wrapText="1"/>
      <protection locked="0"/>
    </xf>
    <xf numFmtId="0" fontId="28" fillId="4" borderId="3" xfId="0" applyFont="1" applyFill="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28" fillId="4" borderId="13" xfId="0" applyFont="1" applyFill="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8" xfId="0" applyFont="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xf>
    <xf numFmtId="0" fontId="28" fillId="4" borderId="8"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28" fillId="2" borderId="1" xfId="0" applyFont="1" applyFill="1" applyBorder="1" applyAlignment="1" applyProtection="1">
      <alignment horizontal="left" vertical="center" wrapText="1"/>
      <protection locked="0"/>
    </xf>
    <xf numFmtId="0" fontId="28" fillId="2" borderId="12" xfId="0" applyFont="1" applyFill="1" applyBorder="1" applyAlignment="1" applyProtection="1">
      <alignment horizontal="left" vertical="center" wrapText="1"/>
      <protection locked="0"/>
    </xf>
    <xf numFmtId="0" fontId="32" fillId="0" borderId="3" xfId="0" applyFont="1" applyBorder="1" applyAlignment="1" applyProtection="1">
      <alignment horizontal="center" vertical="center" wrapText="1"/>
      <protection locked="0"/>
    </xf>
    <xf numFmtId="0" fontId="9" fillId="0" borderId="42" xfId="0" applyFont="1" applyBorder="1" applyAlignment="1" applyProtection="1">
      <alignment horizontal="left" vertical="center" wrapText="1"/>
      <protection locked="0"/>
    </xf>
    <xf numFmtId="0" fontId="9" fillId="0" borderId="43" xfId="0" applyFont="1" applyBorder="1" applyAlignment="1" applyProtection="1">
      <alignment horizontal="left" vertical="center" wrapText="1"/>
      <protection locked="0"/>
    </xf>
    <xf numFmtId="0" fontId="32" fillId="0" borderId="2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9" fillId="3" borderId="9" xfId="0" applyFont="1" applyFill="1" applyBorder="1" applyAlignment="1" applyProtection="1">
      <alignment horizontal="left" vertical="center" wrapText="1"/>
      <protection locked="0"/>
    </xf>
    <xf numFmtId="0" fontId="9" fillId="3" borderId="10" xfId="0" applyFont="1" applyFill="1" applyBorder="1" applyAlignment="1" applyProtection="1">
      <alignment horizontal="left" vertical="center" wrapText="1"/>
      <protection locked="0"/>
    </xf>
    <xf numFmtId="0" fontId="9" fillId="3" borderId="15" xfId="0" applyFont="1" applyFill="1" applyBorder="1" applyAlignment="1" applyProtection="1">
      <alignment horizontal="left" vertical="center" wrapText="1"/>
      <protection locked="0"/>
    </xf>
    <xf numFmtId="0" fontId="31" fillId="3" borderId="1" xfId="0" applyFont="1" applyFill="1" applyBorder="1" applyAlignment="1" applyProtection="1">
      <alignment horizontal="left" vertical="center" wrapText="1"/>
      <protection locked="0"/>
    </xf>
    <xf numFmtId="0" fontId="31" fillId="3" borderId="12" xfId="0" applyFont="1" applyFill="1" applyBorder="1" applyAlignment="1" applyProtection="1">
      <alignment horizontal="left" vertical="center" wrapText="1"/>
      <protection locked="0"/>
    </xf>
    <xf numFmtId="0" fontId="28" fillId="3" borderId="4" xfId="0" applyFont="1" applyFill="1" applyBorder="1" applyAlignment="1" applyProtection="1">
      <alignment horizontal="left" vertical="center" wrapText="1"/>
      <protection locked="0"/>
    </xf>
    <xf numFmtId="0" fontId="28" fillId="3" borderId="6" xfId="0" applyFont="1" applyFill="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36" xfId="0" applyFont="1" applyBorder="1" applyAlignment="1" applyProtection="1">
      <alignment horizontal="center" vertical="center" wrapText="1"/>
      <protection locked="0"/>
    </xf>
    <xf numFmtId="0" fontId="28" fillId="2" borderId="1" xfId="0" applyFont="1" applyFill="1" applyBorder="1" applyAlignment="1" applyProtection="1">
      <alignment horizontal="center" vertical="center" wrapText="1"/>
      <protection locked="0"/>
    </xf>
    <xf numFmtId="0" fontId="28" fillId="2" borderId="12" xfId="0" applyFont="1" applyFill="1" applyBorder="1" applyAlignment="1" applyProtection="1">
      <alignment horizontal="center" vertical="center" wrapText="1"/>
      <protection locked="0"/>
    </xf>
    <xf numFmtId="1" fontId="9" fillId="5" borderId="21" xfId="0" applyNumberFormat="1" applyFont="1" applyFill="1" applyBorder="1" applyAlignment="1" applyProtection="1">
      <alignment horizontal="center" vertical="center" wrapText="1"/>
      <protection locked="0"/>
    </xf>
    <xf numFmtId="0" fontId="9" fillId="5" borderId="22" xfId="0" applyFont="1" applyFill="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27" xfId="0" applyFont="1" applyBorder="1" applyAlignment="1" applyProtection="1">
      <alignment horizontal="left" vertical="center" wrapText="1"/>
      <protection locked="0"/>
    </xf>
    <xf numFmtId="0" fontId="9" fillId="0" borderId="28" xfId="0" applyFont="1" applyBorder="1" applyAlignment="1" applyProtection="1">
      <alignment horizontal="left" vertical="center" wrapText="1"/>
      <protection locked="0"/>
    </xf>
    <xf numFmtId="2" fontId="9" fillId="0" borderId="26" xfId="0" applyNumberFormat="1" applyFont="1" applyBorder="1" applyAlignment="1" applyProtection="1">
      <alignment horizontal="center" vertical="center" wrapText="1"/>
      <protection locked="0"/>
    </xf>
    <xf numFmtId="2" fontId="9" fillId="0" borderId="29" xfId="0" applyNumberFormat="1" applyFont="1" applyBorder="1" applyAlignment="1" applyProtection="1">
      <alignment horizontal="center" vertical="center" wrapText="1"/>
      <protection locked="0"/>
    </xf>
    <xf numFmtId="0" fontId="28" fillId="0" borderId="37" xfId="0" applyFont="1" applyBorder="1" applyAlignment="1" applyProtection="1">
      <alignment horizontal="left" vertical="center" wrapText="1"/>
      <protection locked="0"/>
    </xf>
    <xf numFmtId="0" fontId="28" fillId="0" borderId="38" xfId="0" applyFont="1" applyBorder="1" applyAlignment="1" applyProtection="1">
      <alignment horizontal="left" vertical="center" wrapText="1"/>
      <protection locked="0"/>
    </xf>
    <xf numFmtId="0" fontId="28" fillId="0" borderId="9" xfId="0" applyFont="1" applyBorder="1" applyAlignment="1" applyProtection="1">
      <alignment horizontal="left" vertical="center" wrapText="1"/>
      <protection locked="0"/>
    </xf>
    <xf numFmtId="0" fontId="32" fillId="3" borderId="4" xfId="0" applyFont="1" applyFill="1" applyBorder="1" applyAlignment="1" applyProtection="1">
      <alignment horizontal="left" vertical="center" wrapText="1"/>
      <protection locked="0"/>
    </xf>
    <xf numFmtId="0" fontId="32" fillId="3" borderId="6" xfId="0" applyFont="1" applyFill="1" applyBorder="1" applyAlignment="1" applyProtection="1">
      <alignment horizontal="left" vertical="center" wrapText="1"/>
      <protection locked="0"/>
    </xf>
    <xf numFmtId="0" fontId="32" fillId="3" borderId="7" xfId="0" applyFont="1" applyFill="1" applyBorder="1" applyAlignment="1" applyProtection="1">
      <alignment horizontal="left" vertical="center" wrapText="1"/>
      <protection locked="0"/>
    </xf>
    <xf numFmtId="0" fontId="28" fillId="0" borderId="0" xfId="0" applyFont="1" applyAlignment="1" applyProtection="1">
      <alignment horizontal="center" vertical="center" wrapText="1"/>
      <protection locked="0"/>
    </xf>
    <xf numFmtId="49" fontId="3" fillId="5" borderId="75" xfId="0" applyNumberFormat="1" applyFont="1" applyFill="1" applyBorder="1" applyAlignment="1" applyProtection="1">
      <alignment horizontal="center" vertical="center" wrapText="1"/>
      <protection locked="0"/>
    </xf>
    <xf numFmtId="49" fontId="3" fillId="5" borderId="76" xfId="0" applyNumberFormat="1" applyFont="1" applyFill="1" applyBorder="1" applyAlignment="1" applyProtection="1">
      <alignment horizontal="center" vertical="center" wrapText="1"/>
      <protection locked="0"/>
    </xf>
    <xf numFmtId="0" fontId="29" fillId="0" borderId="2" xfId="0" applyFont="1" applyBorder="1" applyAlignment="1" applyProtection="1">
      <alignment horizontal="left" vertical="center" wrapText="1"/>
      <protection locked="0"/>
    </xf>
    <xf numFmtId="0" fontId="29" fillId="0" borderId="3" xfId="0" applyFont="1" applyBorder="1" applyAlignment="1" applyProtection="1">
      <alignment horizontal="left" vertical="center" wrapText="1"/>
      <protection locked="0"/>
    </xf>
    <xf numFmtId="0" fontId="30" fillId="0" borderId="54" xfId="0" applyFont="1" applyBorder="1" applyAlignment="1" applyProtection="1">
      <alignment horizontal="left" vertical="center" wrapText="1"/>
      <protection locked="0"/>
    </xf>
    <xf numFmtId="0" fontId="3" fillId="0" borderId="54" xfId="0" applyFont="1" applyBorder="1" applyAlignment="1" applyProtection="1">
      <alignment horizontal="center" vertical="center" wrapText="1"/>
      <protection locked="0"/>
    </xf>
    <xf numFmtId="0" fontId="30" fillId="0" borderId="9" xfId="0" applyFont="1" applyBorder="1" applyAlignment="1" applyProtection="1">
      <alignment horizontal="left" vertical="center"/>
      <protection locked="0"/>
    </xf>
    <xf numFmtId="0" fontId="30" fillId="0" borderId="40" xfId="0" applyFont="1" applyBorder="1" applyAlignment="1" applyProtection="1">
      <alignment horizontal="left" vertical="center"/>
      <protection locked="0"/>
    </xf>
    <xf numFmtId="0" fontId="30" fillId="0" borderId="2" xfId="0" applyFont="1" applyBorder="1" applyAlignment="1" applyProtection="1">
      <alignment horizontal="left" vertical="center" wrapText="1"/>
      <protection locked="0"/>
    </xf>
    <xf numFmtId="0" fontId="30" fillId="0" borderId="3"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2" borderId="54" xfId="0" applyFont="1" applyFill="1" applyBorder="1" applyAlignment="1" applyProtection="1">
      <alignment horizontal="left" vertical="center" wrapText="1"/>
      <protection locked="0"/>
    </xf>
    <xf numFmtId="0" fontId="3" fillId="0" borderId="9"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49" fontId="3" fillId="0" borderId="54" xfId="0" applyNumberFormat="1" applyFont="1" applyBorder="1" applyAlignment="1" applyProtection="1">
      <alignment horizontal="center" vertical="center" wrapText="1"/>
      <protection locked="0"/>
    </xf>
    <xf numFmtId="0" fontId="2" fillId="0" borderId="54" xfId="0" applyFont="1" applyBorder="1" applyAlignment="1" applyProtection="1">
      <alignment horizontal="left" vertical="center" wrapText="1"/>
      <protection locked="0"/>
    </xf>
    <xf numFmtId="0" fontId="3" fillId="4" borderId="54"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75"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28" fillId="0" borderId="5" xfId="0" applyFont="1" applyBorder="1" applyAlignment="1" applyProtection="1">
      <alignment horizontal="left" vertical="center" wrapText="1"/>
      <protection locked="0"/>
    </xf>
    <xf numFmtId="0" fontId="28" fillId="0" borderId="19" xfId="0" applyFont="1" applyBorder="1" applyAlignment="1" applyProtection="1">
      <alignment horizontal="left" vertical="center" wrapText="1"/>
      <protection locked="0"/>
    </xf>
    <xf numFmtId="0" fontId="3" fillId="0" borderId="4" xfId="0" applyFont="1" applyBorder="1" applyAlignment="1" applyProtection="1">
      <alignment horizontal="center" vertical="center" wrapText="1"/>
      <protection locked="0"/>
    </xf>
    <xf numFmtId="0" fontId="28" fillId="0" borderId="54"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8" fillId="0" borderId="40" xfId="0" applyFont="1" applyBorder="1" applyAlignment="1" applyProtection="1">
      <alignment horizontal="center" vertical="center" wrapText="1"/>
      <protection locked="0"/>
    </xf>
    <xf numFmtId="0" fontId="3" fillId="0" borderId="7"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10" fillId="0" borderId="8"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28" fillId="2" borderId="2" xfId="0" applyFont="1" applyFill="1" applyBorder="1" applyAlignment="1" applyProtection="1">
      <alignment horizontal="left" vertical="center" wrapText="1"/>
      <protection locked="0"/>
    </xf>
    <xf numFmtId="0" fontId="28" fillId="2" borderId="8" xfId="0" applyFont="1" applyFill="1" applyBorder="1" applyAlignment="1" applyProtection="1">
      <alignment horizontal="left" vertical="center" wrapText="1"/>
      <protection locked="0"/>
    </xf>
    <xf numFmtId="0" fontId="28" fillId="2" borderId="13" xfId="0" applyFont="1" applyFill="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 xfId="0" applyFont="1" applyBorder="1" applyAlignment="1" applyProtection="1">
      <alignment horizontal="left" vertical="center" wrapText="1"/>
      <protection locked="0"/>
    </xf>
    <xf numFmtId="0" fontId="28" fillId="0" borderId="4" xfId="0" applyFont="1" applyBorder="1" applyAlignment="1" applyProtection="1">
      <alignment horizontal="left" vertical="center" wrapText="1"/>
      <protection locked="0"/>
    </xf>
    <xf numFmtId="0" fontId="28" fillId="0" borderId="6" xfId="0" applyFont="1" applyBorder="1" applyAlignment="1" applyProtection="1">
      <alignment horizontal="left" vertical="center" wrapText="1"/>
      <protection locked="0"/>
    </xf>
    <xf numFmtId="0" fontId="28" fillId="0" borderId="7" xfId="0"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8"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32" fillId="0" borderId="4" xfId="0" applyFont="1" applyBorder="1" applyAlignment="1" applyProtection="1">
      <alignment horizontal="left" vertical="center" wrapText="1"/>
      <protection locked="0"/>
    </xf>
    <xf numFmtId="0" fontId="32" fillId="0" borderId="6" xfId="0" applyFont="1" applyBorder="1" applyAlignment="1" applyProtection="1">
      <alignment horizontal="left" vertical="center" wrapText="1"/>
      <protection locked="0"/>
    </xf>
    <xf numFmtId="0" fontId="32"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7" fillId="5" borderId="2" xfId="0" applyFont="1" applyFill="1" applyBorder="1" applyAlignment="1" applyProtection="1">
      <alignment horizontal="left" vertical="top" wrapText="1"/>
      <protection locked="0"/>
    </xf>
    <xf numFmtId="0" fontId="37" fillId="5" borderId="8" xfId="0" applyFont="1" applyFill="1" applyBorder="1" applyAlignment="1" applyProtection="1">
      <alignment horizontal="left" vertical="top" wrapText="1"/>
      <protection locked="0"/>
    </xf>
    <xf numFmtId="0" fontId="37" fillId="5" borderId="13" xfId="0" applyFont="1" applyFill="1" applyBorder="1" applyAlignment="1" applyProtection="1">
      <alignment horizontal="left" vertical="top" wrapText="1"/>
      <protection locked="0"/>
    </xf>
    <xf numFmtId="0" fontId="28" fillId="0" borderId="2" xfId="0" applyFont="1" applyBorder="1" applyAlignment="1">
      <alignment horizontal="center" vertical="center" wrapText="1"/>
    </xf>
    <xf numFmtId="0" fontId="28" fillId="0" borderId="13" xfId="0" applyFont="1" applyBorder="1" applyAlignment="1">
      <alignment horizontal="center" vertical="center" wrapText="1"/>
    </xf>
    <xf numFmtId="0" fontId="28" fillId="2" borderId="1" xfId="0" applyFont="1" applyFill="1" applyBorder="1" applyAlignment="1" applyProtection="1">
      <alignment horizontal="left" vertical="center"/>
      <protection locked="0"/>
    </xf>
    <xf numFmtId="0" fontId="28" fillId="2" borderId="12" xfId="0" applyFont="1" applyFill="1" applyBorder="1" applyAlignment="1" applyProtection="1">
      <alignment horizontal="left" vertical="center"/>
      <protection locked="0"/>
    </xf>
    <xf numFmtId="0" fontId="28" fillId="0" borderId="8" xfId="0" applyFont="1" applyBorder="1" applyAlignment="1">
      <alignment horizontal="center" vertical="center" wrapText="1"/>
    </xf>
    <xf numFmtId="0" fontId="28"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30" fillId="0" borderId="1" xfId="0" applyFont="1" applyBorder="1" applyAlignment="1" applyProtection="1">
      <alignment horizontal="left" vertical="center"/>
      <protection locked="0"/>
    </xf>
    <xf numFmtId="14" fontId="24" fillId="0" borderId="1" xfId="0" applyNumberFormat="1" applyFont="1" applyBorder="1" applyAlignment="1" applyProtection="1">
      <alignment horizontal="left" vertical="center"/>
      <protection locked="0"/>
    </xf>
    <xf numFmtId="14" fontId="24" fillId="0" borderId="12" xfId="0" applyNumberFormat="1" applyFont="1" applyBorder="1" applyAlignment="1" applyProtection="1">
      <alignment horizontal="left" vertical="center"/>
      <protection locked="0"/>
    </xf>
    <xf numFmtId="0" fontId="9" fillId="0" borderId="17"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24" fillId="0" borderId="1" xfId="0" applyFont="1" applyBorder="1" applyAlignment="1" applyProtection="1">
      <alignment horizontal="left" vertical="center"/>
      <protection locked="0"/>
    </xf>
    <xf numFmtId="0" fontId="24" fillId="0" borderId="12" xfId="0" applyFont="1" applyBorder="1" applyAlignment="1" applyProtection="1">
      <alignment horizontal="left" vertical="center"/>
      <protection locked="0"/>
    </xf>
    <xf numFmtId="0" fontId="38" fillId="0" borderId="1" xfId="0" applyFont="1" applyBorder="1" applyAlignment="1" applyProtection="1">
      <alignment horizontal="left" vertical="center"/>
      <protection locked="0"/>
    </xf>
    <xf numFmtId="0" fontId="29" fillId="0" borderId="1" xfId="0" applyFont="1" applyBorder="1" applyAlignment="1" applyProtection="1">
      <alignment horizontal="left" vertical="center" wrapText="1"/>
      <protection locked="0"/>
    </xf>
    <xf numFmtId="0" fontId="30" fillId="0" borderId="1" xfId="0" applyFont="1" applyBorder="1" applyAlignment="1" applyProtection="1">
      <alignment horizontal="left" vertical="center" wrapText="1"/>
      <protection locked="0"/>
    </xf>
    <xf numFmtId="0" fontId="30" fillId="0" borderId="12" xfId="0" applyFont="1" applyBorder="1" applyAlignment="1" applyProtection="1">
      <alignment horizontal="left" vertical="center" wrapText="1"/>
      <protection locked="0"/>
    </xf>
    <xf numFmtId="0" fontId="29" fillId="0" borderId="1" xfId="0" applyFont="1" applyBorder="1" applyAlignment="1" applyProtection="1">
      <alignment horizontal="left" vertical="center"/>
      <protection locked="0"/>
    </xf>
    <xf numFmtId="0" fontId="29" fillId="0" borderId="12" xfId="0" applyFont="1" applyBorder="1" applyAlignment="1" applyProtection="1">
      <alignment horizontal="left" vertical="center"/>
      <protection locked="0"/>
    </xf>
    <xf numFmtId="0" fontId="3" fillId="0" borderId="8" xfId="0" applyFont="1" applyBorder="1" applyAlignment="1" applyProtection="1">
      <alignment horizontal="center" vertical="center"/>
      <protection locked="0"/>
    </xf>
    <xf numFmtId="0" fontId="29" fillId="0" borderId="9" xfId="0" applyFont="1" applyBorder="1" applyAlignment="1" applyProtection="1">
      <alignment horizontal="left" vertical="center" wrapText="1"/>
      <protection locked="0"/>
    </xf>
    <xf numFmtId="0" fontId="29" fillId="0" borderId="40" xfId="0" applyFont="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32" fillId="0" borderId="1"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9" fontId="9" fillId="0" borderId="1" xfId="0" applyNumberFormat="1" applyFont="1" applyBorder="1" applyAlignment="1" applyProtection="1">
      <alignment horizontal="center" vertical="center"/>
      <protection locked="0"/>
    </xf>
    <xf numFmtId="9" fontId="9" fillId="0" borderId="12" xfId="0" applyNumberFormat="1" applyFont="1" applyBorder="1" applyAlignment="1" applyProtection="1">
      <alignment horizontal="center" vertical="center"/>
      <protection locked="0"/>
    </xf>
    <xf numFmtId="0" fontId="32" fillId="0" borderId="2" xfId="0" applyFont="1" applyBorder="1" applyAlignment="1">
      <alignment horizontal="center" vertical="center" wrapText="1"/>
    </xf>
    <xf numFmtId="0" fontId="32"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9" fontId="9" fillId="0" borderId="2" xfId="0" applyNumberFormat="1" applyFont="1" applyBorder="1" applyAlignment="1" applyProtection="1">
      <alignment horizontal="center" vertical="center" wrapText="1"/>
      <protection locked="0"/>
    </xf>
    <xf numFmtId="9" fontId="9" fillId="0" borderId="8" xfId="0" applyNumberFormat="1" applyFont="1" applyBorder="1" applyAlignment="1" applyProtection="1">
      <alignment horizontal="center" vertical="center" wrapText="1"/>
      <protection locked="0"/>
    </xf>
    <xf numFmtId="9" fontId="9" fillId="0" borderId="3" xfId="0" applyNumberFormat="1" applyFont="1" applyBorder="1" applyAlignment="1" applyProtection="1">
      <alignment horizontal="center" vertical="center" wrapText="1"/>
      <protection locked="0"/>
    </xf>
    <xf numFmtId="0" fontId="29" fillId="0" borderId="37" xfId="0" applyFont="1" applyBorder="1" applyAlignment="1" applyProtection="1">
      <alignment horizontal="left" vertical="center" wrapText="1"/>
      <protection locked="0"/>
    </xf>
    <xf numFmtId="0" fontId="29" fillId="0" borderId="19" xfId="0" applyFont="1" applyBorder="1" applyAlignment="1" applyProtection="1">
      <alignment horizontal="left" vertical="center" wrapText="1"/>
      <protection locked="0"/>
    </xf>
    <xf numFmtId="0" fontId="29" fillId="0" borderId="38" xfId="0" applyFont="1" applyBorder="1" applyAlignment="1" applyProtection="1">
      <alignment horizontal="left" vertical="center" wrapText="1"/>
      <protection locked="0"/>
    </xf>
    <xf numFmtId="0" fontId="29" fillId="0" borderId="39" xfId="0" applyFont="1" applyBorder="1" applyAlignment="1" applyProtection="1">
      <alignment horizontal="left" vertical="center" wrapText="1"/>
      <protection locked="0"/>
    </xf>
    <xf numFmtId="0" fontId="30" fillId="0" borderId="38" xfId="0" applyFont="1" applyBorder="1" applyAlignment="1" applyProtection="1">
      <alignment horizontal="left" vertical="center" wrapText="1"/>
      <protection locked="0"/>
    </xf>
    <xf numFmtId="0" fontId="30" fillId="0" borderId="39"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9" fillId="0" borderId="2" xfId="0" applyFont="1" applyBorder="1" applyAlignment="1">
      <alignment horizontal="center" vertical="center" wrapText="1"/>
    </xf>
    <xf numFmtId="0" fontId="32" fillId="5" borderId="1" xfId="0" applyFont="1" applyFill="1" applyBorder="1" applyAlignment="1" applyProtection="1">
      <alignment horizontal="left" vertical="center" wrapText="1"/>
      <protection locked="0"/>
    </xf>
    <xf numFmtId="2" fontId="9" fillId="0" borderId="1" xfId="0" applyNumberFormat="1" applyFont="1" applyBorder="1" applyAlignment="1" applyProtection="1">
      <alignment horizontal="center" vertical="center"/>
      <protection locked="0"/>
    </xf>
    <xf numFmtId="2" fontId="9" fillId="0" borderId="12" xfId="0" applyNumberFormat="1" applyFont="1" applyBorder="1" applyAlignment="1" applyProtection="1">
      <alignment horizontal="center" vertical="center"/>
      <protection locked="0"/>
    </xf>
    <xf numFmtId="0" fontId="32" fillId="0" borderId="2" xfId="0" applyFont="1" applyBorder="1" applyAlignment="1" applyProtection="1">
      <alignment horizontal="left" vertical="center"/>
      <protection locked="0"/>
    </xf>
    <xf numFmtId="0" fontId="32" fillId="0" borderId="8" xfId="0" applyFont="1" applyBorder="1" applyAlignment="1" applyProtection="1">
      <alignment horizontal="left" vertical="center"/>
      <protection locked="0"/>
    </xf>
    <xf numFmtId="0" fontId="32" fillId="0" borderId="13" xfId="0" applyFont="1" applyBorder="1" applyAlignment="1" applyProtection="1">
      <alignment horizontal="left" vertical="center"/>
      <protection locked="0"/>
    </xf>
    <xf numFmtId="0" fontId="32" fillId="0" borderId="2" xfId="0" applyFont="1" applyBorder="1" applyAlignment="1" applyProtection="1">
      <alignment horizontal="left" vertical="center" wrapText="1"/>
      <protection locked="0"/>
    </xf>
    <xf numFmtId="0" fontId="32" fillId="0" borderId="3" xfId="0" applyFont="1" applyBorder="1" applyAlignment="1" applyProtection="1">
      <alignment horizontal="left" vertical="center" wrapText="1"/>
      <protection locked="0"/>
    </xf>
    <xf numFmtId="0" fontId="9" fillId="0" borderId="3" xfId="0" applyFont="1" applyBorder="1" applyAlignment="1" applyProtection="1">
      <alignment horizontal="center" vertical="center" wrapText="1"/>
      <protection locked="0"/>
    </xf>
    <xf numFmtId="9" fontId="9" fillId="0" borderId="13" xfId="0" applyNumberFormat="1" applyFont="1" applyBorder="1" applyAlignment="1" applyProtection="1">
      <alignment horizontal="center" vertical="center" wrapText="1"/>
      <protection locked="0"/>
    </xf>
    <xf numFmtId="9" fontId="9" fillId="0" borderId="2" xfId="0" applyNumberFormat="1" applyFont="1" applyBorder="1" applyAlignment="1" applyProtection="1">
      <alignment horizontal="center" vertical="center"/>
      <protection locked="0"/>
    </xf>
    <xf numFmtId="9" fontId="9" fillId="0" borderId="13" xfId="0" applyNumberFormat="1" applyFont="1" applyBorder="1" applyAlignment="1" applyProtection="1">
      <alignment horizontal="center" vertical="center"/>
      <protection locked="0"/>
    </xf>
    <xf numFmtId="0" fontId="32" fillId="3" borderId="1" xfId="0" applyFont="1" applyFill="1" applyBorder="1" applyAlignment="1" applyProtection="1">
      <alignment horizontal="center" vertical="center" wrapText="1"/>
      <protection locked="0"/>
    </xf>
    <xf numFmtId="0" fontId="32" fillId="3" borderId="2" xfId="0" applyFont="1" applyFill="1" applyBorder="1" applyAlignment="1" applyProtection="1">
      <alignment horizontal="center" vertical="center" wrapText="1"/>
      <protection locked="0"/>
    </xf>
    <xf numFmtId="0" fontId="32" fillId="3" borderId="3" xfId="0" applyFont="1" applyFill="1" applyBorder="1" applyAlignment="1" applyProtection="1">
      <alignment horizontal="center" vertical="center" wrapText="1"/>
      <protection locked="0"/>
    </xf>
    <xf numFmtId="0" fontId="16" fillId="0" borderId="46" xfId="0" applyFont="1" applyBorder="1" applyAlignment="1">
      <alignment horizontal="center" vertical="center" wrapText="1"/>
    </xf>
    <xf numFmtId="0" fontId="16" fillId="0" borderId="47" xfId="0" applyFont="1" applyBorder="1" applyAlignment="1">
      <alignment horizontal="center" vertical="center" wrapText="1"/>
    </xf>
    <xf numFmtId="0" fontId="15" fillId="0" borderId="46" xfId="0" applyFont="1" applyBorder="1" applyAlignment="1">
      <alignment horizontal="center" vertical="center"/>
    </xf>
    <xf numFmtId="0" fontId="15" fillId="0" borderId="48" xfId="0" applyFont="1" applyBorder="1" applyAlignment="1">
      <alignment horizontal="center" vertical="center"/>
    </xf>
    <xf numFmtId="0" fontId="15" fillId="0" borderId="47" xfId="0" applyFont="1" applyBorder="1" applyAlignment="1">
      <alignment horizontal="center" vertical="center"/>
    </xf>
    <xf numFmtId="0" fontId="16" fillId="0" borderId="48"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4" fillId="0" borderId="50" xfId="0" applyFont="1" applyBorder="1" applyAlignment="1">
      <alignment horizontal="left"/>
    </xf>
    <xf numFmtId="0" fontId="14" fillId="0" borderId="51" xfId="0" applyFont="1" applyBorder="1" applyAlignment="1">
      <alignment horizontal="left"/>
    </xf>
    <xf numFmtId="0" fontId="14" fillId="0" borderId="52" xfId="0" applyFont="1" applyBorder="1" applyAlignment="1">
      <alignment horizontal="left"/>
    </xf>
    <xf numFmtId="0" fontId="0" fillId="0" borderId="54" xfId="0" applyBorder="1" applyAlignment="1">
      <alignment horizontal="center"/>
    </xf>
    <xf numFmtId="0" fontId="0" fillId="0" borderId="56" xfId="0" applyBorder="1" applyAlignment="1">
      <alignment horizontal="center"/>
    </xf>
    <xf numFmtId="0" fontId="0" fillId="0" borderId="57" xfId="0" applyBorder="1" applyAlignment="1">
      <alignment horizontal="center"/>
    </xf>
    <xf numFmtId="0" fontId="0" fillId="0" borderId="58" xfId="0" applyBorder="1" applyAlignment="1">
      <alignment horizontal="center"/>
    </xf>
    <xf numFmtId="0" fontId="14" fillId="0" borderId="72" xfId="0" applyFont="1" applyBorder="1" applyAlignment="1">
      <alignment horizontal="left"/>
    </xf>
    <xf numFmtId="0" fontId="14" fillId="0" borderId="73" xfId="0" applyFont="1" applyBorder="1" applyAlignment="1">
      <alignment horizontal="left"/>
    </xf>
    <xf numFmtId="0" fontId="14" fillId="0" borderId="74" xfId="0" applyFont="1" applyBorder="1" applyAlignment="1">
      <alignment horizontal="left"/>
    </xf>
    <xf numFmtId="0" fontId="15" fillId="0" borderId="69" xfId="0" applyFont="1" applyBorder="1" applyAlignment="1">
      <alignment horizontal="center"/>
    </xf>
    <xf numFmtId="0" fontId="18" fillId="0" borderId="69" xfId="0" applyFont="1" applyBorder="1" applyAlignment="1">
      <alignment horizontal="center"/>
    </xf>
    <xf numFmtId="0" fontId="20" fillId="0" borderId="0" xfId="0" applyFont="1" applyAlignment="1">
      <alignment vertical="top"/>
    </xf>
    <xf numFmtId="0" fontId="19" fillId="0" borderId="0" xfId="0" applyFont="1" applyAlignment="1">
      <alignment vertical="top" wrapText="1"/>
    </xf>
    <xf numFmtId="0" fontId="19" fillId="0" borderId="54" xfId="0" applyFont="1" applyBorder="1" applyAlignment="1">
      <alignment horizontal="center"/>
    </xf>
    <xf numFmtId="0" fontId="0" fillId="0" borderId="0" xfId="0" applyAlignment="1">
      <alignment horizontal="center"/>
    </xf>
    <xf numFmtId="0" fontId="19" fillId="0" borderId="0" xfId="0" applyFont="1" applyAlignment="1">
      <alignment horizontal="right" vertical="top"/>
    </xf>
    <xf numFmtId="14" fontId="20" fillId="0" borderId="0" xfId="0" applyNumberFormat="1" applyFont="1" applyAlignment="1">
      <alignment horizontal="right" vertical="top"/>
    </xf>
    <xf numFmtId="0" fontId="22" fillId="0" borderId="54" xfId="0" applyFont="1" applyBorder="1" applyAlignment="1">
      <alignment horizontal="center"/>
    </xf>
    <xf numFmtId="0" fontId="22" fillId="0" borderId="54" xfId="2" applyFont="1" applyBorder="1" applyAlignment="1">
      <alignment horizontal="center"/>
    </xf>
    <xf numFmtId="0" fontId="22" fillId="0" borderId="75" xfId="2" applyFont="1" applyBorder="1" applyAlignment="1">
      <alignment horizontal="center"/>
    </xf>
    <xf numFmtId="0" fontId="22" fillId="0" borderId="76" xfId="2" applyFont="1" applyBorder="1" applyAlignment="1">
      <alignment horizontal="center"/>
    </xf>
    <xf numFmtId="0" fontId="6" fillId="0" borderId="1" xfId="0" applyFont="1" applyBorder="1" applyAlignment="1">
      <alignment horizontal="lef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cellXfs>
  <cellStyles count="3">
    <cellStyle name="Excel Built-in Normal" xfId="1" xr:uid="{00000000-0005-0000-0000-000000000000}"/>
    <cellStyle name="Normal" xfId="0" builtinId="0"/>
    <cellStyle name="Normal 3" xfId="2" xr:uid="{00000000-0005-0000-0000-000002000000}"/>
  </cellStyles>
  <dxfs count="15">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31</xdr:row>
      <xdr:rowOff>0</xdr:rowOff>
    </xdr:from>
    <xdr:to>
      <xdr:col>15</xdr:col>
      <xdr:colOff>268436</xdr:colOff>
      <xdr:row>81</xdr:row>
      <xdr:rowOff>64080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13765" y="6387353"/>
          <a:ext cx="13009524" cy="7314286"/>
        </a:xfrm>
        <a:prstGeom prst="rect">
          <a:avLst/>
        </a:prstGeom>
      </xdr:spPr>
    </xdr:pic>
    <xdr:clientData/>
  </xdr:twoCellAnchor>
  <xdr:twoCellAnchor editAs="oneCell">
    <xdr:from>
      <xdr:col>1</xdr:col>
      <xdr:colOff>0</xdr:colOff>
      <xdr:row>29</xdr:row>
      <xdr:rowOff>0</xdr:rowOff>
    </xdr:from>
    <xdr:to>
      <xdr:col>15</xdr:col>
      <xdr:colOff>280762</xdr:colOff>
      <xdr:row>78</xdr:row>
      <xdr:rowOff>142521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314325" y="7448550"/>
          <a:ext cx="13012886" cy="73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123825</xdr:colOff>
      <xdr:row>0</xdr:row>
      <xdr:rowOff>142875</xdr:rowOff>
    </xdr:from>
    <xdr:to>
      <xdr:col>19</xdr:col>
      <xdr:colOff>362834</xdr:colOff>
      <xdr:row>27</xdr:row>
      <xdr:rowOff>143593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076825" y="142875"/>
          <a:ext cx="6335009" cy="51442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14</xdr:col>
      <xdr:colOff>552450</xdr:colOff>
      <xdr:row>71</xdr:row>
      <xdr:rowOff>28575</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5343525"/>
          <a:ext cx="9753600" cy="73152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0"/>
  <sheetViews>
    <sheetView showGridLines="0" tabSelected="1" view="pageLayout" zoomScale="90" zoomScaleNormal="80" zoomScalePageLayoutView="90" workbookViewId="0">
      <selection activeCell="B102" sqref="B102:I102"/>
    </sheetView>
  </sheetViews>
  <sheetFormatPr defaultColWidth="9.140625" defaultRowHeight="15"/>
  <cols>
    <col min="1" max="1" width="7.42578125" style="12" customWidth="1"/>
    <col min="2" max="2" width="16.140625" style="7" customWidth="1"/>
    <col min="3" max="3" width="10.5703125" style="7" customWidth="1"/>
    <col min="4" max="4" width="11.28515625" style="7" customWidth="1"/>
    <col min="5" max="5" width="6.42578125" style="7" customWidth="1"/>
    <col min="6" max="6" width="12.5703125" style="7" customWidth="1"/>
    <col min="7" max="7" width="9.7109375" style="7" customWidth="1"/>
    <col min="8" max="8" width="9.85546875" style="7" customWidth="1"/>
    <col min="9" max="9" width="18" style="7" customWidth="1"/>
    <col min="10" max="12" width="9.140625" style="7"/>
    <col min="13" max="13" width="2.42578125" style="7" customWidth="1"/>
    <col min="14" max="14" width="5.140625" style="7" customWidth="1"/>
    <col min="15" max="16384" width="9.140625" style="7"/>
  </cols>
  <sheetData>
    <row r="1" spans="1:9" ht="74.25" customHeight="1">
      <c r="A1" s="277" t="s">
        <v>341</v>
      </c>
      <c r="B1" s="277"/>
      <c r="C1" s="277"/>
      <c r="D1" s="277"/>
      <c r="E1" s="277"/>
      <c r="F1" s="277"/>
      <c r="G1" s="277"/>
      <c r="H1" s="277"/>
      <c r="I1" s="277"/>
    </row>
    <row r="2" spans="1:9" ht="18.75" customHeight="1">
      <c r="A2" s="75"/>
      <c r="B2" s="76" t="s">
        <v>297</v>
      </c>
      <c r="C2" s="297" t="s">
        <v>344</v>
      </c>
      <c r="D2" s="298"/>
      <c r="E2" s="298"/>
      <c r="F2" s="298"/>
      <c r="G2" s="298"/>
      <c r="H2" s="298"/>
      <c r="I2" s="299"/>
    </row>
    <row r="3" spans="1:9" ht="16.5" customHeight="1">
      <c r="A3" s="77">
        <v>1</v>
      </c>
      <c r="B3" s="290" t="s">
        <v>0</v>
      </c>
      <c r="C3" s="290"/>
      <c r="D3" s="290"/>
      <c r="E3" s="290"/>
      <c r="F3" s="290"/>
      <c r="G3" s="290"/>
      <c r="H3" s="290"/>
      <c r="I3" s="290"/>
    </row>
    <row r="4" spans="1:9" ht="29.25" customHeight="1">
      <c r="A4" s="78">
        <v>1.1000000000000001</v>
      </c>
      <c r="B4" s="76" t="s">
        <v>2</v>
      </c>
      <c r="C4" s="278" t="s">
        <v>369</v>
      </c>
      <c r="D4" s="279"/>
      <c r="E4" s="79">
        <v>1.6</v>
      </c>
      <c r="F4" s="294" t="s">
        <v>171</v>
      </c>
      <c r="G4" s="294"/>
      <c r="H4" s="295" t="s">
        <v>368</v>
      </c>
      <c r="I4" s="295"/>
    </row>
    <row r="5" spans="1:9" ht="42.75" customHeight="1">
      <c r="A5" s="78">
        <v>1.2</v>
      </c>
      <c r="B5" s="80" t="s">
        <v>1</v>
      </c>
      <c r="C5" s="278" t="s">
        <v>370</v>
      </c>
      <c r="D5" s="279"/>
      <c r="E5" s="79">
        <v>1.7</v>
      </c>
      <c r="F5" s="294" t="s">
        <v>172</v>
      </c>
      <c r="G5" s="294"/>
      <c r="H5" s="278" t="s">
        <v>370</v>
      </c>
      <c r="I5" s="279"/>
    </row>
    <row r="6" spans="1:9" ht="30.75" customHeight="1">
      <c r="A6" s="81">
        <v>1.3</v>
      </c>
      <c r="B6" s="80" t="s">
        <v>52</v>
      </c>
      <c r="C6" s="293" t="s">
        <v>373</v>
      </c>
      <c r="D6" s="293"/>
      <c r="E6" s="79">
        <v>1.8</v>
      </c>
      <c r="F6" s="282" t="s">
        <v>53</v>
      </c>
      <c r="G6" s="282"/>
      <c r="H6" s="283" t="s">
        <v>371</v>
      </c>
      <c r="I6" s="283"/>
    </row>
    <row r="7" spans="1:9" ht="30" customHeight="1">
      <c r="A7" s="82">
        <v>1.4</v>
      </c>
      <c r="B7" s="83" t="s">
        <v>3</v>
      </c>
      <c r="C7" s="291" t="s">
        <v>345</v>
      </c>
      <c r="D7" s="292"/>
      <c r="E7" s="84">
        <v>1.9</v>
      </c>
      <c r="F7" s="284" t="s">
        <v>97</v>
      </c>
      <c r="G7" s="285"/>
      <c r="H7" s="278" t="s">
        <v>370</v>
      </c>
      <c r="I7" s="279"/>
    </row>
    <row r="8" spans="1:9" ht="43.5" customHeight="1">
      <c r="A8" s="85">
        <v>1.5</v>
      </c>
      <c r="B8" s="86" t="s">
        <v>103</v>
      </c>
      <c r="C8" s="244">
        <v>9209386567</v>
      </c>
      <c r="D8" s="296"/>
      <c r="E8" s="87" t="s">
        <v>173</v>
      </c>
      <c r="F8" s="286" t="s">
        <v>98</v>
      </c>
      <c r="G8" s="287"/>
      <c r="H8" s="288" t="s">
        <v>372</v>
      </c>
      <c r="I8" s="289"/>
    </row>
    <row r="9" spans="1:9" ht="18" customHeight="1">
      <c r="A9" s="88">
        <v>2</v>
      </c>
      <c r="B9" s="238" t="s">
        <v>4</v>
      </c>
      <c r="C9" s="238"/>
      <c r="D9" s="238"/>
      <c r="E9" s="238"/>
      <c r="F9" s="238"/>
      <c r="G9" s="238"/>
      <c r="H9" s="238"/>
      <c r="I9" s="239"/>
    </row>
    <row r="10" spans="1:9" ht="84.75" customHeight="1">
      <c r="A10" s="89">
        <v>2.1</v>
      </c>
      <c r="B10" s="86" t="s">
        <v>5</v>
      </c>
      <c r="C10" s="226" t="s">
        <v>385</v>
      </c>
      <c r="D10" s="227"/>
      <c r="E10" s="90">
        <v>2.4</v>
      </c>
      <c r="F10" s="280" t="s">
        <v>6</v>
      </c>
      <c r="G10" s="281"/>
      <c r="H10" s="226" t="s">
        <v>385</v>
      </c>
      <c r="I10" s="227"/>
    </row>
    <row r="11" spans="1:9" ht="31.5" customHeight="1">
      <c r="A11" s="85">
        <v>2.2000000000000002</v>
      </c>
      <c r="B11" s="86" t="s">
        <v>54</v>
      </c>
      <c r="C11" s="244">
        <v>421401</v>
      </c>
      <c r="D11" s="247"/>
      <c r="E11" s="90">
        <v>2.5</v>
      </c>
      <c r="F11" s="280" t="s">
        <v>7</v>
      </c>
      <c r="G11" s="281"/>
      <c r="H11" s="244" t="s">
        <v>366</v>
      </c>
      <c r="I11" s="246"/>
    </row>
    <row r="12" spans="1:9" ht="28.5" customHeight="1">
      <c r="A12" s="85">
        <v>2.2999999999999998</v>
      </c>
      <c r="B12" s="86" t="s">
        <v>167</v>
      </c>
      <c r="C12" s="244" t="s">
        <v>367</v>
      </c>
      <c r="D12" s="247"/>
      <c r="E12" s="90">
        <v>2.6</v>
      </c>
      <c r="F12" s="280" t="s">
        <v>104</v>
      </c>
      <c r="G12" s="281"/>
      <c r="H12" s="244" t="s">
        <v>148</v>
      </c>
      <c r="I12" s="246"/>
    </row>
    <row r="13" spans="1:9" ht="18" customHeight="1">
      <c r="A13" s="88">
        <v>3</v>
      </c>
      <c r="B13" s="310" t="s">
        <v>8</v>
      </c>
      <c r="C13" s="311"/>
      <c r="D13" s="311"/>
      <c r="E13" s="311"/>
      <c r="F13" s="311"/>
      <c r="G13" s="311"/>
      <c r="H13" s="311"/>
      <c r="I13" s="312"/>
    </row>
    <row r="14" spans="1:9" ht="41.25" customHeight="1">
      <c r="A14" s="89">
        <v>3.1</v>
      </c>
      <c r="B14" s="91" t="s">
        <v>342</v>
      </c>
      <c r="C14" s="92" t="s">
        <v>110</v>
      </c>
      <c r="D14" s="313" t="s">
        <v>9</v>
      </c>
      <c r="E14" s="314"/>
      <c r="F14" s="235" t="s">
        <v>290</v>
      </c>
      <c r="G14" s="235"/>
      <c r="H14" s="91" t="s">
        <v>77</v>
      </c>
      <c r="I14" s="93" t="s">
        <v>290</v>
      </c>
    </row>
    <row r="15" spans="1:9" ht="42" customHeight="1">
      <c r="A15" s="89">
        <v>3.2</v>
      </c>
      <c r="B15" s="94" t="s">
        <v>374</v>
      </c>
      <c r="C15" s="92" t="s">
        <v>109</v>
      </c>
      <c r="D15" s="313" t="s">
        <v>9</v>
      </c>
      <c r="E15" s="314"/>
      <c r="F15" s="235" t="s">
        <v>375</v>
      </c>
      <c r="G15" s="235"/>
      <c r="H15" s="91" t="s">
        <v>77</v>
      </c>
      <c r="I15" s="93" t="s">
        <v>376</v>
      </c>
    </row>
    <row r="16" spans="1:9" ht="50.25" customHeight="1">
      <c r="A16" s="89">
        <v>3.3</v>
      </c>
      <c r="B16" s="94" t="s">
        <v>354</v>
      </c>
      <c r="C16" s="92" t="s">
        <v>110</v>
      </c>
      <c r="D16" s="313" t="s">
        <v>9</v>
      </c>
      <c r="E16" s="314"/>
      <c r="F16" s="244" t="s">
        <v>290</v>
      </c>
      <c r="G16" s="247"/>
      <c r="H16" s="91" t="s">
        <v>77</v>
      </c>
      <c r="I16" s="93" t="s">
        <v>290</v>
      </c>
    </row>
    <row r="17" spans="1:14" ht="49.5" customHeight="1">
      <c r="A17" s="89">
        <v>3.4</v>
      </c>
      <c r="B17" s="94" t="s">
        <v>343</v>
      </c>
      <c r="C17" s="92" t="s">
        <v>109</v>
      </c>
      <c r="D17" s="313" t="s">
        <v>9</v>
      </c>
      <c r="E17" s="314"/>
      <c r="F17" s="235" t="s">
        <v>375</v>
      </c>
      <c r="G17" s="235"/>
      <c r="H17" s="91" t="s">
        <v>77</v>
      </c>
      <c r="I17" s="93" t="s">
        <v>377</v>
      </c>
    </row>
    <row r="18" spans="1:14" ht="50.25" customHeight="1">
      <c r="A18" s="89">
        <v>3.5</v>
      </c>
      <c r="B18" s="94" t="s">
        <v>351</v>
      </c>
      <c r="C18" s="92" t="s">
        <v>110</v>
      </c>
      <c r="D18" s="313" t="s">
        <v>9</v>
      </c>
      <c r="E18" s="314"/>
      <c r="F18" s="244" t="s">
        <v>290</v>
      </c>
      <c r="G18" s="247"/>
      <c r="H18" s="91" t="s">
        <v>77</v>
      </c>
      <c r="I18" s="93" t="s">
        <v>290</v>
      </c>
    </row>
    <row r="19" spans="1:14" ht="18" customHeight="1">
      <c r="A19" s="88">
        <v>4</v>
      </c>
      <c r="B19" s="310" t="s">
        <v>12</v>
      </c>
      <c r="C19" s="311"/>
      <c r="D19" s="311"/>
      <c r="E19" s="311"/>
      <c r="F19" s="311"/>
      <c r="G19" s="311"/>
      <c r="H19" s="311"/>
      <c r="I19" s="312"/>
    </row>
    <row r="20" spans="1:14" ht="27.6" customHeight="1">
      <c r="A20" s="89">
        <v>4.0999999999999996</v>
      </c>
      <c r="B20" s="315" t="s">
        <v>55</v>
      </c>
      <c r="C20" s="91" t="s">
        <v>13</v>
      </c>
      <c r="D20" s="13" t="s">
        <v>15</v>
      </c>
      <c r="E20" s="308" t="s">
        <v>17</v>
      </c>
      <c r="F20" s="309"/>
      <c r="G20" s="95" t="s">
        <v>16</v>
      </c>
      <c r="H20" s="95" t="s">
        <v>18</v>
      </c>
      <c r="I20" s="96"/>
      <c r="N20" s="8"/>
    </row>
    <row r="21" spans="1:14" ht="72.75" customHeight="1">
      <c r="A21" s="89">
        <v>4.2</v>
      </c>
      <c r="B21" s="316"/>
      <c r="C21" s="91" t="s">
        <v>352</v>
      </c>
      <c r="D21" s="92" t="s">
        <v>379</v>
      </c>
      <c r="E21" s="244" t="s">
        <v>387</v>
      </c>
      <c r="F21" s="247"/>
      <c r="G21" s="95" t="s">
        <v>387</v>
      </c>
      <c r="H21" s="92" t="s">
        <v>378</v>
      </c>
      <c r="I21" s="97"/>
    </row>
    <row r="22" spans="1:14" ht="66" customHeight="1">
      <c r="A22" s="98">
        <v>4.3</v>
      </c>
      <c r="B22" s="317"/>
      <c r="C22" s="91" t="s">
        <v>14</v>
      </c>
      <c r="D22" s="92" t="s">
        <v>379</v>
      </c>
      <c r="E22" s="244" t="s">
        <v>386</v>
      </c>
      <c r="F22" s="247"/>
      <c r="G22" s="95" t="s">
        <v>388</v>
      </c>
      <c r="H22" s="92" t="s">
        <v>378</v>
      </c>
      <c r="I22" s="97"/>
    </row>
    <row r="23" spans="1:14" ht="27.75" customHeight="1">
      <c r="A23" s="98">
        <v>4.4000000000000004</v>
      </c>
      <c r="B23" s="91" t="s">
        <v>19</v>
      </c>
      <c r="C23" s="244" t="s">
        <v>109</v>
      </c>
      <c r="D23" s="247"/>
      <c r="E23" s="226" t="s">
        <v>345</v>
      </c>
      <c r="F23" s="327"/>
      <c r="G23" s="327"/>
      <c r="H23" s="327"/>
      <c r="I23" s="328"/>
    </row>
    <row r="24" spans="1:14" s="9" customFormat="1" ht="17.25" customHeight="1">
      <c r="A24" s="99">
        <v>4.5</v>
      </c>
      <c r="B24" s="324" t="s">
        <v>20</v>
      </c>
      <c r="C24" s="214" t="s">
        <v>21</v>
      </c>
      <c r="D24" s="214"/>
      <c r="E24" s="318" t="s">
        <v>290</v>
      </c>
      <c r="F24" s="319"/>
      <c r="G24" s="319"/>
      <c r="H24" s="319"/>
      <c r="I24" s="320"/>
    </row>
    <row r="25" spans="1:14" s="9" customFormat="1" ht="33.75" customHeight="1">
      <c r="A25" s="99">
        <v>4.5999999999999996</v>
      </c>
      <c r="B25" s="325"/>
      <c r="C25" s="214" t="s">
        <v>22</v>
      </c>
      <c r="D25" s="214"/>
      <c r="E25" s="318" t="s">
        <v>110</v>
      </c>
      <c r="F25" s="319"/>
      <c r="G25" s="319"/>
      <c r="H25" s="319"/>
      <c r="I25" s="320"/>
    </row>
    <row r="26" spans="1:14" s="9" customFormat="1" ht="33.75" customHeight="1">
      <c r="A26" s="99">
        <v>4.7</v>
      </c>
      <c r="B26" s="325"/>
      <c r="C26" s="214" t="s">
        <v>56</v>
      </c>
      <c r="D26" s="214"/>
      <c r="E26" s="318" t="s">
        <v>349</v>
      </c>
      <c r="F26" s="319"/>
      <c r="G26" s="319"/>
      <c r="H26" s="319"/>
      <c r="I26" s="320"/>
    </row>
    <row r="27" spans="1:14" s="9" customFormat="1" ht="59.25" customHeight="1">
      <c r="A27" s="99">
        <v>4.8</v>
      </c>
      <c r="B27" s="325"/>
      <c r="C27" s="214" t="s">
        <v>89</v>
      </c>
      <c r="D27" s="214"/>
      <c r="E27" s="318" t="s">
        <v>10</v>
      </c>
      <c r="F27" s="319"/>
      <c r="G27" s="319"/>
      <c r="H27" s="319"/>
      <c r="I27" s="320"/>
    </row>
    <row r="28" spans="1:14" s="9" customFormat="1" ht="60.75" customHeight="1">
      <c r="A28" s="99">
        <v>4.9000000000000004</v>
      </c>
      <c r="B28" s="325"/>
      <c r="C28" s="214" t="s">
        <v>57</v>
      </c>
      <c r="D28" s="214"/>
      <c r="E28" s="318" t="s">
        <v>111</v>
      </c>
      <c r="F28" s="319"/>
      <c r="G28" s="319"/>
      <c r="H28" s="319"/>
      <c r="I28" s="320"/>
    </row>
    <row r="29" spans="1:14" s="9" customFormat="1" ht="50.25" customHeight="1">
      <c r="A29" s="100" t="s">
        <v>105</v>
      </c>
      <c r="B29" s="325"/>
      <c r="C29" s="214" t="s">
        <v>58</v>
      </c>
      <c r="D29" s="214"/>
      <c r="E29" s="318" t="s">
        <v>120</v>
      </c>
      <c r="F29" s="319"/>
      <c r="G29" s="319"/>
      <c r="H29" s="319"/>
      <c r="I29" s="320"/>
    </row>
    <row r="30" spans="1:14" s="9" customFormat="1" ht="42" customHeight="1">
      <c r="A30" s="100">
        <v>4.1100000000000003</v>
      </c>
      <c r="B30" s="325"/>
      <c r="C30" s="255" t="s">
        <v>158</v>
      </c>
      <c r="D30" s="256"/>
      <c r="E30" s="318" t="s">
        <v>110</v>
      </c>
      <c r="F30" s="319"/>
      <c r="G30" s="319"/>
      <c r="H30" s="319"/>
      <c r="I30" s="320"/>
    </row>
    <row r="31" spans="1:14" s="9" customFormat="1">
      <c r="A31" s="98">
        <v>4.12</v>
      </c>
      <c r="B31" s="325"/>
      <c r="C31" s="255" t="s">
        <v>88</v>
      </c>
      <c r="D31" s="256"/>
      <c r="E31" s="318">
        <v>4</v>
      </c>
      <c r="F31" s="319"/>
      <c r="G31" s="319"/>
      <c r="H31" s="319"/>
      <c r="I31" s="320"/>
    </row>
    <row r="32" spans="1:14" s="9" customFormat="1" ht="42.75" customHeight="1">
      <c r="A32" s="98">
        <v>4.13</v>
      </c>
      <c r="B32" s="326"/>
      <c r="C32" s="255" t="s">
        <v>159</v>
      </c>
      <c r="D32" s="256"/>
      <c r="E32" s="235" t="s">
        <v>109</v>
      </c>
      <c r="F32" s="235"/>
      <c r="G32" s="101" t="s">
        <v>160</v>
      </c>
      <c r="H32" s="235" t="s">
        <v>290</v>
      </c>
      <c r="I32" s="236"/>
    </row>
    <row r="33" spans="1:9" ht="87" customHeight="1">
      <c r="A33" s="98">
        <v>4.1399999999999997</v>
      </c>
      <c r="B33" s="91" t="s">
        <v>59</v>
      </c>
      <c r="C33" s="235" t="s">
        <v>11</v>
      </c>
      <c r="D33" s="235"/>
      <c r="E33" s="102">
        <v>4.1500000000000004</v>
      </c>
      <c r="F33" s="321" t="s">
        <v>23</v>
      </c>
      <c r="G33" s="321"/>
      <c r="H33" s="235">
        <v>40</v>
      </c>
      <c r="I33" s="236"/>
    </row>
    <row r="34" spans="1:9" ht="135.75" customHeight="1">
      <c r="A34" s="98">
        <v>4.16</v>
      </c>
      <c r="B34" s="91" t="s">
        <v>398</v>
      </c>
      <c r="C34" s="302" t="s">
        <v>350</v>
      </c>
      <c r="D34" s="302"/>
      <c r="E34" s="235"/>
      <c r="F34" s="235"/>
      <c r="G34" s="235"/>
      <c r="H34" s="235"/>
      <c r="I34" s="236"/>
    </row>
    <row r="35" spans="1:9" ht="29.25" customHeight="1">
      <c r="A35" s="98">
        <v>4.17</v>
      </c>
      <c r="B35" s="271" t="s">
        <v>24</v>
      </c>
      <c r="C35" s="103" t="s">
        <v>25</v>
      </c>
      <c r="D35" s="104" t="s">
        <v>298</v>
      </c>
      <c r="E35" s="300" t="s">
        <v>26</v>
      </c>
      <c r="F35" s="301"/>
      <c r="G35" s="105" t="s">
        <v>27</v>
      </c>
      <c r="H35" s="105" t="s">
        <v>28</v>
      </c>
      <c r="I35" s="106" t="s">
        <v>29</v>
      </c>
    </row>
    <row r="36" spans="1:9" s="172" customFormat="1" ht="14.25" customHeight="1">
      <c r="A36" s="171"/>
      <c r="B36" s="272"/>
      <c r="C36" s="173" t="s">
        <v>61</v>
      </c>
      <c r="D36" s="170"/>
      <c r="E36" s="303">
        <v>3</v>
      </c>
      <c r="F36" s="303"/>
      <c r="G36" s="170">
        <v>1</v>
      </c>
      <c r="H36" s="170">
        <v>1</v>
      </c>
      <c r="I36" s="170"/>
    </row>
    <row r="37" spans="1:9" ht="18" customHeight="1">
      <c r="A37" s="98"/>
      <c r="B37" s="272"/>
      <c r="C37" s="103" t="s">
        <v>62</v>
      </c>
      <c r="D37" s="107"/>
      <c r="E37" s="304"/>
      <c r="F37" s="305"/>
      <c r="G37" s="107"/>
      <c r="H37" s="107"/>
      <c r="I37" s="108"/>
    </row>
    <row r="38" spans="1:9" ht="17.25" customHeight="1">
      <c r="A38" s="98"/>
      <c r="B38" s="272"/>
      <c r="C38" s="103" t="s">
        <v>63</v>
      </c>
      <c r="D38" s="92"/>
      <c r="E38" s="322"/>
      <c r="F38" s="323"/>
      <c r="G38" s="92"/>
      <c r="H38" s="92"/>
      <c r="I38" s="93"/>
    </row>
    <row r="39" spans="1:9" s="19" customFormat="1" ht="18" customHeight="1">
      <c r="A39" s="109"/>
      <c r="B39" s="273"/>
      <c r="C39" s="110" t="s">
        <v>336</v>
      </c>
      <c r="D39" s="92"/>
      <c r="E39" s="322"/>
      <c r="F39" s="323"/>
      <c r="G39" s="92"/>
      <c r="H39" s="92"/>
      <c r="I39" s="93"/>
    </row>
    <row r="40" spans="1:9" ht="42.75" customHeight="1">
      <c r="A40" s="98">
        <v>4.18</v>
      </c>
      <c r="B40" s="91" t="s">
        <v>60</v>
      </c>
      <c r="C40" s="306" t="s">
        <v>135</v>
      </c>
      <c r="D40" s="306"/>
      <c r="E40" s="237"/>
      <c r="F40" s="237"/>
      <c r="G40" s="237"/>
      <c r="H40" s="237"/>
      <c r="I40" s="307"/>
    </row>
    <row r="41" spans="1:9" ht="74.25" customHeight="1">
      <c r="A41" s="98">
        <v>4.1900000000000004</v>
      </c>
      <c r="B41" s="91" t="s">
        <v>79</v>
      </c>
      <c r="C41" s="244" t="s">
        <v>380</v>
      </c>
      <c r="D41" s="247"/>
      <c r="E41" s="111" t="s">
        <v>106</v>
      </c>
      <c r="F41" s="91" t="s">
        <v>80</v>
      </c>
      <c r="G41" s="244" t="s">
        <v>296</v>
      </c>
      <c r="H41" s="245"/>
      <c r="I41" s="246"/>
    </row>
    <row r="42" spans="1:9" ht="26.25" customHeight="1">
      <c r="A42" s="98">
        <v>4.21</v>
      </c>
      <c r="B42" s="91" t="s">
        <v>83</v>
      </c>
      <c r="C42" s="235" t="s">
        <v>380</v>
      </c>
      <c r="D42" s="235"/>
      <c r="E42" s="235"/>
      <c r="F42" s="235"/>
      <c r="G42" s="235"/>
      <c r="H42" s="235"/>
      <c r="I42" s="236"/>
    </row>
    <row r="43" spans="1:9" ht="26.25" customHeight="1">
      <c r="A43" s="98">
        <v>4.22</v>
      </c>
      <c r="B43" s="91" t="s">
        <v>81</v>
      </c>
      <c r="C43" s="235">
        <v>0</v>
      </c>
      <c r="D43" s="235"/>
      <c r="E43" s="102">
        <v>4.2300000000000004</v>
      </c>
      <c r="F43" s="237" t="s">
        <v>84</v>
      </c>
      <c r="G43" s="237"/>
      <c r="H43" s="235">
        <f>50-C43</f>
        <v>50</v>
      </c>
      <c r="I43" s="236"/>
    </row>
    <row r="44" spans="1:9">
      <c r="A44" s="374" t="s">
        <v>390</v>
      </c>
      <c r="B44" s="327"/>
      <c r="C44" s="327"/>
      <c r="D44" s="327"/>
      <c r="E44" s="327"/>
      <c r="F44" s="327"/>
      <c r="G44" s="327"/>
      <c r="H44" s="327"/>
      <c r="I44" s="328"/>
    </row>
    <row r="45" spans="1:9" ht="18" customHeight="1">
      <c r="A45" s="112">
        <v>5</v>
      </c>
      <c r="B45" s="238" t="s">
        <v>31</v>
      </c>
      <c r="C45" s="238"/>
      <c r="D45" s="238"/>
      <c r="E45" s="238"/>
      <c r="F45" s="238"/>
      <c r="G45" s="238"/>
      <c r="H45" s="238"/>
      <c r="I45" s="239"/>
    </row>
    <row r="46" spans="1:9" ht="30">
      <c r="A46" s="98">
        <v>5.0999999999999996</v>
      </c>
      <c r="B46" s="91" t="s">
        <v>32</v>
      </c>
      <c r="C46" s="235" t="s">
        <v>389</v>
      </c>
      <c r="D46" s="235"/>
      <c r="E46" s="102">
        <v>5.3</v>
      </c>
      <c r="F46" s="91" t="s">
        <v>33</v>
      </c>
      <c r="G46" s="233" t="s">
        <v>391</v>
      </c>
      <c r="H46" s="233"/>
      <c r="I46" s="234"/>
    </row>
    <row r="47" spans="1:9" ht="42.75" customHeight="1">
      <c r="A47" s="98">
        <v>5.2</v>
      </c>
      <c r="B47" s="91" t="s">
        <v>34</v>
      </c>
      <c r="C47" s="235" t="s">
        <v>372</v>
      </c>
      <c r="D47" s="235"/>
      <c r="E47" s="102">
        <v>5.4</v>
      </c>
      <c r="F47" s="91" t="s">
        <v>35</v>
      </c>
      <c r="G47" s="233" t="s">
        <v>290</v>
      </c>
      <c r="H47" s="233"/>
      <c r="I47" s="234"/>
    </row>
    <row r="48" spans="1:9" ht="20.100000000000001" customHeight="1">
      <c r="A48" s="113">
        <v>6</v>
      </c>
      <c r="B48" s="238" t="s">
        <v>36</v>
      </c>
      <c r="C48" s="238"/>
      <c r="D48" s="238"/>
      <c r="E48" s="238"/>
      <c r="F48" s="238"/>
      <c r="G48" s="238"/>
      <c r="H48" s="238"/>
      <c r="I48" s="239"/>
    </row>
    <row r="49" spans="1:9" ht="41.25" customHeight="1">
      <c r="A49" s="98">
        <v>6.1</v>
      </c>
      <c r="B49" s="91" t="s">
        <v>101</v>
      </c>
      <c r="C49" s="224" t="s">
        <v>110</v>
      </c>
      <c r="D49" s="225"/>
      <c r="E49" s="102">
        <v>6.2</v>
      </c>
      <c r="F49" s="226" t="s">
        <v>102</v>
      </c>
      <c r="G49" s="227"/>
      <c r="H49" s="224" t="s">
        <v>290</v>
      </c>
      <c r="I49" s="228"/>
    </row>
    <row r="50" spans="1:9" ht="31.5" customHeight="1">
      <c r="A50" s="98">
        <v>6.3</v>
      </c>
      <c r="B50" s="91" t="s">
        <v>99</v>
      </c>
      <c r="C50" s="224" t="s">
        <v>110</v>
      </c>
      <c r="D50" s="225"/>
      <c r="E50" s="102">
        <v>6.4</v>
      </c>
      <c r="F50" s="226" t="s">
        <v>100</v>
      </c>
      <c r="G50" s="227"/>
      <c r="H50" s="224" t="s">
        <v>121</v>
      </c>
      <c r="I50" s="228"/>
    </row>
    <row r="51" spans="1:9" ht="42" customHeight="1">
      <c r="A51" s="98">
        <v>6.5</v>
      </c>
      <c r="B51" s="91" t="s">
        <v>174</v>
      </c>
      <c r="C51" s="224" t="s">
        <v>110</v>
      </c>
      <c r="D51" s="225"/>
      <c r="E51" s="114">
        <v>6.6</v>
      </c>
      <c r="F51" s="226" t="s">
        <v>181</v>
      </c>
      <c r="G51" s="227"/>
      <c r="H51" s="224" t="s">
        <v>290</v>
      </c>
      <c r="I51" s="228"/>
    </row>
    <row r="52" spans="1:9" ht="74.25" customHeight="1">
      <c r="A52" s="98">
        <v>6.7</v>
      </c>
      <c r="B52" s="91" t="s">
        <v>175</v>
      </c>
      <c r="C52" s="224" t="s">
        <v>110</v>
      </c>
      <c r="D52" s="225"/>
      <c r="E52" s="114">
        <v>6.8</v>
      </c>
      <c r="F52" s="226" t="s">
        <v>176</v>
      </c>
      <c r="G52" s="227"/>
      <c r="H52" s="224" t="s">
        <v>290</v>
      </c>
      <c r="I52" s="228"/>
    </row>
    <row r="53" spans="1:9" ht="60" customHeight="1">
      <c r="A53" s="98">
        <v>6.9</v>
      </c>
      <c r="B53" s="91" t="s">
        <v>183</v>
      </c>
      <c r="C53" s="224" t="s">
        <v>110</v>
      </c>
      <c r="D53" s="225"/>
      <c r="E53" s="114" t="s">
        <v>180</v>
      </c>
      <c r="F53" s="226" t="s">
        <v>177</v>
      </c>
      <c r="G53" s="227"/>
      <c r="H53" s="232" t="s">
        <v>290</v>
      </c>
      <c r="I53" s="228"/>
    </row>
    <row r="54" spans="1:9" ht="78" customHeight="1">
      <c r="A54" s="98">
        <v>6.11</v>
      </c>
      <c r="B54" s="91" t="s">
        <v>178</v>
      </c>
      <c r="C54" s="224" t="s">
        <v>110</v>
      </c>
      <c r="D54" s="225"/>
      <c r="E54" s="114">
        <v>6.12</v>
      </c>
      <c r="F54" s="226"/>
      <c r="G54" s="227"/>
      <c r="H54" s="115"/>
      <c r="I54" s="116"/>
    </row>
    <row r="55" spans="1:9" ht="29.25" customHeight="1">
      <c r="A55" s="98">
        <v>6.14</v>
      </c>
      <c r="B55" s="91" t="s">
        <v>179</v>
      </c>
      <c r="C55" s="224" t="s">
        <v>290</v>
      </c>
      <c r="D55" s="232"/>
      <c r="E55" s="232"/>
      <c r="F55" s="232"/>
      <c r="G55" s="232"/>
      <c r="H55" s="232"/>
      <c r="I55" s="228"/>
    </row>
    <row r="56" spans="1:9" ht="18" customHeight="1">
      <c r="A56" s="113">
        <v>7</v>
      </c>
      <c r="B56" s="238" t="s">
        <v>37</v>
      </c>
      <c r="C56" s="238"/>
      <c r="D56" s="238"/>
      <c r="E56" s="238"/>
      <c r="F56" s="238"/>
      <c r="G56" s="238"/>
      <c r="H56" s="238"/>
      <c r="I56" s="239"/>
    </row>
    <row r="57" spans="1:9" s="9" customFormat="1" ht="45" customHeight="1">
      <c r="A57" s="117">
        <v>7.1</v>
      </c>
      <c r="B57" s="241" t="s">
        <v>392</v>
      </c>
      <c r="C57" s="11" t="s">
        <v>337</v>
      </c>
      <c r="D57" s="118" t="s">
        <v>162</v>
      </c>
      <c r="E57" s="119">
        <v>7.23</v>
      </c>
      <c r="F57" s="243" t="s">
        <v>393</v>
      </c>
      <c r="G57" s="243"/>
      <c r="H57" s="263">
        <v>900</v>
      </c>
      <c r="I57" s="264"/>
    </row>
    <row r="58" spans="1:9" s="9" customFormat="1" ht="26.25" customHeight="1">
      <c r="A58" s="120">
        <v>7.2</v>
      </c>
      <c r="B58" s="242"/>
      <c r="C58" s="11" t="s">
        <v>394</v>
      </c>
      <c r="D58" s="121">
        <v>100</v>
      </c>
      <c r="E58" s="122">
        <v>7.24</v>
      </c>
      <c r="F58" s="267" t="s">
        <v>294</v>
      </c>
      <c r="G58" s="268"/>
      <c r="H58" s="269">
        <f>D58*H57</f>
        <v>90000</v>
      </c>
      <c r="I58" s="270"/>
    </row>
    <row r="59" spans="1:9" s="9" customFormat="1" ht="21" customHeight="1">
      <c r="A59" s="100">
        <v>7.3</v>
      </c>
      <c r="B59" s="123" t="s">
        <v>156</v>
      </c>
      <c r="C59" s="265" t="s">
        <v>290</v>
      </c>
      <c r="D59" s="266"/>
      <c r="E59" s="122">
        <v>7.24</v>
      </c>
      <c r="F59" s="200" t="s">
        <v>157</v>
      </c>
      <c r="G59" s="201"/>
      <c r="H59" s="124" t="s">
        <v>290</v>
      </c>
      <c r="I59" s="125"/>
    </row>
    <row r="60" spans="1:9" s="9" customFormat="1" ht="59.25" customHeight="1">
      <c r="A60" s="100">
        <v>7.4</v>
      </c>
      <c r="B60" s="257" t="s">
        <v>353</v>
      </c>
      <c r="C60" s="126" t="s">
        <v>339</v>
      </c>
      <c r="D60" s="127" t="s">
        <v>155</v>
      </c>
      <c r="E60" s="128"/>
      <c r="F60" s="129">
        <v>900</v>
      </c>
      <c r="G60" s="130" t="s">
        <v>261</v>
      </c>
      <c r="H60" s="131">
        <f>F60/1.2</f>
        <v>750</v>
      </c>
      <c r="I60" s="132" t="s">
        <v>381</v>
      </c>
    </row>
    <row r="61" spans="1:9" s="9" customFormat="1" ht="27" customHeight="1">
      <c r="A61" s="100">
        <v>7.5</v>
      </c>
      <c r="B61" s="258"/>
      <c r="C61" s="133" t="s">
        <v>64</v>
      </c>
      <c r="D61" s="134" t="s">
        <v>65</v>
      </c>
      <c r="E61" s="198" t="s">
        <v>66</v>
      </c>
      <c r="F61" s="260"/>
      <c r="G61" s="197" t="s">
        <v>67</v>
      </c>
      <c r="H61" s="198"/>
      <c r="I61" s="199"/>
    </row>
    <row r="62" spans="1:9" s="9" customFormat="1" ht="14.25" customHeight="1">
      <c r="A62" s="100">
        <v>7.6</v>
      </c>
      <c r="B62" s="258"/>
      <c r="C62" s="135" t="s">
        <v>61</v>
      </c>
      <c r="D62" s="136">
        <f>F60</f>
        <v>900</v>
      </c>
      <c r="E62" s="229">
        <v>1000</v>
      </c>
      <c r="F62" s="240"/>
      <c r="G62" s="229">
        <f>D62*E62</f>
        <v>900000</v>
      </c>
      <c r="H62" s="230"/>
      <c r="I62" s="231"/>
    </row>
    <row r="63" spans="1:9" s="9" customFormat="1">
      <c r="A63" s="100">
        <v>7.7</v>
      </c>
      <c r="B63" s="258"/>
      <c r="C63" s="137" t="s">
        <v>63</v>
      </c>
      <c r="D63" s="136"/>
      <c r="E63" s="229"/>
      <c r="F63" s="240"/>
      <c r="G63" s="229">
        <f t="shared" ref="G63:G64" si="0">D63*E63</f>
        <v>0</v>
      </c>
      <c r="H63" s="230"/>
      <c r="I63" s="231"/>
    </row>
    <row r="64" spans="1:9" s="9" customFormat="1">
      <c r="A64" s="100">
        <v>7.8</v>
      </c>
      <c r="B64" s="258"/>
      <c r="C64" s="137" t="s">
        <v>336</v>
      </c>
      <c r="D64" s="138"/>
      <c r="E64" s="229"/>
      <c r="F64" s="240"/>
      <c r="G64" s="229">
        <f t="shared" si="0"/>
        <v>0</v>
      </c>
      <c r="H64" s="230"/>
      <c r="I64" s="231"/>
    </row>
    <row r="65" spans="1:9" s="9" customFormat="1" ht="19.5" customHeight="1">
      <c r="A65" s="100">
        <v>7.9</v>
      </c>
      <c r="B65" s="259"/>
      <c r="C65" s="133" t="s">
        <v>68</v>
      </c>
      <c r="D65" s="218">
        <f>G62+G63+G64</f>
        <v>900000</v>
      </c>
      <c r="E65" s="219"/>
      <c r="F65" s="219"/>
      <c r="G65" s="219"/>
      <c r="H65" s="219"/>
      <c r="I65" s="220"/>
    </row>
    <row r="66" spans="1:9" s="9" customFormat="1" ht="77.25" customHeight="1">
      <c r="A66" s="100"/>
      <c r="B66" s="191" t="s">
        <v>395</v>
      </c>
      <c r="C66" s="221">
        <f>D65+H58</f>
        <v>990000</v>
      </c>
      <c r="D66" s="222"/>
      <c r="E66" s="222"/>
      <c r="F66" s="222"/>
      <c r="G66" s="222"/>
      <c r="H66" s="222"/>
      <c r="I66" s="223"/>
    </row>
    <row r="67" spans="1:9" s="9" customFormat="1" ht="92.25" customHeight="1">
      <c r="A67" s="100" t="s">
        <v>107</v>
      </c>
      <c r="B67" s="191" t="s">
        <v>396</v>
      </c>
      <c r="C67" s="213">
        <f>C66*0.65</f>
        <v>643500</v>
      </c>
      <c r="D67" s="214"/>
      <c r="E67" s="214"/>
      <c r="F67" s="214"/>
      <c r="G67" s="214"/>
      <c r="H67" s="214"/>
      <c r="I67" s="215"/>
    </row>
    <row r="68" spans="1:9" s="9" customFormat="1" ht="14.25" customHeight="1">
      <c r="A68" s="100"/>
      <c r="B68" s="261" t="s">
        <v>96</v>
      </c>
      <c r="C68" s="261"/>
      <c r="D68" s="261"/>
      <c r="E68" s="261"/>
      <c r="F68" s="261"/>
      <c r="G68" s="261"/>
      <c r="H68" s="261"/>
      <c r="I68" s="262"/>
    </row>
    <row r="69" spans="1:9" s="9" customFormat="1" ht="15.6" customHeight="1">
      <c r="A69" s="100">
        <v>7.11</v>
      </c>
      <c r="B69" s="274" t="s">
        <v>95</v>
      </c>
      <c r="C69" s="139" t="s">
        <v>64</v>
      </c>
      <c r="D69" s="140" t="s">
        <v>65</v>
      </c>
      <c r="E69" s="211" t="s">
        <v>66</v>
      </c>
      <c r="F69" s="212"/>
      <c r="G69" s="248" t="s">
        <v>67</v>
      </c>
      <c r="H69" s="249"/>
      <c r="I69" s="250"/>
    </row>
    <row r="70" spans="1:9" s="9" customFormat="1" ht="14.1" customHeight="1">
      <c r="A70" s="100">
        <v>7.12</v>
      </c>
      <c r="B70" s="275"/>
      <c r="C70" s="141" t="s">
        <v>61</v>
      </c>
      <c r="D70" s="141"/>
      <c r="E70" s="195"/>
      <c r="F70" s="196"/>
      <c r="G70" s="141"/>
      <c r="H70" s="141"/>
      <c r="I70" s="142"/>
    </row>
    <row r="71" spans="1:9" s="9" customFormat="1" ht="14.1" customHeight="1">
      <c r="A71" s="100">
        <v>7.13</v>
      </c>
      <c r="B71" s="275"/>
      <c r="C71" s="141" t="s">
        <v>62</v>
      </c>
      <c r="D71" s="141"/>
      <c r="E71" s="195"/>
      <c r="F71" s="196"/>
      <c r="G71" s="141"/>
      <c r="H71" s="141"/>
      <c r="I71" s="142"/>
    </row>
    <row r="72" spans="1:9" s="9" customFormat="1" ht="14.1" customHeight="1">
      <c r="A72" s="100">
        <v>7.14</v>
      </c>
      <c r="B72" s="275"/>
      <c r="C72" s="141" t="s">
        <v>63</v>
      </c>
      <c r="D72" s="141"/>
      <c r="E72" s="195"/>
      <c r="F72" s="196"/>
      <c r="G72" s="141"/>
      <c r="H72" s="141"/>
      <c r="I72" s="142"/>
    </row>
    <row r="73" spans="1:9" s="9" customFormat="1" ht="14.1" customHeight="1">
      <c r="A73" s="100">
        <v>7.15</v>
      </c>
      <c r="B73" s="276"/>
      <c r="C73" s="139" t="s">
        <v>68</v>
      </c>
      <c r="D73" s="251"/>
      <c r="E73" s="251"/>
      <c r="F73" s="251"/>
      <c r="G73" s="251"/>
      <c r="H73" s="251"/>
      <c r="I73" s="252"/>
    </row>
    <row r="74" spans="1:9" s="9" customFormat="1" ht="45.75" customHeight="1">
      <c r="A74" s="100">
        <v>7.16</v>
      </c>
      <c r="B74" s="143" t="s">
        <v>82</v>
      </c>
      <c r="C74" s="205"/>
      <c r="D74" s="205"/>
      <c r="E74" s="205"/>
      <c r="F74" s="205"/>
      <c r="G74" s="205"/>
      <c r="H74" s="205"/>
      <c r="I74" s="206"/>
    </row>
    <row r="75" spans="1:9" s="9" customFormat="1" ht="41.25" customHeight="1">
      <c r="A75" s="100">
        <v>7.17</v>
      </c>
      <c r="B75" s="143" t="s">
        <v>86</v>
      </c>
      <c r="C75" s="205"/>
      <c r="D75" s="205"/>
      <c r="E75" s="205"/>
      <c r="F75" s="205"/>
      <c r="G75" s="205"/>
      <c r="H75" s="205"/>
      <c r="I75" s="206"/>
    </row>
    <row r="76" spans="1:9" s="9" customFormat="1" ht="45">
      <c r="A76" s="100">
        <v>7.18</v>
      </c>
      <c r="B76" s="253" t="s">
        <v>85</v>
      </c>
      <c r="C76" s="139" t="s">
        <v>72</v>
      </c>
      <c r="D76" s="202"/>
      <c r="E76" s="203"/>
      <c r="F76" s="203"/>
      <c r="G76" s="203"/>
      <c r="H76" s="203"/>
      <c r="I76" s="204"/>
    </row>
    <row r="77" spans="1:9" s="9" customFormat="1">
      <c r="A77" s="100">
        <v>7.19</v>
      </c>
      <c r="B77" s="254"/>
      <c r="C77" s="388" t="s">
        <v>38</v>
      </c>
      <c r="D77" s="388"/>
      <c r="E77" s="389" t="s">
        <v>39</v>
      </c>
      <c r="F77" s="390"/>
      <c r="G77" s="144" t="s">
        <v>30</v>
      </c>
      <c r="H77" s="216" t="s">
        <v>40</v>
      </c>
      <c r="I77" s="217"/>
    </row>
    <row r="78" spans="1:9" s="9" customFormat="1" ht="12" customHeight="1">
      <c r="A78" s="100"/>
      <c r="B78" s="254"/>
      <c r="C78" s="207"/>
      <c r="D78" s="208"/>
      <c r="E78" s="195"/>
      <c r="F78" s="196"/>
      <c r="G78" s="141"/>
      <c r="H78" s="209"/>
      <c r="I78" s="210"/>
    </row>
    <row r="79" spans="1:9" s="9" customFormat="1" ht="14.25">
      <c r="A79" s="100"/>
      <c r="B79" s="254"/>
      <c r="C79" s="207"/>
      <c r="D79" s="208"/>
      <c r="E79" s="195"/>
      <c r="F79" s="196"/>
      <c r="G79" s="141"/>
      <c r="H79" s="209"/>
      <c r="I79" s="210"/>
    </row>
    <row r="80" spans="1:9" s="9" customFormat="1" ht="45.75" customHeight="1">
      <c r="A80" s="100" t="s">
        <v>108</v>
      </c>
      <c r="B80" s="145"/>
      <c r="C80" s="146" t="s">
        <v>41</v>
      </c>
      <c r="D80" s="202"/>
      <c r="E80" s="203"/>
      <c r="F80" s="203"/>
      <c r="G80" s="203"/>
      <c r="H80" s="203"/>
      <c r="I80" s="204"/>
    </row>
    <row r="81" spans="1:9" s="9" customFormat="1" ht="67.5" customHeight="1">
      <c r="A81" s="100">
        <v>7.21</v>
      </c>
      <c r="B81" s="135" t="s">
        <v>397</v>
      </c>
      <c r="C81" s="221">
        <f>C67</f>
        <v>643500</v>
      </c>
      <c r="D81" s="222"/>
      <c r="E81" s="222"/>
      <c r="F81" s="222"/>
      <c r="G81" s="222"/>
      <c r="H81" s="222"/>
      <c r="I81" s="223"/>
    </row>
    <row r="82" spans="1:9" s="70" customFormat="1" ht="45.75" customHeight="1">
      <c r="A82" s="147">
        <v>7.22</v>
      </c>
      <c r="B82" s="94" t="s">
        <v>70</v>
      </c>
      <c r="C82" s="162" t="s">
        <v>69</v>
      </c>
      <c r="D82" s="148" t="s">
        <v>290</v>
      </c>
      <c r="E82" s="149">
        <v>7.25</v>
      </c>
      <c r="F82" s="376" t="s">
        <v>293</v>
      </c>
      <c r="G82" s="376"/>
      <c r="H82" s="377">
        <v>90.95</v>
      </c>
      <c r="I82" s="378"/>
    </row>
    <row r="83" spans="1:9" s="9" customFormat="1" ht="74.25" customHeight="1">
      <c r="A83" s="100">
        <v>7.22</v>
      </c>
      <c r="B83" s="91" t="s">
        <v>166</v>
      </c>
      <c r="C83" s="379">
        <f>C81*0.75</f>
        <v>482625</v>
      </c>
      <c r="D83" s="380"/>
      <c r="E83" s="380"/>
      <c r="F83" s="380"/>
      <c r="G83" s="380"/>
      <c r="H83" s="380"/>
      <c r="I83" s="381"/>
    </row>
    <row r="84" spans="1:9" s="9" customFormat="1" ht="17.45" customHeight="1">
      <c r="A84" s="150">
        <v>8</v>
      </c>
      <c r="B84" s="334" t="s">
        <v>42</v>
      </c>
      <c r="C84" s="334"/>
      <c r="D84" s="334"/>
      <c r="E84" s="334"/>
      <c r="F84" s="334"/>
      <c r="G84" s="334"/>
      <c r="H84" s="334"/>
      <c r="I84" s="335"/>
    </row>
    <row r="85" spans="1:9" s="9" customFormat="1" ht="104.25" customHeight="1">
      <c r="A85" s="100">
        <v>8.1</v>
      </c>
      <c r="B85" s="356" t="s">
        <v>87</v>
      </c>
      <c r="C85" s="134" t="s">
        <v>71</v>
      </c>
      <c r="D85" s="134" t="s">
        <v>43</v>
      </c>
      <c r="E85" s="229" t="s">
        <v>383</v>
      </c>
      <c r="F85" s="230"/>
      <c r="G85" s="240"/>
      <c r="H85" s="357" t="s">
        <v>384</v>
      </c>
      <c r="I85" s="358"/>
    </row>
    <row r="86" spans="1:9" s="9" customFormat="1" ht="42.75" customHeight="1">
      <c r="A86" s="99">
        <v>8.1999999999999993</v>
      </c>
      <c r="B86" s="356"/>
      <c r="C86" s="151" t="s">
        <v>135</v>
      </c>
      <c r="D86" s="151" t="s">
        <v>382</v>
      </c>
      <c r="E86" s="365">
        <v>0.65</v>
      </c>
      <c r="F86" s="366"/>
      <c r="G86" s="367"/>
      <c r="H86" s="359">
        <v>0.75</v>
      </c>
      <c r="I86" s="360"/>
    </row>
    <row r="87" spans="1:9" s="9" customFormat="1" ht="23.25" customHeight="1">
      <c r="A87" s="150">
        <v>9</v>
      </c>
      <c r="B87" s="334" t="s">
        <v>90</v>
      </c>
      <c r="C87" s="334"/>
      <c r="D87" s="334"/>
      <c r="E87" s="334"/>
      <c r="F87" s="334"/>
      <c r="G87" s="334"/>
      <c r="H87" s="334"/>
      <c r="I87" s="335"/>
    </row>
    <row r="88" spans="1:9" s="9" customFormat="1" ht="89.25" customHeight="1">
      <c r="A88" s="99">
        <v>9.1</v>
      </c>
      <c r="B88" s="135" t="s">
        <v>91</v>
      </c>
      <c r="C88" s="318" t="s">
        <v>147</v>
      </c>
      <c r="D88" s="384"/>
      <c r="E88" s="152">
        <v>9.3000000000000007</v>
      </c>
      <c r="F88" s="382" t="s">
        <v>92</v>
      </c>
      <c r="G88" s="383"/>
      <c r="H88" s="365" t="s">
        <v>292</v>
      </c>
      <c r="I88" s="385"/>
    </row>
    <row r="89" spans="1:9" s="9" customFormat="1" ht="41.25" customHeight="1">
      <c r="A89" s="99">
        <v>9.1999999999999993</v>
      </c>
      <c r="B89" s="135" t="s">
        <v>93</v>
      </c>
      <c r="C89" s="318">
        <v>2227758396</v>
      </c>
      <c r="D89" s="384"/>
      <c r="E89" s="152">
        <v>9.4</v>
      </c>
      <c r="F89" s="382" t="s">
        <v>94</v>
      </c>
      <c r="G89" s="383"/>
      <c r="H89" s="386" t="s">
        <v>290</v>
      </c>
      <c r="I89" s="387"/>
    </row>
    <row r="90" spans="1:9" s="9" customFormat="1" ht="23.25" customHeight="1">
      <c r="A90" s="150">
        <v>10</v>
      </c>
      <c r="B90" s="334" t="s">
        <v>355</v>
      </c>
      <c r="C90" s="334"/>
      <c r="D90" s="334"/>
      <c r="E90" s="334"/>
      <c r="F90" s="334"/>
      <c r="G90" s="334"/>
      <c r="H90" s="334"/>
      <c r="I90" s="335"/>
    </row>
    <row r="91" spans="1:9" s="9" customFormat="1" ht="24.75" customHeight="1">
      <c r="A91" s="99">
        <v>10.1</v>
      </c>
      <c r="B91" s="86" t="s">
        <v>104</v>
      </c>
      <c r="C91" s="332" t="str">
        <f>H12</f>
        <v>Zone 2</v>
      </c>
      <c r="D91" s="337"/>
      <c r="E91" s="152" t="s">
        <v>164</v>
      </c>
      <c r="F91" s="368" t="s">
        <v>23</v>
      </c>
      <c r="G91" s="369"/>
      <c r="H91" s="332">
        <f>H33</f>
        <v>40</v>
      </c>
      <c r="I91" s="333"/>
    </row>
    <row r="92" spans="1:9" s="9" customFormat="1" ht="26.25" customHeight="1">
      <c r="A92" s="99">
        <v>10.199999999999999</v>
      </c>
      <c r="B92" s="86" t="s">
        <v>74</v>
      </c>
      <c r="C92" s="332" t="str">
        <f>C14</f>
        <v>No</v>
      </c>
      <c r="D92" s="337"/>
      <c r="E92" s="152">
        <v>10.11</v>
      </c>
      <c r="F92" s="370" t="s">
        <v>59</v>
      </c>
      <c r="G92" s="371"/>
      <c r="H92" s="361" t="str">
        <f>C33</f>
        <v>Gram Panchayat</v>
      </c>
      <c r="I92" s="362"/>
    </row>
    <row r="93" spans="1:9" s="9" customFormat="1" ht="26.25" customHeight="1">
      <c r="A93" s="99">
        <v>10.3</v>
      </c>
      <c r="B93" s="86" t="s">
        <v>76</v>
      </c>
      <c r="C93" s="332" t="str">
        <f>C15</f>
        <v>Yes</v>
      </c>
      <c r="D93" s="337"/>
      <c r="E93" s="152">
        <v>10.119999999999999</v>
      </c>
      <c r="F93" s="370" t="s">
        <v>83</v>
      </c>
      <c r="G93" s="371"/>
      <c r="H93" s="361" t="str">
        <f>C42</f>
        <v>Under construction</v>
      </c>
      <c r="I93" s="362"/>
    </row>
    <row r="94" spans="1:9" s="9" customFormat="1" ht="25.5" customHeight="1">
      <c r="A94" s="99">
        <v>10.4</v>
      </c>
      <c r="B94" s="86" t="s">
        <v>19</v>
      </c>
      <c r="C94" s="332" t="str">
        <f>C23</f>
        <v>Yes</v>
      </c>
      <c r="D94" s="337"/>
      <c r="E94" s="152">
        <v>10.130000000000001</v>
      </c>
      <c r="F94" s="372" t="s">
        <v>84</v>
      </c>
      <c r="G94" s="373"/>
      <c r="H94" s="363">
        <f>H43</f>
        <v>50</v>
      </c>
      <c r="I94" s="364"/>
    </row>
    <row r="95" spans="1:9" s="9" customFormat="1" ht="27.75" customHeight="1">
      <c r="A95" s="99">
        <v>10.5</v>
      </c>
      <c r="B95" s="153" t="s">
        <v>22</v>
      </c>
      <c r="C95" s="332" t="str">
        <f>E25</f>
        <v>No</v>
      </c>
      <c r="D95" s="337"/>
      <c r="E95" s="152">
        <v>10.14</v>
      </c>
      <c r="F95" s="370" t="s">
        <v>100</v>
      </c>
      <c r="G95" s="371"/>
      <c r="H95" s="336" t="str">
        <f>H50</f>
        <v>Low</v>
      </c>
      <c r="I95" s="333"/>
    </row>
    <row r="96" spans="1:9" s="9" customFormat="1" ht="43.5" customHeight="1">
      <c r="A96" s="99">
        <v>10.6</v>
      </c>
      <c r="B96" s="153" t="s">
        <v>58</v>
      </c>
      <c r="C96" s="375" t="str">
        <f>E29</f>
        <v>Middle</v>
      </c>
      <c r="D96" s="339"/>
      <c r="E96" s="152">
        <v>10.15</v>
      </c>
      <c r="F96" s="354" t="s">
        <v>101</v>
      </c>
      <c r="G96" s="355"/>
      <c r="H96" s="332" t="str">
        <f>C49</f>
        <v>No</v>
      </c>
      <c r="I96" s="333"/>
    </row>
    <row r="97" spans="1:9" s="9" customFormat="1" ht="47.25" customHeight="1">
      <c r="A97" s="99">
        <v>10.7</v>
      </c>
      <c r="B97" s="153" t="s">
        <v>158</v>
      </c>
      <c r="C97" s="336" t="str">
        <f>E30</f>
        <v>No</v>
      </c>
      <c r="D97" s="337"/>
      <c r="E97" s="152">
        <v>10.16</v>
      </c>
      <c r="F97" s="280" t="s">
        <v>174</v>
      </c>
      <c r="G97" s="281"/>
      <c r="H97" s="332" t="str">
        <f>C51</f>
        <v>No</v>
      </c>
      <c r="I97" s="333"/>
    </row>
    <row r="98" spans="1:9" s="9" customFormat="1" ht="42" customHeight="1">
      <c r="A98" s="99">
        <v>10.8</v>
      </c>
      <c r="B98" s="153" t="s">
        <v>88</v>
      </c>
      <c r="C98" s="338">
        <f>E31</f>
        <v>4</v>
      </c>
      <c r="D98" s="339"/>
      <c r="E98" s="152">
        <v>10.17</v>
      </c>
      <c r="F98" s="280" t="s">
        <v>175</v>
      </c>
      <c r="G98" s="281"/>
      <c r="H98" s="332" t="str">
        <f>C52</f>
        <v>No</v>
      </c>
      <c r="I98" s="333"/>
    </row>
    <row r="99" spans="1:9" s="9" customFormat="1" ht="57.75" customHeight="1">
      <c r="A99" s="99">
        <v>10.9</v>
      </c>
      <c r="B99" s="153" t="s">
        <v>159</v>
      </c>
      <c r="C99" s="336" t="str">
        <f>E32</f>
        <v>Yes</v>
      </c>
      <c r="D99" s="337"/>
      <c r="E99" s="152">
        <v>10.18</v>
      </c>
      <c r="F99" s="280" t="s">
        <v>183</v>
      </c>
      <c r="G99" s="281"/>
      <c r="H99" s="332" t="str">
        <f>C53</f>
        <v>No</v>
      </c>
      <c r="I99" s="333"/>
    </row>
    <row r="100" spans="1:9" s="9" customFormat="1" ht="44.25" customHeight="1">
      <c r="A100" s="99"/>
      <c r="B100" s="153"/>
      <c r="C100" s="154"/>
      <c r="D100" s="155"/>
      <c r="E100" s="152">
        <v>10.19</v>
      </c>
      <c r="F100" s="280" t="s">
        <v>178</v>
      </c>
      <c r="G100" s="281"/>
      <c r="H100" s="332" t="str">
        <f>C54</f>
        <v>No</v>
      </c>
      <c r="I100" s="333"/>
    </row>
    <row r="101" spans="1:9" ht="18" customHeight="1">
      <c r="A101" s="112">
        <v>11</v>
      </c>
      <c r="B101" s="334" t="s">
        <v>73</v>
      </c>
      <c r="C101" s="334"/>
      <c r="D101" s="334"/>
      <c r="E101" s="334"/>
      <c r="F101" s="334"/>
      <c r="G101" s="334"/>
      <c r="H101" s="334"/>
      <c r="I101" s="335"/>
    </row>
    <row r="102" spans="1:9" s="69" customFormat="1" ht="401.25" customHeight="1">
      <c r="A102" s="156"/>
      <c r="B102" s="329" t="s">
        <v>399</v>
      </c>
      <c r="C102" s="330"/>
      <c r="D102" s="330"/>
      <c r="E102" s="330"/>
      <c r="F102" s="330"/>
      <c r="G102" s="330"/>
      <c r="H102" s="330"/>
      <c r="I102" s="331"/>
    </row>
    <row r="103" spans="1:9" ht="14.1" customHeight="1">
      <c r="A103" s="113"/>
      <c r="B103" s="348" t="s">
        <v>44</v>
      </c>
      <c r="C103" s="348"/>
      <c r="D103" s="348"/>
      <c r="E103" s="348"/>
      <c r="F103" s="348"/>
      <c r="G103" s="349"/>
      <c r="H103" s="349"/>
      <c r="I103" s="350"/>
    </row>
    <row r="104" spans="1:9">
      <c r="A104" s="113"/>
      <c r="B104" s="340" t="s">
        <v>45</v>
      </c>
      <c r="C104" s="340"/>
      <c r="D104" s="340"/>
      <c r="E104" s="340"/>
      <c r="F104" s="340"/>
      <c r="G104" s="349"/>
      <c r="H104" s="349"/>
      <c r="I104" s="350"/>
    </row>
    <row r="105" spans="1:9" ht="15" customHeight="1">
      <c r="A105" s="113"/>
      <c r="B105" s="157" t="s">
        <v>333</v>
      </c>
      <c r="C105" s="157"/>
      <c r="D105" s="288" t="str">
        <f>H6</f>
        <v>Mr. Mangesh Laxman Bapardekar</v>
      </c>
      <c r="E105" s="353"/>
      <c r="F105" s="296"/>
      <c r="G105" s="351" t="s">
        <v>46</v>
      </c>
      <c r="H105" s="351"/>
      <c r="I105" s="352"/>
    </row>
    <row r="106" spans="1:9">
      <c r="A106" s="113"/>
      <c r="B106" s="340" t="s">
        <v>47</v>
      </c>
      <c r="C106" s="340"/>
      <c r="D106" s="340"/>
      <c r="E106" s="340"/>
      <c r="F106" s="340"/>
      <c r="G106" s="102" t="s">
        <v>48</v>
      </c>
      <c r="H106" s="341">
        <v>45919</v>
      </c>
      <c r="I106" s="342"/>
    </row>
    <row r="107" spans="1:9" ht="18" customHeight="1">
      <c r="A107" s="113"/>
      <c r="B107" s="340" t="s">
        <v>49</v>
      </c>
      <c r="C107" s="340"/>
      <c r="D107" s="340"/>
      <c r="E107" s="340"/>
      <c r="F107" s="340"/>
      <c r="G107" s="102" t="s">
        <v>50</v>
      </c>
      <c r="H107" s="345" t="s">
        <v>291</v>
      </c>
      <c r="I107" s="346"/>
    </row>
    <row r="108" spans="1:9" s="9" customFormat="1" ht="26.25" customHeight="1">
      <c r="A108" s="150"/>
      <c r="B108" s="86" t="s">
        <v>1</v>
      </c>
      <c r="C108" s="214" t="str">
        <f>C5</f>
        <v>Mr. Uttam Parashram Bhere</v>
      </c>
      <c r="D108" s="214"/>
      <c r="E108" s="158"/>
      <c r="F108" s="347" t="s">
        <v>2</v>
      </c>
      <c r="G108" s="347"/>
      <c r="H108" s="214" t="str">
        <f>C4</f>
        <v>516832</v>
      </c>
      <c r="I108" s="215"/>
    </row>
    <row r="109" spans="1:9" s="9" customFormat="1" ht="31.5" customHeight="1" thickBot="1">
      <c r="A109" s="159"/>
      <c r="B109" s="160" t="s">
        <v>5</v>
      </c>
      <c r="C109" s="343" t="str">
        <f>C10</f>
        <v>House No. 342, Near Z.P School, Village- Jaygaon, Milhe, Murbad, Thane, Maharashtra-421401</v>
      </c>
      <c r="D109" s="343"/>
      <c r="E109" s="343"/>
      <c r="F109" s="343"/>
      <c r="G109" s="343"/>
      <c r="H109" s="343"/>
      <c r="I109" s="344"/>
    </row>
    <row r="110" spans="1:9">
      <c r="A110" s="161"/>
    </row>
    <row r="144" spans="2:2">
      <c r="B144" s="74"/>
    </row>
    <row r="151" spans="1:2">
      <c r="B151" s="74"/>
    </row>
    <row r="158" spans="1:2" ht="3" customHeight="1"/>
    <row r="160" spans="1:2">
      <c r="A160" s="74"/>
    </row>
  </sheetData>
  <sheetProtection formatCells="0" formatColumns="0" formatRows="0" insertColumns="0" insertRows="0"/>
  <mergeCells count="212">
    <mergeCell ref="D80:I80"/>
    <mergeCell ref="E77:F77"/>
    <mergeCell ref="H95:I95"/>
    <mergeCell ref="H96:I96"/>
    <mergeCell ref="F95:G95"/>
    <mergeCell ref="C83:I83"/>
    <mergeCell ref="C92:D92"/>
    <mergeCell ref="C93:D93"/>
    <mergeCell ref="F88:G88"/>
    <mergeCell ref="F89:G89"/>
    <mergeCell ref="C88:D88"/>
    <mergeCell ref="C89:D89"/>
    <mergeCell ref="H88:I88"/>
    <mergeCell ref="H89:I89"/>
    <mergeCell ref="F96:G96"/>
    <mergeCell ref="B87:I87"/>
    <mergeCell ref="C95:D95"/>
    <mergeCell ref="B90:I90"/>
    <mergeCell ref="C81:I81"/>
    <mergeCell ref="B84:I84"/>
    <mergeCell ref="B85:B86"/>
    <mergeCell ref="H85:I85"/>
    <mergeCell ref="H86:I86"/>
    <mergeCell ref="C94:D94"/>
    <mergeCell ref="H91:I91"/>
    <mergeCell ref="H92:I92"/>
    <mergeCell ref="H93:I93"/>
    <mergeCell ref="H94:I94"/>
    <mergeCell ref="E86:G86"/>
    <mergeCell ref="E85:G85"/>
    <mergeCell ref="C91:D91"/>
    <mergeCell ref="F91:G91"/>
    <mergeCell ref="F92:G92"/>
    <mergeCell ref="F93:G93"/>
    <mergeCell ref="F94:G94"/>
    <mergeCell ref="C96:D96"/>
    <mergeCell ref="F82:G82"/>
    <mergeCell ref="H82:I82"/>
    <mergeCell ref="B106:F106"/>
    <mergeCell ref="H106:I106"/>
    <mergeCell ref="C109:I109"/>
    <mergeCell ref="B107:F107"/>
    <mergeCell ref="H107:I107"/>
    <mergeCell ref="C108:D108"/>
    <mergeCell ref="F108:G108"/>
    <mergeCell ref="H108:I108"/>
    <mergeCell ref="B103:F103"/>
    <mergeCell ref="G103:I104"/>
    <mergeCell ref="B104:F104"/>
    <mergeCell ref="G105:I105"/>
    <mergeCell ref="D105:F105"/>
    <mergeCell ref="B102:I102"/>
    <mergeCell ref="F97:G97"/>
    <mergeCell ref="F98:G98"/>
    <mergeCell ref="F99:G99"/>
    <mergeCell ref="F100:G100"/>
    <mergeCell ref="H97:I97"/>
    <mergeCell ref="H98:I98"/>
    <mergeCell ref="H99:I99"/>
    <mergeCell ref="H100:I100"/>
    <mergeCell ref="B101:I101"/>
    <mergeCell ref="C97:D97"/>
    <mergeCell ref="C98:D98"/>
    <mergeCell ref="C99:D99"/>
    <mergeCell ref="F11:G11"/>
    <mergeCell ref="C11:D11"/>
    <mergeCell ref="E30:I30"/>
    <mergeCell ref="E31:I31"/>
    <mergeCell ref="H11:I11"/>
    <mergeCell ref="H12:I12"/>
    <mergeCell ref="C32:D32"/>
    <mergeCell ref="E32:F32"/>
    <mergeCell ref="C12:D12"/>
    <mergeCell ref="F14:G14"/>
    <mergeCell ref="F15:G15"/>
    <mergeCell ref="E23:I23"/>
    <mergeCell ref="D17:E17"/>
    <mergeCell ref="F17:G17"/>
    <mergeCell ref="E26:I26"/>
    <mergeCell ref="E25:I25"/>
    <mergeCell ref="E24:I24"/>
    <mergeCell ref="C33:D33"/>
    <mergeCell ref="F33:G33"/>
    <mergeCell ref="E38:F38"/>
    <mergeCell ref="C23:D23"/>
    <mergeCell ref="B24:B32"/>
    <mergeCell ref="F12:G12"/>
    <mergeCell ref="H33:I33"/>
    <mergeCell ref="E20:F20"/>
    <mergeCell ref="E21:F21"/>
    <mergeCell ref="E22:F22"/>
    <mergeCell ref="F16:G16"/>
    <mergeCell ref="B13:I13"/>
    <mergeCell ref="B19:I19"/>
    <mergeCell ref="F18:G18"/>
    <mergeCell ref="D14:E14"/>
    <mergeCell ref="D15:E15"/>
    <mergeCell ref="D16:E16"/>
    <mergeCell ref="D18:E18"/>
    <mergeCell ref="B20:B22"/>
    <mergeCell ref="H32:I32"/>
    <mergeCell ref="C29:D29"/>
    <mergeCell ref="C27:D27"/>
    <mergeCell ref="C30:D30"/>
    <mergeCell ref="C34:I34"/>
    <mergeCell ref="C28:D28"/>
    <mergeCell ref="E36:F36"/>
    <mergeCell ref="E37:F37"/>
    <mergeCell ref="C40:I40"/>
    <mergeCell ref="E29:I29"/>
    <mergeCell ref="E28:I28"/>
    <mergeCell ref="E27:I27"/>
    <mergeCell ref="E39:F39"/>
    <mergeCell ref="A1:I1"/>
    <mergeCell ref="C5:D5"/>
    <mergeCell ref="H5:I5"/>
    <mergeCell ref="B9:I9"/>
    <mergeCell ref="C10:D10"/>
    <mergeCell ref="F10:G10"/>
    <mergeCell ref="H10:I10"/>
    <mergeCell ref="F6:G6"/>
    <mergeCell ref="H6:I6"/>
    <mergeCell ref="F7:G7"/>
    <mergeCell ref="F8:G8"/>
    <mergeCell ref="H7:I7"/>
    <mergeCell ref="H8:I8"/>
    <mergeCell ref="B3:I3"/>
    <mergeCell ref="C7:D7"/>
    <mergeCell ref="C6:D6"/>
    <mergeCell ref="C4:D4"/>
    <mergeCell ref="F4:G4"/>
    <mergeCell ref="H4:I4"/>
    <mergeCell ref="F5:G5"/>
    <mergeCell ref="C8:D8"/>
    <mergeCell ref="C2:I2"/>
    <mergeCell ref="G41:I41"/>
    <mergeCell ref="C41:D41"/>
    <mergeCell ref="G69:I69"/>
    <mergeCell ref="D73:I73"/>
    <mergeCell ref="B76:B79"/>
    <mergeCell ref="C31:D31"/>
    <mergeCell ref="C24:D24"/>
    <mergeCell ref="C25:D25"/>
    <mergeCell ref="C26:D26"/>
    <mergeCell ref="B60:B65"/>
    <mergeCell ref="E61:F61"/>
    <mergeCell ref="B68:I68"/>
    <mergeCell ref="C55:I55"/>
    <mergeCell ref="H57:I57"/>
    <mergeCell ref="C59:D59"/>
    <mergeCell ref="F58:G58"/>
    <mergeCell ref="H58:I58"/>
    <mergeCell ref="G62:I62"/>
    <mergeCell ref="B35:B39"/>
    <mergeCell ref="B69:B73"/>
    <mergeCell ref="C46:D46"/>
    <mergeCell ref="G46:I46"/>
    <mergeCell ref="C47:D47"/>
    <mergeCell ref="E35:F35"/>
    <mergeCell ref="C42:I42"/>
    <mergeCell ref="C43:D43"/>
    <mergeCell ref="F43:G43"/>
    <mergeCell ref="H43:I43"/>
    <mergeCell ref="B48:I48"/>
    <mergeCell ref="G64:I64"/>
    <mergeCell ref="E62:F62"/>
    <mergeCell ref="E63:F63"/>
    <mergeCell ref="E64:F64"/>
    <mergeCell ref="H50:I50"/>
    <mergeCell ref="C49:D49"/>
    <mergeCell ref="C50:D50"/>
    <mergeCell ref="F50:G50"/>
    <mergeCell ref="F49:G49"/>
    <mergeCell ref="H49:I49"/>
    <mergeCell ref="B45:I45"/>
    <mergeCell ref="B56:I56"/>
    <mergeCell ref="F51:G51"/>
    <mergeCell ref="H51:I51"/>
    <mergeCell ref="F52:G52"/>
    <mergeCell ref="B57:B58"/>
    <mergeCell ref="F57:G57"/>
    <mergeCell ref="C51:D51"/>
    <mergeCell ref="A44:I44"/>
    <mergeCell ref="C52:D52"/>
    <mergeCell ref="C54:D54"/>
    <mergeCell ref="F54:G54"/>
    <mergeCell ref="F53:G53"/>
    <mergeCell ref="H52:I52"/>
    <mergeCell ref="G63:I63"/>
    <mergeCell ref="H53:I53"/>
    <mergeCell ref="C53:D53"/>
    <mergeCell ref="G47:I47"/>
    <mergeCell ref="E78:F78"/>
    <mergeCell ref="E79:F79"/>
    <mergeCell ref="E71:F71"/>
    <mergeCell ref="E72:F72"/>
    <mergeCell ref="G61:I61"/>
    <mergeCell ref="F59:G59"/>
    <mergeCell ref="D76:I76"/>
    <mergeCell ref="C74:I74"/>
    <mergeCell ref="C75:I75"/>
    <mergeCell ref="C78:D78"/>
    <mergeCell ref="C79:D79"/>
    <mergeCell ref="H78:I78"/>
    <mergeCell ref="H79:I79"/>
    <mergeCell ref="E69:F69"/>
    <mergeCell ref="E70:F70"/>
    <mergeCell ref="C67:I67"/>
    <mergeCell ref="H77:I77"/>
    <mergeCell ref="D65:I65"/>
    <mergeCell ref="C66:I66"/>
    <mergeCell ref="C77:D77"/>
  </mergeCells>
  <phoneticPr fontId="0" type="noConversion"/>
  <conditionalFormatting sqref="C91">
    <cfRule type="cellIs" dxfId="14" priority="21" operator="equal">
      <formula>"Zone 4"</formula>
    </cfRule>
  </conditionalFormatting>
  <conditionalFormatting sqref="C92:C95">
    <cfRule type="cellIs" dxfId="13" priority="18" operator="equal">
      <formula>"No"</formula>
    </cfRule>
  </conditionalFormatting>
  <conditionalFormatting sqref="C96">
    <cfRule type="cellIs" dxfId="12" priority="14" operator="equal">
      <formula>"Slum"</formula>
    </cfRule>
    <cfRule type="cellIs" dxfId="11" priority="15" operator="equal">
      <formula>"Low"</formula>
    </cfRule>
  </conditionalFormatting>
  <conditionalFormatting sqref="C97">
    <cfRule type="cellIs" dxfId="10" priority="13" operator="equal">
      <formula>"Yes"</formula>
    </cfRule>
  </conditionalFormatting>
  <conditionalFormatting sqref="C98">
    <cfRule type="cellIs" dxfId="9" priority="12" operator="lessThan">
      <formula>10</formula>
    </cfRule>
  </conditionalFormatting>
  <conditionalFormatting sqref="C99:C100">
    <cfRule type="cellIs" dxfId="8" priority="11" operator="equal">
      <formula>"No"</formula>
    </cfRule>
  </conditionalFormatting>
  <conditionalFormatting sqref="C91:D91">
    <cfRule type="cellIs" dxfId="7" priority="4" operator="equal">
      <formula>"Zone 5"</formula>
    </cfRule>
  </conditionalFormatting>
  <conditionalFormatting sqref="H91">
    <cfRule type="cellIs" dxfId="6" priority="10" operator="greaterThan">
      <formula>15</formula>
    </cfRule>
  </conditionalFormatting>
  <conditionalFormatting sqref="H92">
    <cfRule type="cellIs" dxfId="5" priority="9" operator="equal">
      <formula>"Gram Panchayat"</formula>
    </cfRule>
  </conditionalFormatting>
  <conditionalFormatting sqref="H93">
    <cfRule type="cellIs" dxfId="4" priority="8" operator="equal">
      <formula>"Poor"</formula>
    </cfRule>
  </conditionalFormatting>
  <conditionalFormatting sqref="H94">
    <cfRule type="cellIs" dxfId="3" priority="7" operator="lessThan">
      <formula>10</formula>
    </cfRule>
  </conditionalFormatting>
  <conditionalFormatting sqref="H95">
    <cfRule type="cellIs" dxfId="2" priority="2" operator="equal">
      <formula>"High"</formula>
    </cfRule>
  </conditionalFormatting>
  <conditionalFormatting sqref="H96:H100">
    <cfRule type="cellIs" dxfId="1" priority="1" operator="equal">
      <formula>"Yes"</formula>
    </cfRule>
  </conditionalFormatting>
  <conditionalFormatting sqref="H95:I95">
    <cfRule type="cellIs" dxfId="0" priority="3" operator="equal">
      <formula>"Medium"</formula>
    </cfRule>
  </conditionalFormatting>
  <dataValidations count="5">
    <dataValidation type="decimal" allowBlank="1" showInputMessage="1" showErrorMessage="1" errorTitle="Enter only Number" error="Enter only number without any Units ( like feet, years, km )!!!" sqref="H33:I33" xr:uid="{00000000-0002-0000-0000-000000000000}">
      <formula1>0</formula1>
      <formula2>1000</formula2>
    </dataValidation>
    <dataValidation type="decimal" allowBlank="1" showInputMessage="1" showErrorMessage="1" errorTitle="Enter Only Number" error="Enter Only Number without any units ( like feet, years, km)!!!" sqref="E31:I31" xr:uid="{00000000-0002-0000-0000-000001000000}">
      <formula1>0</formula1>
      <formula2>1000</formula2>
    </dataValidation>
    <dataValidation type="decimal" allowBlank="1" showInputMessage="1" showErrorMessage="1" errorTitle="Enter Only Number" error="Enter only number without any units ( like feet, years, km )!!" sqref="C43:D43" xr:uid="{00000000-0002-0000-0000-000002000000}">
      <formula1>0</formula1>
      <formula2>1000</formula2>
    </dataValidation>
    <dataValidation type="decimal" allowBlank="1" showInputMessage="1" showErrorMessage="1" errorTitle="Enter Only Number" error="Enter only number without any units ( like feet, km, years )!!!" sqref="H43:I43" xr:uid="{00000000-0002-0000-0000-000003000000}">
      <formula1>0</formula1>
      <formula2>1000</formula2>
    </dataValidation>
    <dataValidation type="list" allowBlank="1" showInputMessage="1" showErrorMessage="1" sqref="H54:I54" xr:uid="{00000000-0002-0000-0000-000004000000}">
      <formula1>$K$36:$K$39</formula1>
    </dataValidation>
  </dataValidations>
  <printOptions horizontalCentered="1"/>
  <pageMargins left="0.19685039370078741" right="0.19685039370078741" top="0.78740157480314965" bottom="0.74803149606299213" header="0.31496062992125984" footer="0.31496062992125984"/>
  <pageSetup paperSize="9" firstPageNumber="0" fitToHeight="0" orientation="portrait" horizontalDpi="300" verticalDpi="300" r:id="rId1"/>
  <headerFooter>
    <oddHeader>&amp;C&amp;G</oddHeader>
    <oddFooter>&amp;LVSJCVNM-PURPLEFINANCE-RTL-SEP-25-21686</oddFooter>
    <evenHeader>&amp;C&amp;G</evenHeader>
    <evenFooter>&amp;L&amp;"Arial,Bold"VSJCVNM-JANABANK-RTL-JAN21-</evenFooter>
  </headerFooter>
  <rowBreaks count="2" manualBreakCount="2">
    <brk id="109" max="16383" man="1"/>
    <brk id="159" max="16383" man="1"/>
  </rowBreaks>
  <legacyDrawingHF r:id="rId2"/>
  <extLst>
    <ext xmlns:x14="http://schemas.microsoft.com/office/spreadsheetml/2009/9/main" uri="{CCE6A557-97BC-4b89-ADB6-D9C93CAAB3DF}">
      <x14:dataValidations xmlns:xm="http://schemas.microsoft.com/office/excel/2006/main" count="28">
        <x14:dataValidation type="list" allowBlank="1" showInputMessage="1" showErrorMessage="1" errorTitle="Input not valid" xr:uid="{00000000-0002-0000-0000-000005000000}">
          <x14:formula1>
            <xm:f>Data!$K$19:$K$24</xm:f>
          </x14:formula1>
          <xm:sqref>C88:D88</xm:sqref>
        </x14:dataValidation>
        <x14:dataValidation type="list" allowBlank="1" showInputMessage="1" showErrorMessage="1" errorTitle="Input not Valid" xr:uid="{00000000-0002-0000-0000-000006000000}">
          <x14:formula1>
            <xm:f>Data!$K$25:$K$30</xm:f>
          </x14:formula1>
          <xm:sqref>G41:I41</xm:sqref>
        </x14:dataValidation>
        <x14:dataValidation type="list" allowBlank="1" showInputMessage="1" showErrorMessage="1" errorTitle="Input Not Valid" xr:uid="{00000000-0002-0000-0000-000007000000}">
          <x14:formula1>
            <xm:f>Data!$G$25:$G$30</xm:f>
          </x14:formula1>
          <xm:sqref>C41:D41</xm:sqref>
        </x14:dataValidation>
        <x14:dataValidation type="list" allowBlank="1" showInputMessage="1" showErrorMessage="1" errorTitle="Input Not Valid" xr:uid="{00000000-0002-0000-0000-000008000000}">
          <x14:formula1>
            <xm:f>Data!$G$19:$G$21</xm:f>
          </x14:formula1>
          <xm:sqref>C40:I40</xm:sqref>
        </x14:dataValidation>
        <x14:dataValidation type="list" allowBlank="1" showInputMessage="1" showErrorMessage="1" errorTitle="Input Not Valid" xr:uid="{00000000-0002-0000-0000-000009000000}">
          <x14:formula1>
            <xm:f>Data!$G$1:$G$4</xm:f>
          </x14:formula1>
          <xm:sqref>C33:D33</xm:sqref>
        </x14:dataValidation>
        <x14:dataValidation type="list" allowBlank="1" showInputMessage="1" showErrorMessage="1" errorTitle="Input Not Valid" xr:uid="{00000000-0002-0000-0000-00000A000000}">
          <x14:formula1>
            <xm:f>Data!$C$25:$C$29</xm:f>
          </x14:formula1>
          <xm:sqref>E29:I29</xm:sqref>
        </x14:dataValidation>
        <x14:dataValidation type="list" allowBlank="1" showInputMessage="1" showErrorMessage="1" errorTitle="Input Not Valid" xr:uid="{00000000-0002-0000-0000-00000B000000}">
          <x14:formula1>
            <xm:f>Data!$C$19:$C$23</xm:f>
          </x14:formula1>
          <xm:sqref>E28:I28</xm:sqref>
        </x14:dataValidation>
        <x14:dataValidation type="list" allowBlank="1" showInputMessage="1" showErrorMessage="1" errorTitle="Input Not Valid" xr:uid="{00000000-0002-0000-0000-00000C000000}">
          <x14:formula1>
            <xm:f>Data!$C$14:$C$15</xm:f>
          </x14:formula1>
          <xm:sqref>E27:I27</xm:sqref>
        </x14:dataValidation>
        <x14:dataValidation type="list" allowBlank="1" showInputMessage="1" showErrorMessage="1" errorTitle="Input Not Valid" xr:uid="{00000000-0002-0000-0000-00000D000000}">
          <x14:formula1>
            <xm:f>Data!$C$5:$C$12</xm:f>
          </x14:formula1>
          <xm:sqref>E26:I26</xm:sqref>
        </x14:dataValidation>
        <x14:dataValidation type="list" allowBlank="1" showInputMessage="1" showErrorMessage="1" errorTitle="Input Not Valid" xr:uid="{00000000-0002-0000-0000-00000E000000}">
          <x14:formula1>
            <xm:f>Data!$C$1:$C$2</xm:f>
          </x14:formula1>
          <xm:sqref>E25:I25</xm:sqref>
        </x14:dataValidation>
        <x14:dataValidation type="list" allowBlank="1" showInputMessage="1" showErrorMessage="1" errorTitle="Input Not Valid" xr:uid="{00000000-0002-0000-0000-00000F000000}">
          <x14:formula1>
            <xm:f>Data!$L$1:$L$4</xm:f>
          </x14:formula1>
          <xm:sqref>H12:I12</xm:sqref>
        </x14:dataValidation>
        <x14:dataValidation type="list" allowBlank="1" showInputMessage="1" showErrorMessage="1" xr:uid="{00000000-0002-0000-0000-000010000000}">
          <x14:formula1>
            <xm:f>Data!$K$7:$K$9</xm:f>
          </x14:formula1>
          <xm:sqref>D60</xm:sqref>
        </x14:dataValidation>
        <x14:dataValidation type="list" allowBlank="1" showInputMessage="1" showErrorMessage="1" xr:uid="{00000000-0002-0000-0000-000011000000}">
          <x14:formula1>
            <xm:f>Data!$C$31:$C$32</xm:f>
          </x14:formula1>
          <xm:sqref>E30:I30</xm:sqref>
        </x14:dataValidation>
        <x14:dataValidation type="list" allowBlank="1" showInputMessage="1" showErrorMessage="1" xr:uid="{00000000-0002-0000-0000-000012000000}">
          <x14:formula1>
            <xm:f>Data!$G$31:$G$32</xm:f>
          </x14:formula1>
          <xm:sqref>E32:F32</xm:sqref>
        </x14:dataValidation>
        <x14:dataValidation type="list" allowBlank="1" showInputMessage="1" showErrorMessage="1" xr:uid="{00000000-0002-0000-0000-000013000000}">
          <x14:formula1>
            <xm:f>Data!$G$34:$G$35</xm:f>
          </x14:formula1>
          <xm:sqref>D57</xm:sqref>
        </x14:dataValidation>
        <x14:dataValidation type="list" allowBlank="1" showInputMessage="1" showErrorMessage="1" xr:uid="{00000000-0002-0000-0000-000014000000}">
          <x14:formula1>
            <xm:f>Data!$K$31:$K$34</xm:f>
          </x14:formula1>
          <xm:sqref>C42:I42</xm:sqref>
        </x14:dataValidation>
        <x14:dataValidation type="list" allowBlank="1" showInputMessage="1" showErrorMessage="1" xr:uid="{00000000-0002-0000-0000-000015000000}">
          <x14:formula1>
            <xm:f>Data!$K$35:$K$38</xm:f>
          </x14:formula1>
          <xm:sqref>H50:I50</xm:sqref>
        </x14:dataValidation>
        <x14:dataValidation type="list" allowBlank="1" showInputMessage="1" showErrorMessage="1" xr:uid="{00000000-0002-0000-0000-000016000000}">
          <x14:formula1>
            <xm:f>Data!$C$34:$C$35</xm:f>
          </x14:formula1>
          <xm:sqref>C14</xm:sqref>
        </x14:dataValidation>
        <x14:dataValidation type="list" allowBlank="1" showInputMessage="1" showErrorMessage="1" xr:uid="{00000000-0002-0000-0000-000017000000}">
          <x14:formula1>
            <xm:f>Data!$C$37:$C$38</xm:f>
          </x14:formula1>
          <xm:sqref>C15:C16</xm:sqref>
        </x14:dataValidation>
        <x14:dataValidation type="list" allowBlank="1" showInputMessage="1" showErrorMessage="1" xr:uid="{00000000-0002-0000-0000-000018000000}">
          <x14:formula1>
            <xm:f>Data!$C$40:$C$41</xm:f>
          </x14:formula1>
          <xm:sqref>C17:C18</xm:sqref>
        </x14:dataValidation>
        <x14:dataValidation type="list" allowBlank="1" showInputMessage="1" showErrorMessage="1" xr:uid="{00000000-0002-0000-0000-000019000000}">
          <x14:formula1>
            <xm:f>Data!$C$43:$C$45</xm:f>
          </x14:formula1>
          <xm:sqref>C23:D23</xm:sqref>
        </x14:dataValidation>
        <x14:dataValidation type="list" allowBlank="1" showInputMessage="1" showErrorMessage="1" xr:uid="{00000000-0002-0000-0000-00001A000000}">
          <x14:formula1>
            <xm:f>Data!$G$41:$H$41</xm:f>
          </x14:formula1>
          <xm:sqref>C50:D50</xm:sqref>
        </x14:dataValidation>
        <x14:dataValidation type="list" allowBlank="1" showInputMessage="1" showErrorMessage="1" xr:uid="{00000000-0002-0000-0000-00001B000000}">
          <x14:formula1>
            <xm:f>Data!$G$40:$H$40</xm:f>
          </x14:formula1>
          <xm:sqref>C49:D49</xm:sqref>
        </x14:dataValidation>
        <x14:dataValidation type="list" allowBlank="1" showInputMessage="1" showErrorMessage="1" xr:uid="{00000000-0002-0000-0000-00001C000000}">
          <x14:formula1>
            <xm:f>Data!$G$42:$H$42</xm:f>
          </x14:formula1>
          <xm:sqref>C51:D51</xm:sqref>
        </x14:dataValidation>
        <x14:dataValidation type="list" allowBlank="1" showInputMessage="1" showErrorMessage="1" xr:uid="{00000000-0002-0000-0000-00001D000000}">
          <x14:formula1>
            <xm:f>Data!$G$43:$H$43</xm:f>
          </x14:formula1>
          <xm:sqref>C52:D52</xm:sqref>
        </x14:dataValidation>
        <x14:dataValidation type="list" allowBlank="1" showInputMessage="1" showErrorMessage="1" xr:uid="{00000000-0002-0000-0000-00001E000000}">
          <x14:formula1>
            <xm:f>Data!$G$44:$H$44</xm:f>
          </x14:formula1>
          <xm:sqref>C53:D53</xm:sqref>
        </x14:dataValidation>
        <x14:dataValidation type="list" allowBlank="1" showInputMessage="1" showErrorMessage="1" xr:uid="{00000000-0002-0000-0000-00001F000000}">
          <x14:formula1>
            <xm:f>Data!$G$45:$H$45</xm:f>
          </x14:formula1>
          <xm:sqref>C54:D54</xm:sqref>
        </x14:dataValidation>
        <x14:dataValidation type="list" allowBlank="1" showInputMessage="1" showErrorMessage="1" errorTitle="Input Not Valid" xr:uid="{00000000-0002-0000-0000-000020000000}">
          <x14:formula1>
            <xm:f>Data!$G$5:$G$17</xm:f>
          </x14:formula1>
          <xm:sqref>C34:I34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36"/>
  <sheetViews>
    <sheetView topLeftCell="A4" zoomScale="85" zoomScaleNormal="85" workbookViewId="0">
      <selection activeCell="P21" sqref="P21"/>
    </sheetView>
  </sheetViews>
  <sheetFormatPr defaultRowHeight="12.75"/>
  <cols>
    <col min="1" max="1" width="4.7109375" customWidth="1"/>
    <col min="2" max="2" width="23.85546875" bestFit="1" customWidth="1"/>
    <col min="3" max="3" width="16.7109375" customWidth="1"/>
    <col min="4" max="4" width="15.42578125" customWidth="1"/>
    <col min="5" max="5" width="9.7109375" customWidth="1"/>
    <col min="6" max="6" width="13.5703125" customWidth="1"/>
    <col min="7" max="7" width="10.85546875" customWidth="1"/>
    <col min="8" max="8" width="12.28515625" customWidth="1"/>
    <col min="9" max="9" width="17.140625" customWidth="1"/>
    <col min="10" max="10" width="9.28515625" customWidth="1"/>
    <col min="11" max="11" width="16.28515625" bestFit="1" customWidth="1"/>
    <col min="12" max="12" width="11" customWidth="1"/>
    <col min="13" max="13" width="14.140625" customWidth="1"/>
    <col min="14" max="14" width="10.140625" customWidth="1"/>
    <col min="15" max="15" width="10.7109375" customWidth="1"/>
  </cols>
  <sheetData>
    <row r="1" spans="2:16" ht="37.5" customHeight="1">
      <c r="B1" s="20" t="s">
        <v>185</v>
      </c>
      <c r="C1" s="21" t="s">
        <v>186</v>
      </c>
      <c r="D1" s="21"/>
      <c r="E1" s="391" t="s">
        <v>187</v>
      </c>
      <c r="F1" s="392"/>
      <c r="G1" s="393"/>
      <c r="H1" s="394"/>
      <c r="I1" s="395"/>
      <c r="J1" s="391" t="s">
        <v>188</v>
      </c>
      <c r="K1" s="396"/>
      <c r="L1" s="397"/>
      <c r="M1" s="398"/>
      <c r="N1" s="398"/>
      <c r="O1" s="398"/>
      <c r="P1" s="399"/>
    </row>
    <row r="2" spans="2:16" ht="15">
      <c r="B2" s="400" t="s">
        <v>189</v>
      </c>
      <c r="C2" s="401"/>
      <c r="D2" s="401"/>
      <c r="E2" s="401"/>
      <c r="F2" s="401"/>
      <c r="G2" s="401"/>
      <c r="H2" s="401"/>
      <c r="I2" s="401"/>
      <c r="J2" s="401"/>
      <c r="K2" s="401"/>
      <c r="L2" s="401"/>
      <c r="M2" s="401"/>
      <c r="N2" s="401"/>
      <c r="O2" s="401"/>
      <c r="P2" s="402"/>
    </row>
    <row r="3" spans="2:16" ht="38.25">
      <c r="B3" s="22" t="s">
        <v>190</v>
      </c>
      <c r="C3" s="23" t="s">
        <v>190</v>
      </c>
      <c r="D3" s="23" t="s">
        <v>191</v>
      </c>
      <c r="E3" s="23" t="s">
        <v>192</v>
      </c>
      <c r="F3" s="23" t="s">
        <v>193</v>
      </c>
      <c r="G3" s="23" t="s">
        <v>194</v>
      </c>
      <c r="H3" s="23" t="s">
        <v>195</v>
      </c>
      <c r="I3" s="23" t="s">
        <v>196</v>
      </c>
      <c r="J3" s="23" t="s">
        <v>197</v>
      </c>
      <c r="K3" s="23" t="s">
        <v>198</v>
      </c>
      <c r="L3" s="23" t="s">
        <v>199</v>
      </c>
      <c r="M3" s="23" t="s">
        <v>200</v>
      </c>
      <c r="N3" s="23" t="s">
        <v>356</v>
      </c>
      <c r="O3" s="23" t="s">
        <v>201</v>
      </c>
      <c r="P3" s="24" t="s">
        <v>202</v>
      </c>
    </row>
    <row r="4" spans="2:16" ht="13.5" thickBot="1">
      <c r="B4" s="404" t="s">
        <v>365</v>
      </c>
      <c r="C4" s="405"/>
      <c r="D4" s="405"/>
      <c r="E4" s="405"/>
      <c r="F4" s="405"/>
      <c r="G4" s="405"/>
      <c r="H4" s="405"/>
      <c r="I4" s="405"/>
      <c r="J4" s="405"/>
      <c r="K4" s="405"/>
      <c r="L4" s="405"/>
      <c r="M4" s="405"/>
      <c r="N4" s="405"/>
      <c r="O4" s="405"/>
      <c r="P4" s="406"/>
    </row>
    <row r="5" spans="2:16" ht="15">
      <c r="B5" s="164" t="s">
        <v>203</v>
      </c>
      <c r="C5" s="165"/>
      <c r="D5" s="165"/>
      <c r="E5" s="188">
        <f>Measurement!I35</f>
        <v>796.61</v>
      </c>
      <c r="F5" s="188">
        <f>Measurement!I36</f>
        <v>0</v>
      </c>
      <c r="G5" s="189">
        <f>Measurement!I37</f>
        <v>0</v>
      </c>
      <c r="H5" s="189">
        <f>Measurement!I38</f>
        <v>0</v>
      </c>
      <c r="I5" s="188">
        <f>E5+F5</f>
        <v>796.61</v>
      </c>
      <c r="J5" s="189">
        <f>E5*1.2</f>
        <v>955.93200000000002</v>
      </c>
      <c r="K5" s="189">
        <f>I5*1.2</f>
        <v>955.93200000000002</v>
      </c>
      <c r="L5" s="178"/>
      <c r="M5" s="25"/>
      <c r="N5" s="165"/>
      <c r="O5" s="165"/>
      <c r="P5" s="26"/>
    </row>
    <row r="6" spans="2:16" ht="15">
      <c r="B6" s="27" t="s">
        <v>338</v>
      </c>
      <c r="C6" s="28"/>
      <c r="D6" s="28"/>
      <c r="E6" s="29"/>
      <c r="F6" s="29"/>
      <c r="G6" s="29"/>
      <c r="H6" s="29"/>
      <c r="I6" s="180">
        <f t="shared" ref="I6:I8" si="0">E6+F6</f>
        <v>0</v>
      </c>
      <c r="J6" s="29">
        <f t="shared" ref="J6" si="1">E6*1.2</f>
        <v>0</v>
      </c>
      <c r="K6" s="29">
        <f t="shared" ref="K6:K9" si="2">I6*1.2</f>
        <v>0</v>
      </c>
      <c r="L6" s="179"/>
      <c r="M6" s="28"/>
      <c r="N6" s="28"/>
      <c r="O6" s="28"/>
      <c r="P6" s="30"/>
    </row>
    <row r="7" spans="2:16" ht="15">
      <c r="B7" s="167" t="s">
        <v>357</v>
      </c>
      <c r="C7" s="31"/>
      <c r="D7" s="31"/>
      <c r="E7" s="180">
        <f>J7/1.2</f>
        <v>749.98170000000005</v>
      </c>
      <c r="F7" s="29"/>
      <c r="G7" s="29"/>
      <c r="H7" s="29"/>
      <c r="I7" s="180">
        <f t="shared" si="0"/>
        <v>749.98170000000005</v>
      </c>
      <c r="J7" s="185">
        <f>83.61*10.764</f>
        <v>899.97803999999996</v>
      </c>
      <c r="K7" s="29">
        <f>I7*1.2</f>
        <v>899.97804000000008</v>
      </c>
      <c r="L7" s="179"/>
      <c r="M7" s="28"/>
      <c r="N7" s="28"/>
      <c r="O7" s="28"/>
      <c r="P7" s="30"/>
    </row>
    <row r="8" spans="2:16" ht="15">
      <c r="B8" s="27" t="s">
        <v>204</v>
      </c>
      <c r="C8" s="28"/>
      <c r="D8" s="28"/>
      <c r="E8" s="183"/>
      <c r="F8" s="183"/>
      <c r="G8" s="183"/>
      <c r="H8" s="183"/>
      <c r="I8" s="190">
        <f t="shared" si="0"/>
        <v>0</v>
      </c>
      <c r="J8" s="183"/>
      <c r="K8" s="183">
        <f t="shared" si="2"/>
        <v>0</v>
      </c>
      <c r="L8" s="179"/>
      <c r="M8" s="28"/>
      <c r="N8" s="28"/>
      <c r="O8" s="28"/>
      <c r="P8" s="30"/>
    </row>
    <row r="9" spans="2:16" ht="15.75" thickBot="1">
      <c r="B9" s="168"/>
      <c r="C9" s="33"/>
      <c r="D9" s="33"/>
      <c r="E9" s="33"/>
      <c r="F9" s="169"/>
      <c r="G9" s="169"/>
      <c r="H9" s="169"/>
      <c r="I9" s="181">
        <f>I5-I7</f>
        <v>46.628299999999967</v>
      </c>
      <c r="J9" s="169"/>
      <c r="K9" s="169">
        <f t="shared" si="2"/>
        <v>55.95395999999996</v>
      </c>
      <c r="L9" s="33"/>
      <c r="M9" s="33"/>
      <c r="N9" s="33"/>
      <c r="O9" s="33"/>
      <c r="P9" s="34"/>
    </row>
    <row r="10" spans="2:16" ht="15.75" thickBot="1">
      <c r="B10" s="182" t="s">
        <v>205</v>
      </c>
      <c r="C10" s="35"/>
      <c r="D10" s="35"/>
      <c r="E10" s="35"/>
      <c r="F10" s="35"/>
      <c r="G10" s="35"/>
      <c r="H10" s="35"/>
      <c r="I10" s="163"/>
      <c r="J10" s="163"/>
      <c r="K10" s="163"/>
      <c r="L10" s="35"/>
      <c r="M10" s="35"/>
      <c r="N10" s="35"/>
      <c r="O10" s="35"/>
      <c r="P10" s="36"/>
    </row>
    <row r="11" spans="2:16">
      <c r="B11" s="37" t="s">
        <v>206</v>
      </c>
      <c r="C11" s="38"/>
      <c r="D11" s="38"/>
      <c r="E11" s="38"/>
      <c r="F11" s="38"/>
      <c r="G11" s="38"/>
      <c r="H11" s="38"/>
      <c r="I11" s="183"/>
      <c r="J11" s="38"/>
      <c r="K11" s="183"/>
      <c r="L11" s="38" t="s">
        <v>358</v>
      </c>
      <c r="M11" s="183" t="s">
        <v>359</v>
      </c>
      <c r="N11" s="183"/>
      <c r="O11" s="38"/>
      <c r="P11" s="73"/>
    </row>
    <row r="12" spans="2:16">
      <c r="B12" s="27" t="s">
        <v>206</v>
      </c>
      <c r="C12" s="38"/>
      <c r="D12" s="28"/>
      <c r="E12" s="28"/>
      <c r="F12" s="28"/>
      <c r="G12" s="28"/>
      <c r="H12" s="28"/>
      <c r="I12" s="29"/>
      <c r="J12" s="28"/>
      <c r="K12" s="29" t="s">
        <v>360</v>
      </c>
      <c r="L12" s="184"/>
      <c r="M12" s="29">
        <f>M13*100</f>
        <v>116000</v>
      </c>
      <c r="N12" s="183"/>
      <c r="O12" s="28"/>
      <c r="P12" s="30"/>
    </row>
    <row r="13" spans="2:16">
      <c r="B13" s="27" t="s">
        <v>206</v>
      </c>
      <c r="C13" s="38"/>
      <c r="D13" s="28"/>
      <c r="E13" s="28"/>
      <c r="F13" s="28"/>
      <c r="G13" s="28"/>
      <c r="H13" s="28"/>
      <c r="I13" s="29"/>
      <c r="J13" s="28"/>
      <c r="K13" s="29" t="s">
        <v>361</v>
      </c>
      <c r="L13" s="28">
        <f>L12/100</f>
        <v>0</v>
      </c>
      <c r="M13" s="185">
        <v>1160</v>
      </c>
      <c r="N13" s="183"/>
      <c r="O13" s="28"/>
      <c r="P13" s="30"/>
    </row>
    <row r="14" spans="2:16">
      <c r="B14" s="27" t="s">
        <v>206</v>
      </c>
      <c r="C14" s="38"/>
      <c r="D14" s="28"/>
      <c r="E14" s="28"/>
      <c r="F14" s="28"/>
      <c r="G14" s="28"/>
      <c r="H14" s="28"/>
      <c r="I14" s="29"/>
      <c r="J14" s="28"/>
      <c r="K14" s="29" t="s">
        <v>362</v>
      </c>
      <c r="L14" s="28">
        <f>L13/10.764</f>
        <v>0</v>
      </c>
      <c r="M14" s="28">
        <f>M13/10.764</f>
        <v>107.76662950575995</v>
      </c>
      <c r="N14" s="183"/>
      <c r="O14" s="28"/>
      <c r="P14" s="30"/>
    </row>
    <row r="15" spans="2:16">
      <c r="B15" s="27" t="s">
        <v>206</v>
      </c>
      <c r="C15" s="38"/>
      <c r="D15" s="28"/>
      <c r="E15" s="28"/>
      <c r="F15" s="28"/>
      <c r="G15" s="28"/>
      <c r="H15" s="28"/>
      <c r="I15" s="29"/>
      <c r="J15" s="28"/>
      <c r="K15" s="29" t="s">
        <v>363</v>
      </c>
      <c r="L15" s="184">
        <v>1000</v>
      </c>
      <c r="M15" s="29">
        <f>L15</f>
        <v>1000</v>
      </c>
      <c r="N15" s="183"/>
      <c r="O15" s="28"/>
      <c r="P15" s="30"/>
    </row>
    <row r="16" spans="2:16" ht="13.5" thickBot="1">
      <c r="B16" s="27" t="s">
        <v>206</v>
      </c>
      <c r="C16" s="39"/>
      <c r="D16" s="39"/>
      <c r="E16" s="39"/>
      <c r="F16" s="39"/>
      <c r="G16" s="39"/>
      <c r="H16" s="39"/>
      <c r="I16" s="40"/>
      <c r="J16" s="39"/>
      <c r="K16" s="40" t="s">
        <v>364</v>
      </c>
      <c r="L16" s="40">
        <f>L15+L14</f>
        <v>1000</v>
      </c>
      <c r="M16" s="40">
        <f>M15+M14</f>
        <v>1107.76662950576</v>
      </c>
      <c r="N16" s="40"/>
      <c r="O16" s="39"/>
      <c r="P16" s="41"/>
    </row>
    <row r="17" spans="2:16" ht="15">
      <c r="B17" s="186" t="s">
        <v>139</v>
      </c>
      <c r="C17" s="165"/>
      <c r="D17" s="165"/>
      <c r="E17" s="165"/>
      <c r="F17" s="165"/>
      <c r="G17" s="165"/>
      <c r="H17" s="165"/>
      <c r="I17" s="165"/>
      <c r="J17" s="165"/>
      <c r="K17" s="165"/>
      <c r="L17" s="165"/>
      <c r="M17" s="166"/>
      <c r="N17" s="166"/>
      <c r="O17" s="165"/>
      <c r="P17" s="187"/>
    </row>
    <row r="18" spans="2:16" ht="15">
      <c r="B18" s="42" t="s">
        <v>207</v>
      </c>
      <c r="C18" s="28"/>
      <c r="D18" s="28"/>
      <c r="E18" s="28"/>
      <c r="F18" s="28"/>
      <c r="G18" s="28"/>
      <c r="H18" s="28"/>
      <c r="I18" s="28"/>
      <c r="J18" s="28"/>
      <c r="K18" s="28"/>
      <c r="L18" s="28"/>
      <c r="M18" s="29"/>
      <c r="N18" s="29"/>
      <c r="O18" s="28"/>
      <c r="P18" s="43"/>
    </row>
    <row r="19" spans="2:16" ht="15">
      <c r="B19" s="42" t="s">
        <v>208</v>
      </c>
      <c r="C19" s="28"/>
      <c r="D19" s="28"/>
      <c r="E19" s="32"/>
      <c r="F19" s="32"/>
      <c r="G19" s="28"/>
      <c r="H19" s="28"/>
      <c r="I19" s="32"/>
      <c r="J19" s="28"/>
      <c r="K19" s="68">
        <v>900</v>
      </c>
      <c r="L19" s="68">
        <v>100</v>
      </c>
      <c r="M19" s="68"/>
      <c r="N19" s="68"/>
      <c r="O19" s="68">
        <f>K19*L19</f>
        <v>90000</v>
      </c>
      <c r="P19" s="43"/>
    </row>
    <row r="20" spans="2:16" ht="15">
      <c r="B20" s="45" t="s">
        <v>209</v>
      </c>
      <c r="C20" s="39"/>
      <c r="D20" s="39"/>
      <c r="E20" s="46"/>
      <c r="F20" s="46"/>
      <c r="G20" s="39"/>
      <c r="H20" s="39"/>
      <c r="I20" s="46"/>
      <c r="J20" s="39"/>
      <c r="K20" s="193">
        <v>900</v>
      </c>
      <c r="L20" s="192">
        <v>1000</v>
      </c>
      <c r="M20" s="192"/>
      <c r="N20" s="192"/>
      <c r="O20" s="192">
        <f>K20*L20</f>
        <v>900000</v>
      </c>
      <c r="P20" s="43"/>
    </row>
    <row r="21" spans="2:16" ht="15">
      <c r="B21" s="42" t="s">
        <v>210</v>
      </c>
      <c r="C21" s="28"/>
      <c r="D21" s="28"/>
      <c r="E21" s="32"/>
      <c r="F21" s="32"/>
      <c r="G21" s="28"/>
      <c r="H21" s="28"/>
      <c r="I21" s="32"/>
      <c r="J21" s="28"/>
      <c r="K21" s="194"/>
      <c r="L21" s="68"/>
      <c r="M21" s="68"/>
      <c r="N21" s="68"/>
      <c r="O21" s="192">
        <f>O19+O20</f>
        <v>990000</v>
      </c>
      <c r="P21" s="43">
        <f>O21*0.65</f>
        <v>643500</v>
      </c>
    </row>
    <row r="22" spans="2:16" ht="15">
      <c r="B22" s="42" t="s">
        <v>211</v>
      </c>
      <c r="C22" s="28"/>
      <c r="D22" s="28"/>
      <c r="E22" s="32"/>
      <c r="F22" s="32"/>
      <c r="G22" s="28"/>
      <c r="H22" s="28"/>
      <c r="I22" s="32"/>
      <c r="J22" s="28"/>
      <c r="K22" s="28"/>
      <c r="L22" s="44"/>
      <c r="M22" s="44"/>
      <c r="N22" s="44"/>
      <c r="O22" s="47"/>
      <c r="P22" s="43"/>
    </row>
    <row r="23" spans="2:16" ht="15.75" thickBot="1">
      <c r="B23" s="407" t="s">
        <v>212</v>
      </c>
      <c r="C23" s="408"/>
      <c r="D23" s="408"/>
      <c r="E23" s="408"/>
      <c r="F23" s="408"/>
      <c r="G23" s="408"/>
      <c r="H23" s="408"/>
      <c r="I23" s="408"/>
      <c r="J23" s="408"/>
      <c r="K23" s="408"/>
      <c r="L23" s="408"/>
      <c r="M23" s="408"/>
      <c r="N23" s="408"/>
      <c r="O23" s="408"/>
      <c r="P23" s="409"/>
    </row>
    <row r="24" spans="2:16" ht="18.75">
      <c r="B24" s="48" t="s">
        <v>213</v>
      </c>
      <c r="C24" s="410" t="s">
        <v>214</v>
      </c>
      <c r="D24" s="410"/>
      <c r="E24" s="410"/>
      <c r="F24" s="410"/>
      <c r="G24" s="410" t="s">
        <v>215</v>
      </c>
      <c r="H24" s="411"/>
      <c r="I24" s="411"/>
      <c r="J24" s="410" t="s">
        <v>216</v>
      </c>
      <c r="K24" s="411"/>
      <c r="L24" s="411"/>
      <c r="M24" s="411"/>
      <c r="N24" s="411"/>
    </row>
    <row r="25" spans="2:16" ht="15">
      <c r="B25" s="44" t="s">
        <v>217</v>
      </c>
      <c r="C25" s="403"/>
      <c r="D25" s="403"/>
      <c r="E25" s="403"/>
      <c r="F25" s="403"/>
      <c r="G25" s="403"/>
      <c r="H25" s="403"/>
      <c r="I25" s="403"/>
      <c r="J25" s="403"/>
      <c r="K25" s="403"/>
      <c r="L25" s="403"/>
      <c r="M25" s="403"/>
      <c r="N25" s="403"/>
    </row>
    <row r="26" spans="2:16">
      <c r="B26" s="28" t="s">
        <v>218</v>
      </c>
      <c r="C26" s="403"/>
      <c r="D26" s="403"/>
      <c r="E26" s="403"/>
      <c r="F26" s="403"/>
      <c r="G26" s="403"/>
      <c r="H26" s="403"/>
      <c r="I26" s="403"/>
      <c r="J26" s="403"/>
      <c r="K26" s="403"/>
      <c r="L26" s="403"/>
      <c r="M26" s="403"/>
      <c r="N26" s="403"/>
    </row>
    <row r="27" spans="2:16">
      <c r="B27" s="28" t="s">
        <v>219</v>
      </c>
      <c r="C27" s="403"/>
      <c r="D27" s="403"/>
      <c r="E27" s="403"/>
      <c r="F27" s="403"/>
      <c r="G27" s="403"/>
      <c r="H27" s="403"/>
      <c r="I27" s="403"/>
      <c r="J27" s="403"/>
      <c r="K27" s="403"/>
      <c r="L27" s="403"/>
      <c r="M27" s="403"/>
      <c r="N27" s="403"/>
    </row>
    <row r="28" spans="2:16" ht="15">
      <c r="B28" s="28"/>
      <c r="C28" s="403"/>
      <c r="D28" s="403"/>
      <c r="E28" s="403"/>
      <c r="F28" s="403"/>
      <c r="G28" s="414"/>
      <c r="H28" s="414"/>
      <c r="I28" s="414"/>
      <c r="J28" s="403"/>
      <c r="K28" s="403"/>
      <c r="L28" s="403"/>
      <c r="M28" s="403"/>
      <c r="N28" s="403"/>
    </row>
    <row r="29" spans="2:16" ht="15">
      <c r="C29" s="415"/>
      <c r="D29" s="415"/>
      <c r="E29" s="415"/>
      <c r="F29" s="415"/>
      <c r="G29" s="49"/>
      <c r="H29" s="49"/>
      <c r="I29" s="49"/>
    </row>
    <row r="30" spans="2:16" ht="15">
      <c r="C30" s="415"/>
      <c r="D30" s="415"/>
      <c r="E30" s="415"/>
      <c r="F30" s="50"/>
      <c r="G30" s="176"/>
      <c r="H30" s="51"/>
      <c r="I30" s="52"/>
    </row>
    <row r="31" spans="2:16" ht="15" hidden="1">
      <c r="E31" s="174"/>
      <c r="F31" s="175"/>
      <c r="G31" s="176"/>
      <c r="H31" s="175"/>
      <c r="I31" s="177"/>
    </row>
    <row r="32" spans="2:16" ht="15" hidden="1" customHeight="1">
      <c r="E32" s="174"/>
      <c r="F32" s="175"/>
      <c r="G32" s="176"/>
      <c r="H32" s="176"/>
      <c r="I32" s="177"/>
    </row>
    <row r="33" spans="5:9" ht="135" hidden="1" customHeight="1">
      <c r="E33" s="416"/>
      <c r="F33" s="417"/>
      <c r="G33" s="412"/>
      <c r="H33" s="412"/>
      <c r="I33" s="413"/>
    </row>
    <row r="34" spans="5:9" ht="15" hidden="1" customHeight="1">
      <c r="E34" s="416"/>
      <c r="F34" s="417"/>
      <c r="G34" s="412"/>
      <c r="H34" s="412"/>
      <c r="I34" s="413"/>
    </row>
    <row r="35" spans="5:9" ht="15" hidden="1" customHeight="1">
      <c r="E35" s="53"/>
    </row>
    <row r="36" spans="5:9" ht="15">
      <c r="E36" s="53"/>
    </row>
  </sheetData>
  <mergeCells count="29">
    <mergeCell ref="H33:H34"/>
    <mergeCell ref="I33:I34"/>
    <mergeCell ref="C27:F27"/>
    <mergeCell ref="G27:I27"/>
    <mergeCell ref="C28:F28"/>
    <mergeCell ref="G28:I28"/>
    <mergeCell ref="C29:F29"/>
    <mergeCell ref="C30:E30"/>
    <mergeCell ref="E33:E34"/>
    <mergeCell ref="F33:F34"/>
    <mergeCell ref="G33:G34"/>
    <mergeCell ref="J27:N27"/>
    <mergeCell ref="J28:N28"/>
    <mergeCell ref="B4:P4"/>
    <mergeCell ref="C25:F25"/>
    <mergeCell ref="G25:I25"/>
    <mergeCell ref="C26:F26"/>
    <mergeCell ref="G26:I26"/>
    <mergeCell ref="J26:N26"/>
    <mergeCell ref="B23:P23"/>
    <mergeCell ref="C24:F24"/>
    <mergeCell ref="G24:I24"/>
    <mergeCell ref="J24:N24"/>
    <mergeCell ref="J25:N25"/>
    <mergeCell ref="E1:F1"/>
    <mergeCell ref="G1:I1"/>
    <mergeCell ref="J1:K1"/>
    <mergeCell ref="L1:P1"/>
    <mergeCell ref="B2:P2"/>
  </mergeCells>
  <pageMargins left="0.7" right="0.7" top="0.75" bottom="0.75" header="0.3" footer="0.3"/>
  <pageSetup paperSize="9" orientation="portrait" horizontalDpi="300" verticalDpi="0" copies="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39"/>
  <sheetViews>
    <sheetView topLeftCell="A25" workbookViewId="0">
      <selection activeCell="E12" sqref="E12"/>
    </sheetView>
  </sheetViews>
  <sheetFormatPr defaultColWidth="9.140625" defaultRowHeight="15"/>
  <cols>
    <col min="1" max="1" width="9.140625" style="54"/>
    <col min="2" max="2" width="19.42578125" style="54" customWidth="1"/>
    <col min="3" max="3" width="9.140625" style="54"/>
    <col min="4" max="4" width="9.140625" style="54" hidden="1" customWidth="1"/>
    <col min="5" max="5" width="9.140625" style="54"/>
    <col min="6" max="6" width="9.140625" style="54" hidden="1" customWidth="1"/>
    <col min="7" max="16384" width="9.140625" style="54"/>
  </cols>
  <sheetData>
    <row r="2" spans="1:9">
      <c r="A2" s="418" t="s">
        <v>220</v>
      </c>
      <c r="B2" s="418" t="s">
        <v>221</v>
      </c>
      <c r="C2" s="418" t="s">
        <v>222</v>
      </c>
      <c r="D2" s="418"/>
      <c r="E2" s="418" t="s">
        <v>223</v>
      </c>
      <c r="F2" s="418"/>
      <c r="G2" s="418" t="s">
        <v>224</v>
      </c>
      <c r="H2" s="418" t="s">
        <v>225</v>
      </c>
      <c r="I2" s="418" t="s">
        <v>226</v>
      </c>
    </row>
    <row r="3" spans="1:9">
      <c r="A3" s="418"/>
      <c r="B3" s="418"/>
      <c r="C3" s="55" t="s">
        <v>227</v>
      </c>
      <c r="D3" s="55" t="s">
        <v>228</v>
      </c>
      <c r="E3" s="55" t="s">
        <v>227</v>
      </c>
      <c r="F3" s="55" t="s">
        <v>228</v>
      </c>
      <c r="G3" s="418"/>
      <c r="H3" s="418"/>
      <c r="I3" s="418"/>
    </row>
    <row r="4" spans="1:9">
      <c r="A4" s="56">
        <v>1</v>
      </c>
      <c r="B4" s="56" t="s">
        <v>229</v>
      </c>
      <c r="C4" s="56">
        <v>19.5</v>
      </c>
      <c r="D4" s="56"/>
      <c r="E4" s="56">
        <v>11.1</v>
      </c>
      <c r="F4" s="56"/>
      <c r="G4" s="57">
        <f>(E4+F4/10)</f>
        <v>11.1</v>
      </c>
      <c r="H4" s="57">
        <f>(C4+D4/10)</f>
        <v>19.5</v>
      </c>
      <c r="I4" s="57">
        <f>G4*H4</f>
        <v>216.45</v>
      </c>
    </row>
    <row r="5" spans="1:9">
      <c r="A5" s="56"/>
      <c r="B5" s="56" t="s">
        <v>340</v>
      </c>
      <c r="C5" s="56"/>
      <c r="D5" s="56"/>
      <c r="E5" s="56"/>
      <c r="F5" s="56"/>
      <c r="G5" s="57">
        <f t="shared" ref="G5:G32" si="0">(E5+F5/10)</f>
        <v>0</v>
      </c>
      <c r="H5" s="57">
        <f t="shared" ref="H5:H34" si="1">(C5+D5/10)</f>
        <v>0</v>
      </c>
      <c r="I5" s="57">
        <f>G5*H5</f>
        <v>0</v>
      </c>
    </row>
    <row r="6" spans="1:9">
      <c r="A6" s="56">
        <v>2</v>
      </c>
      <c r="B6" s="56" t="s">
        <v>231</v>
      </c>
      <c r="C6" s="56">
        <v>13</v>
      </c>
      <c r="D6" s="56"/>
      <c r="E6" s="56">
        <v>10</v>
      </c>
      <c r="F6" s="56"/>
      <c r="G6" s="57">
        <f t="shared" si="0"/>
        <v>10</v>
      </c>
      <c r="H6" s="57">
        <f t="shared" si="1"/>
        <v>13</v>
      </c>
      <c r="I6" s="57">
        <f t="shared" ref="I6:I32" si="2">G6*H6</f>
        <v>130</v>
      </c>
    </row>
    <row r="7" spans="1:9">
      <c r="A7" s="56">
        <v>3</v>
      </c>
      <c r="B7" s="56" t="s">
        <v>232</v>
      </c>
      <c r="C7" s="56">
        <v>5</v>
      </c>
      <c r="D7" s="56"/>
      <c r="E7" s="56">
        <v>4.5999999999999996</v>
      </c>
      <c r="F7" s="56"/>
      <c r="G7" s="57">
        <f t="shared" si="0"/>
        <v>4.5999999999999996</v>
      </c>
      <c r="H7" s="57">
        <f t="shared" si="1"/>
        <v>5</v>
      </c>
      <c r="I7" s="57">
        <f t="shared" si="2"/>
        <v>23</v>
      </c>
    </row>
    <row r="8" spans="1:9">
      <c r="A8" s="56"/>
      <c r="B8" s="56" t="s">
        <v>233</v>
      </c>
      <c r="C8" s="56">
        <v>5.3</v>
      </c>
      <c r="D8" s="56"/>
      <c r="E8" s="56">
        <v>3.4</v>
      </c>
      <c r="F8" s="56"/>
      <c r="G8" s="57">
        <f t="shared" si="0"/>
        <v>3.4</v>
      </c>
      <c r="H8" s="57">
        <f t="shared" si="1"/>
        <v>5.3</v>
      </c>
      <c r="I8" s="57">
        <f t="shared" si="2"/>
        <v>18.02</v>
      </c>
    </row>
    <row r="9" spans="1:9">
      <c r="A9" s="56"/>
      <c r="B9" s="56" t="s">
        <v>234</v>
      </c>
      <c r="C9" s="56"/>
      <c r="D9" s="56"/>
      <c r="E9" s="56"/>
      <c r="F9" s="56"/>
      <c r="G9" s="57">
        <f t="shared" si="0"/>
        <v>0</v>
      </c>
      <c r="H9" s="57">
        <f t="shared" si="1"/>
        <v>0</v>
      </c>
      <c r="I9" s="57">
        <f t="shared" si="2"/>
        <v>0</v>
      </c>
    </row>
    <row r="10" spans="1:9">
      <c r="A10" s="56"/>
      <c r="B10" s="56" t="s">
        <v>235</v>
      </c>
      <c r="C10" s="56"/>
      <c r="D10" s="56"/>
      <c r="E10" s="56"/>
      <c r="F10" s="56"/>
      <c r="G10" s="57">
        <f t="shared" si="0"/>
        <v>0</v>
      </c>
      <c r="H10" s="57">
        <f t="shared" si="1"/>
        <v>0</v>
      </c>
      <c r="I10" s="57">
        <f t="shared" si="2"/>
        <v>0</v>
      </c>
    </row>
    <row r="11" spans="1:9">
      <c r="A11" s="56">
        <v>4</v>
      </c>
      <c r="B11" s="56" t="s">
        <v>236</v>
      </c>
      <c r="C11" s="56">
        <v>9.6999999999999993</v>
      </c>
      <c r="D11" s="56"/>
      <c r="E11" s="56">
        <v>8.5</v>
      </c>
      <c r="F11" s="56"/>
      <c r="G11" s="57">
        <f t="shared" si="0"/>
        <v>8.5</v>
      </c>
      <c r="H11" s="57">
        <f t="shared" si="1"/>
        <v>9.6999999999999993</v>
      </c>
      <c r="I11" s="57">
        <f t="shared" si="2"/>
        <v>82.449999999999989</v>
      </c>
    </row>
    <row r="12" spans="1:9">
      <c r="A12" s="56"/>
      <c r="B12" s="56" t="s">
        <v>237</v>
      </c>
      <c r="C12" s="56">
        <v>10.4</v>
      </c>
      <c r="D12" s="56"/>
      <c r="E12" s="56">
        <v>10</v>
      </c>
      <c r="F12" s="56"/>
      <c r="G12" s="57">
        <f t="shared" si="0"/>
        <v>10</v>
      </c>
      <c r="H12" s="57">
        <f t="shared" si="1"/>
        <v>10.4</v>
      </c>
      <c r="I12" s="57">
        <f t="shared" si="2"/>
        <v>104</v>
      </c>
    </row>
    <row r="13" spans="1:9">
      <c r="A13" s="56"/>
      <c r="B13" s="56" t="s">
        <v>238</v>
      </c>
      <c r="C13" s="56">
        <v>19.399999999999999</v>
      </c>
      <c r="D13" s="56"/>
      <c r="E13" s="56">
        <v>7.8</v>
      </c>
      <c r="F13" s="56"/>
      <c r="G13" s="57">
        <f t="shared" si="0"/>
        <v>7.8</v>
      </c>
      <c r="H13" s="57">
        <f t="shared" si="1"/>
        <v>19.399999999999999</v>
      </c>
      <c r="I13" s="57">
        <f t="shared" si="2"/>
        <v>151.32</v>
      </c>
    </row>
    <row r="14" spans="1:9">
      <c r="A14" s="56"/>
      <c r="B14" s="56" t="s">
        <v>240</v>
      </c>
      <c r="C14" s="56">
        <v>9.1</v>
      </c>
      <c r="D14" s="56"/>
      <c r="E14" s="56">
        <v>3.3</v>
      </c>
      <c r="F14" s="56"/>
      <c r="G14" s="57">
        <f t="shared" si="0"/>
        <v>3.3</v>
      </c>
      <c r="H14" s="57">
        <f t="shared" si="1"/>
        <v>9.1</v>
      </c>
      <c r="I14" s="57">
        <f t="shared" si="2"/>
        <v>30.029999999999998</v>
      </c>
    </row>
    <row r="15" spans="1:9">
      <c r="A15" s="56"/>
      <c r="B15" s="56" t="s">
        <v>241</v>
      </c>
      <c r="C15" s="56">
        <v>10.6</v>
      </c>
      <c r="D15" s="56"/>
      <c r="E15" s="56">
        <v>3.9</v>
      </c>
      <c r="F15" s="56"/>
      <c r="G15" s="57">
        <f t="shared" si="0"/>
        <v>3.9</v>
      </c>
      <c r="H15" s="57">
        <f t="shared" si="1"/>
        <v>10.6</v>
      </c>
      <c r="I15" s="57">
        <f t="shared" si="2"/>
        <v>41.339999999999996</v>
      </c>
    </row>
    <row r="16" spans="1:9">
      <c r="A16" s="56"/>
      <c r="B16" s="56" t="s">
        <v>242</v>
      </c>
      <c r="C16" s="56"/>
      <c r="D16" s="56"/>
      <c r="E16" s="56"/>
      <c r="F16" s="56"/>
      <c r="G16" s="57">
        <f t="shared" si="0"/>
        <v>0</v>
      </c>
      <c r="H16" s="57">
        <f t="shared" si="1"/>
        <v>0</v>
      </c>
      <c r="I16" s="57">
        <f t="shared" si="2"/>
        <v>0</v>
      </c>
    </row>
    <row r="17" spans="1:9">
      <c r="A17" s="56"/>
      <c r="B17" s="56" t="s">
        <v>346</v>
      </c>
      <c r="C17" s="32"/>
      <c r="D17" s="32"/>
      <c r="E17" s="32"/>
      <c r="F17" s="32"/>
      <c r="G17" s="57">
        <f t="shared" si="0"/>
        <v>0</v>
      </c>
      <c r="H17" s="57">
        <f t="shared" si="1"/>
        <v>0</v>
      </c>
      <c r="I17" s="57">
        <f t="shared" si="2"/>
        <v>0</v>
      </c>
    </row>
    <row r="18" spans="1:9">
      <c r="A18" s="56"/>
      <c r="B18" s="56" t="s">
        <v>347</v>
      </c>
      <c r="C18" s="56"/>
      <c r="D18" s="56"/>
      <c r="E18" s="56"/>
      <c r="F18" s="58"/>
      <c r="G18" s="57">
        <f t="shared" si="0"/>
        <v>0</v>
      </c>
      <c r="H18" s="57">
        <f t="shared" si="1"/>
        <v>0</v>
      </c>
      <c r="I18" s="57">
        <f t="shared" si="2"/>
        <v>0</v>
      </c>
    </row>
    <row r="19" spans="1:9">
      <c r="A19" s="56">
        <v>6</v>
      </c>
      <c r="B19" s="56" t="s">
        <v>243</v>
      </c>
      <c r="C19" s="56"/>
      <c r="D19" s="56"/>
      <c r="E19" s="56"/>
      <c r="F19" s="58"/>
      <c r="G19" s="57">
        <f t="shared" si="0"/>
        <v>0</v>
      </c>
      <c r="H19" s="57">
        <f t="shared" si="1"/>
        <v>0</v>
      </c>
      <c r="I19" s="57">
        <f t="shared" si="2"/>
        <v>0</v>
      </c>
    </row>
    <row r="20" spans="1:9">
      <c r="A20" s="56"/>
      <c r="B20" s="56" t="s">
        <v>244</v>
      </c>
      <c r="C20" s="56"/>
      <c r="D20" s="56"/>
      <c r="E20" s="56"/>
      <c r="F20" s="58"/>
      <c r="G20" s="57">
        <f t="shared" si="0"/>
        <v>0</v>
      </c>
      <c r="H20" s="57">
        <f t="shared" si="1"/>
        <v>0</v>
      </c>
      <c r="I20" s="57">
        <f t="shared" si="2"/>
        <v>0</v>
      </c>
    </row>
    <row r="21" spans="1:9">
      <c r="A21" s="56"/>
      <c r="B21" s="56" t="s">
        <v>245</v>
      </c>
      <c r="C21" s="56"/>
      <c r="D21" s="56"/>
      <c r="E21" s="56"/>
      <c r="F21" s="58"/>
      <c r="G21" s="57">
        <f t="shared" si="0"/>
        <v>0</v>
      </c>
      <c r="H21" s="57">
        <f t="shared" si="1"/>
        <v>0</v>
      </c>
      <c r="I21" s="57">
        <f t="shared" si="2"/>
        <v>0</v>
      </c>
    </row>
    <row r="22" spans="1:9">
      <c r="A22" s="56"/>
      <c r="B22" s="56" t="s">
        <v>246</v>
      </c>
      <c r="C22" s="56"/>
      <c r="D22" s="56"/>
      <c r="E22" s="56"/>
      <c r="F22" s="58"/>
      <c r="G22" s="57">
        <f t="shared" si="0"/>
        <v>0</v>
      </c>
      <c r="H22" s="57">
        <f t="shared" si="1"/>
        <v>0</v>
      </c>
      <c r="I22" s="57">
        <f t="shared" si="2"/>
        <v>0</v>
      </c>
    </row>
    <row r="23" spans="1:9">
      <c r="A23" s="56">
        <v>7</v>
      </c>
      <c r="B23" s="56" t="s">
        <v>247</v>
      </c>
      <c r="C23" s="56"/>
      <c r="D23" s="56"/>
      <c r="E23" s="56"/>
      <c r="F23" s="58"/>
      <c r="G23" s="57">
        <f t="shared" si="0"/>
        <v>0</v>
      </c>
      <c r="H23" s="57">
        <f t="shared" si="1"/>
        <v>0</v>
      </c>
      <c r="I23" s="57">
        <f t="shared" si="2"/>
        <v>0</v>
      </c>
    </row>
    <row r="24" spans="1:9">
      <c r="A24" s="56"/>
      <c r="B24" s="56" t="s">
        <v>248</v>
      </c>
      <c r="C24" s="56"/>
      <c r="D24" s="56"/>
      <c r="E24" s="56"/>
      <c r="F24" s="58"/>
      <c r="G24" s="57">
        <f t="shared" si="0"/>
        <v>0</v>
      </c>
      <c r="H24" s="57">
        <f t="shared" si="1"/>
        <v>0</v>
      </c>
      <c r="I24" s="57">
        <f t="shared" si="2"/>
        <v>0</v>
      </c>
    </row>
    <row r="25" spans="1:9">
      <c r="A25" s="56"/>
      <c r="B25" s="56" t="s">
        <v>249</v>
      </c>
      <c r="C25" s="56"/>
      <c r="D25" s="56"/>
      <c r="E25" s="56"/>
      <c r="F25" s="58"/>
      <c r="G25" s="57">
        <f t="shared" si="0"/>
        <v>0</v>
      </c>
      <c r="H25" s="57">
        <f t="shared" si="1"/>
        <v>0</v>
      </c>
      <c r="I25" s="57">
        <f t="shared" si="2"/>
        <v>0</v>
      </c>
    </row>
    <row r="26" spans="1:9">
      <c r="A26" s="56">
        <v>8</v>
      </c>
      <c r="B26" s="56" t="s">
        <v>250</v>
      </c>
      <c r="C26" s="56"/>
      <c r="D26" s="56"/>
      <c r="E26" s="56"/>
      <c r="F26" s="58"/>
      <c r="G26" s="57">
        <f t="shared" si="0"/>
        <v>0</v>
      </c>
      <c r="H26" s="57">
        <f t="shared" si="1"/>
        <v>0</v>
      </c>
      <c r="I26" s="57">
        <f t="shared" si="2"/>
        <v>0</v>
      </c>
    </row>
    <row r="27" spans="1:9">
      <c r="A27" s="56"/>
      <c r="B27" s="56" t="s">
        <v>251</v>
      </c>
      <c r="C27" s="56"/>
      <c r="D27" s="56"/>
      <c r="E27" s="56"/>
      <c r="F27" s="58"/>
      <c r="G27" s="57">
        <f t="shared" si="0"/>
        <v>0</v>
      </c>
      <c r="H27" s="57">
        <f t="shared" si="1"/>
        <v>0</v>
      </c>
      <c r="I27" s="57">
        <f t="shared" si="2"/>
        <v>0</v>
      </c>
    </row>
    <row r="28" spans="1:9">
      <c r="A28" s="56"/>
      <c r="B28" s="56" t="s">
        <v>252</v>
      </c>
      <c r="C28" s="56"/>
      <c r="D28" s="56"/>
      <c r="E28" s="56"/>
      <c r="F28" s="58"/>
      <c r="G28" s="57">
        <f t="shared" si="0"/>
        <v>0</v>
      </c>
      <c r="H28" s="57">
        <f t="shared" si="1"/>
        <v>0</v>
      </c>
      <c r="I28" s="57">
        <f t="shared" si="2"/>
        <v>0</v>
      </c>
    </row>
    <row r="29" spans="1:9">
      <c r="A29" s="56">
        <v>9</v>
      </c>
      <c r="B29" s="56" t="s">
        <v>253</v>
      </c>
      <c r="C29" s="56"/>
      <c r="D29" s="56"/>
      <c r="E29" s="56"/>
      <c r="F29" s="58"/>
      <c r="G29" s="57">
        <f t="shared" si="0"/>
        <v>0</v>
      </c>
      <c r="H29" s="57">
        <f t="shared" si="1"/>
        <v>0</v>
      </c>
      <c r="I29" s="57">
        <f t="shared" si="2"/>
        <v>0</v>
      </c>
    </row>
    <row r="30" spans="1:9">
      <c r="A30" s="56"/>
      <c r="B30" s="56" t="s">
        <v>254</v>
      </c>
      <c r="C30" s="56"/>
      <c r="D30" s="56"/>
      <c r="E30" s="56"/>
      <c r="F30" s="58"/>
      <c r="G30" s="57">
        <f t="shared" si="0"/>
        <v>0</v>
      </c>
      <c r="H30" s="57">
        <f t="shared" si="1"/>
        <v>0</v>
      </c>
      <c r="I30" s="57">
        <f t="shared" si="2"/>
        <v>0</v>
      </c>
    </row>
    <row r="31" spans="1:9">
      <c r="A31" s="56"/>
      <c r="B31" s="56" t="s">
        <v>255</v>
      </c>
      <c r="C31" s="56"/>
      <c r="D31" s="56"/>
      <c r="E31" s="56"/>
      <c r="F31" s="58"/>
      <c r="G31" s="57">
        <f t="shared" si="0"/>
        <v>0</v>
      </c>
      <c r="H31" s="57">
        <f t="shared" si="1"/>
        <v>0</v>
      </c>
      <c r="I31" s="57">
        <f t="shared" si="2"/>
        <v>0</v>
      </c>
    </row>
    <row r="32" spans="1:9">
      <c r="A32" s="56">
        <v>10</v>
      </c>
      <c r="B32" s="56" t="s">
        <v>348</v>
      </c>
      <c r="C32" s="56"/>
      <c r="D32" s="56"/>
      <c r="E32" s="56"/>
      <c r="F32" s="58"/>
      <c r="G32" s="57">
        <f t="shared" si="0"/>
        <v>0</v>
      </c>
      <c r="H32" s="57">
        <f t="shared" si="1"/>
        <v>0</v>
      </c>
      <c r="I32" s="57">
        <f t="shared" si="2"/>
        <v>0</v>
      </c>
    </row>
    <row r="33" spans="1:9">
      <c r="A33" s="56"/>
      <c r="B33" s="56" t="s">
        <v>256</v>
      </c>
      <c r="C33" s="56"/>
      <c r="D33" s="56"/>
      <c r="E33" s="56"/>
      <c r="F33" s="58"/>
      <c r="G33" s="57"/>
      <c r="H33" s="57">
        <f t="shared" si="1"/>
        <v>0</v>
      </c>
      <c r="I33" s="56"/>
    </row>
    <row r="34" spans="1:9">
      <c r="A34" s="56"/>
      <c r="B34" s="56" t="s">
        <v>256</v>
      </c>
      <c r="C34" s="56"/>
      <c r="D34" s="56"/>
      <c r="E34" s="56"/>
      <c r="F34" s="58"/>
      <c r="G34" s="57"/>
      <c r="H34" s="57">
        <f t="shared" si="1"/>
        <v>0</v>
      </c>
      <c r="I34" s="56"/>
    </row>
    <row r="35" spans="1:9">
      <c r="A35" s="56"/>
      <c r="B35" s="55" t="s">
        <v>257</v>
      </c>
      <c r="C35" s="56"/>
      <c r="D35" s="56"/>
      <c r="E35" s="56"/>
      <c r="F35" s="58"/>
      <c r="G35" s="56"/>
      <c r="H35" s="32"/>
      <c r="I35" s="57">
        <f>SUM(I4:I18)</f>
        <v>796.61</v>
      </c>
    </row>
    <row r="36" spans="1:9">
      <c r="A36" s="56"/>
      <c r="B36" s="55" t="s">
        <v>258</v>
      </c>
      <c r="C36" s="56"/>
      <c r="D36" s="56"/>
      <c r="E36" s="56"/>
      <c r="F36" s="58"/>
      <c r="G36" s="56"/>
      <c r="H36" s="32"/>
      <c r="I36" s="57">
        <f>SUM(I19:I28)</f>
        <v>0</v>
      </c>
    </row>
    <row r="37" spans="1:9">
      <c r="A37" s="56"/>
      <c r="B37" s="55" t="s">
        <v>259</v>
      </c>
      <c r="C37" s="56"/>
      <c r="D37" s="56"/>
      <c r="E37" s="56"/>
      <c r="F37" s="58"/>
      <c r="G37" s="56"/>
      <c r="H37" s="32"/>
      <c r="I37" s="59">
        <f>SUM(I29:I31)</f>
        <v>0</v>
      </c>
    </row>
    <row r="38" spans="1:9">
      <c r="A38" s="56"/>
      <c r="B38" s="55" t="s">
        <v>260</v>
      </c>
      <c r="C38" s="56"/>
      <c r="D38" s="56"/>
      <c r="E38" s="56"/>
      <c r="F38" s="58"/>
      <c r="G38" s="56"/>
      <c r="H38" s="32"/>
      <c r="I38" s="59">
        <f>I32+I33+I34</f>
        <v>0</v>
      </c>
    </row>
    <row r="39" spans="1:9">
      <c r="A39" s="56"/>
      <c r="B39" s="55" t="s">
        <v>261</v>
      </c>
      <c r="C39" s="56"/>
      <c r="D39" s="56"/>
      <c r="E39" s="56"/>
      <c r="F39" s="58"/>
      <c r="G39" s="56"/>
      <c r="H39" s="32"/>
      <c r="I39" s="57">
        <f>SUM(I4:I28)</f>
        <v>796.61</v>
      </c>
    </row>
  </sheetData>
  <mergeCells count="7">
    <mergeCell ref="I2:I3"/>
    <mergeCell ref="A2:A3"/>
    <mergeCell ref="B2:B3"/>
    <mergeCell ref="C2:D2"/>
    <mergeCell ref="E2:F2"/>
    <mergeCell ref="G2:G3"/>
    <mergeCell ref="H2:H3"/>
  </mergeCells>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0"/>
  <sheetViews>
    <sheetView topLeftCell="A19" workbookViewId="0">
      <selection activeCell="E11" sqref="E11"/>
    </sheetView>
  </sheetViews>
  <sheetFormatPr defaultColWidth="8.7109375" defaultRowHeight="15"/>
  <cols>
    <col min="1" max="1" width="8.7109375" style="60"/>
    <col min="2" max="2" width="17.42578125" style="60" customWidth="1"/>
    <col min="3" max="3" width="8.7109375" style="60"/>
    <col min="4" max="4" width="0" style="60" hidden="1" customWidth="1"/>
    <col min="5" max="5" width="8.7109375" style="60"/>
    <col min="6" max="6" width="0" style="60" hidden="1" customWidth="1"/>
    <col min="7" max="7" width="9.28515625" style="60" customWidth="1"/>
    <col min="8" max="257" width="8.7109375" style="60"/>
    <col min="258" max="258" width="17.42578125" style="60" customWidth="1"/>
    <col min="259" max="262" width="8.7109375" style="60"/>
    <col min="263" max="263" width="9.28515625" style="60" customWidth="1"/>
    <col min="264" max="513" width="8.7109375" style="60"/>
    <col min="514" max="514" width="17.42578125" style="60" customWidth="1"/>
    <col min="515" max="518" width="8.7109375" style="60"/>
    <col min="519" max="519" width="9.28515625" style="60" customWidth="1"/>
    <col min="520" max="769" width="8.7109375" style="60"/>
    <col min="770" max="770" width="17.42578125" style="60" customWidth="1"/>
    <col min="771" max="774" width="8.7109375" style="60"/>
    <col min="775" max="775" width="9.28515625" style="60" customWidth="1"/>
    <col min="776" max="1025" width="8.7109375" style="60"/>
    <col min="1026" max="1026" width="17.42578125" style="60" customWidth="1"/>
    <col min="1027" max="1030" width="8.7109375" style="60"/>
    <col min="1031" max="1031" width="9.28515625" style="60" customWidth="1"/>
    <col min="1032" max="1281" width="8.7109375" style="60"/>
    <col min="1282" max="1282" width="17.42578125" style="60" customWidth="1"/>
    <col min="1283" max="1286" width="8.7109375" style="60"/>
    <col min="1287" max="1287" width="9.28515625" style="60" customWidth="1"/>
    <col min="1288" max="1537" width="8.7109375" style="60"/>
    <col min="1538" max="1538" width="17.42578125" style="60" customWidth="1"/>
    <col min="1539" max="1542" width="8.7109375" style="60"/>
    <col min="1543" max="1543" width="9.28515625" style="60" customWidth="1"/>
    <col min="1544" max="1793" width="8.7109375" style="60"/>
    <col min="1794" max="1794" width="17.42578125" style="60" customWidth="1"/>
    <col min="1795" max="1798" width="8.7109375" style="60"/>
    <col min="1799" max="1799" width="9.28515625" style="60" customWidth="1"/>
    <col min="1800" max="2049" width="8.7109375" style="60"/>
    <col min="2050" max="2050" width="17.42578125" style="60" customWidth="1"/>
    <col min="2051" max="2054" width="8.7109375" style="60"/>
    <col min="2055" max="2055" width="9.28515625" style="60" customWidth="1"/>
    <col min="2056" max="2305" width="8.7109375" style="60"/>
    <col min="2306" max="2306" width="17.42578125" style="60" customWidth="1"/>
    <col min="2307" max="2310" width="8.7109375" style="60"/>
    <col min="2311" max="2311" width="9.28515625" style="60" customWidth="1"/>
    <col min="2312" max="2561" width="8.7109375" style="60"/>
    <col min="2562" max="2562" width="17.42578125" style="60" customWidth="1"/>
    <col min="2563" max="2566" width="8.7109375" style="60"/>
    <col min="2567" max="2567" width="9.28515625" style="60" customWidth="1"/>
    <col min="2568" max="2817" width="8.7109375" style="60"/>
    <col min="2818" max="2818" width="17.42578125" style="60" customWidth="1"/>
    <col min="2819" max="2822" width="8.7109375" style="60"/>
    <col min="2823" max="2823" width="9.28515625" style="60" customWidth="1"/>
    <col min="2824" max="3073" width="8.7109375" style="60"/>
    <col min="3074" max="3074" width="17.42578125" style="60" customWidth="1"/>
    <col min="3075" max="3078" width="8.7109375" style="60"/>
    <col min="3079" max="3079" width="9.28515625" style="60" customWidth="1"/>
    <col min="3080" max="3329" width="8.7109375" style="60"/>
    <col min="3330" max="3330" width="17.42578125" style="60" customWidth="1"/>
    <col min="3331" max="3334" width="8.7109375" style="60"/>
    <col min="3335" max="3335" width="9.28515625" style="60" customWidth="1"/>
    <col min="3336" max="3585" width="8.7109375" style="60"/>
    <col min="3586" max="3586" width="17.42578125" style="60" customWidth="1"/>
    <col min="3587" max="3590" width="8.7109375" style="60"/>
    <col min="3591" max="3591" width="9.28515625" style="60" customWidth="1"/>
    <col min="3592" max="3841" width="8.7109375" style="60"/>
    <col min="3842" max="3842" width="17.42578125" style="60" customWidth="1"/>
    <col min="3843" max="3846" width="8.7109375" style="60"/>
    <col min="3847" max="3847" width="9.28515625" style="60" customWidth="1"/>
    <col min="3848" max="4097" width="8.7109375" style="60"/>
    <col min="4098" max="4098" width="17.42578125" style="60" customWidth="1"/>
    <col min="4099" max="4102" width="8.7109375" style="60"/>
    <col min="4103" max="4103" width="9.28515625" style="60" customWidth="1"/>
    <col min="4104" max="4353" width="8.7109375" style="60"/>
    <col min="4354" max="4354" width="17.42578125" style="60" customWidth="1"/>
    <col min="4355" max="4358" width="8.7109375" style="60"/>
    <col min="4359" max="4359" width="9.28515625" style="60" customWidth="1"/>
    <col min="4360" max="4609" width="8.7109375" style="60"/>
    <col min="4610" max="4610" width="17.42578125" style="60" customWidth="1"/>
    <col min="4611" max="4614" width="8.7109375" style="60"/>
    <col min="4615" max="4615" width="9.28515625" style="60" customWidth="1"/>
    <col min="4616" max="4865" width="8.7109375" style="60"/>
    <col min="4866" max="4866" width="17.42578125" style="60" customWidth="1"/>
    <col min="4867" max="4870" width="8.7109375" style="60"/>
    <col min="4871" max="4871" width="9.28515625" style="60" customWidth="1"/>
    <col min="4872" max="5121" width="8.7109375" style="60"/>
    <col min="5122" max="5122" width="17.42578125" style="60" customWidth="1"/>
    <col min="5123" max="5126" width="8.7109375" style="60"/>
    <col min="5127" max="5127" width="9.28515625" style="60" customWidth="1"/>
    <col min="5128" max="5377" width="8.7109375" style="60"/>
    <col min="5378" max="5378" width="17.42578125" style="60" customWidth="1"/>
    <col min="5379" max="5382" width="8.7109375" style="60"/>
    <col min="5383" max="5383" width="9.28515625" style="60" customWidth="1"/>
    <col min="5384" max="5633" width="8.7109375" style="60"/>
    <col min="5634" max="5634" width="17.42578125" style="60" customWidth="1"/>
    <col min="5635" max="5638" width="8.7109375" style="60"/>
    <col min="5639" max="5639" width="9.28515625" style="60" customWidth="1"/>
    <col min="5640" max="5889" width="8.7109375" style="60"/>
    <col min="5890" max="5890" width="17.42578125" style="60" customWidth="1"/>
    <col min="5891" max="5894" width="8.7109375" style="60"/>
    <col min="5895" max="5895" width="9.28515625" style="60" customWidth="1"/>
    <col min="5896" max="6145" width="8.7109375" style="60"/>
    <col min="6146" max="6146" width="17.42578125" style="60" customWidth="1"/>
    <col min="6147" max="6150" width="8.7109375" style="60"/>
    <col min="6151" max="6151" width="9.28515625" style="60" customWidth="1"/>
    <col min="6152" max="6401" width="8.7109375" style="60"/>
    <col min="6402" max="6402" width="17.42578125" style="60" customWidth="1"/>
    <col min="6403" max="6406" width="8.7109375" style="60"/>
    <col min="6407" max="6407" width="9.28515625" style="60" customWidth="1"/>
    <col min="6408" max="6657" width="8.7109375" style="60"/>
    <col min="6658" max="6658" width="17.42578125" style="60" customWidth="1"/>
    <col min="6659" max="6662" width="8.7109375" style="60"/>
    <col min="6663" max="6663" width="9.28515625" style="60" customWidth="1"/>
    <col min="6664" max="6913" width="8.7109375" style="60"/>
    <col min="6914" max="6914" width="17.42578125" style="60" customWidth="1"/>
    <col min="6915" max="6918" width="8.7109375" style="60"/>
    <col min="6919" max="6919" width="9.28515625" style="60" customWidth="1"/>
    <col min="6920" max="7169" width="8.7109375" style="60"/>
    <col min="7170" max="7170" width="17.42578125" style="60" customWidth="1"/>
    <col min="7171" max="7174" width="8.7109375" style="60"/>
    <col min="7175" max="7175" width="9.28515625" style="60" customWidth="1"/>
    <col min="7176" max="7425" width="8.7109375" style="60"/>
    <col min="7426" max="7426" width="17.42578125" style="60" customWidth="1"/>
    <col min="7427" max="7430" width="8.7109375" style="60"/>
    <col min="7431" max="7431" width="9.28515625" style="60" customWidth="1"/>
    <col min="7432" max="7681" width="8.7109375" style="60"/>
    <col min="7682" max="7682" width="17.42578125" style="60" customWidth="1"/>
    <col min="7683" max="7686" width="8.7109375" style="60"/>
    <col min="7687" max="7687" width="9.28515625" style="60" customWidth="1"/>
    <col min="7688" max="7937" width="8.7109375" style="60"/>
    <col min="7938" max="7938" width="17.42578125" style="60" customWidth="1"/>
    <col min="7939" max="7942" width="8.7109375" style="60"/>
    <col min="7943" max="7943" width="9.28515625" style="60" customWidth="1"/>
    <col min="7944" max="8193" width="8.7109375" style="60"/>
    <col min="8194" max="8194" width="17.42578125" style="60" customWidth="1"/>
    <col min="8195" max="8198" width="8.7109375" style="60"/>
    <col min="8199" max="8199" width="9.28515625" style="60" customWidth="1"/>
    <col min="8200" max="8449" width="8.7109375" style="60"/>
    <col min="8450" max="8450" width="17.42578125" style="60" customWidth="1"/>
    <col min="8451" max="8454" width="8.7109375" style="60"/>
    <col min="8455" max="8455" width="9.28515625" style="60" customWidth="1"/>
    <col min="8456" max="8705" width="8.7109375" style="60"/>
    <col min="8706" max="8706" width="17.42578125" style="60" customWidth="1"/>
    <col min="8707" max="8710" width="8.7109375" style="60"/>
    <col min="8711" max="8711" width="9.28515625" style="60" customWidth="1"/>
    <col min="8712" max="8961" width="8.7109375" style="60"/>
    <col min="8962" max="8962" width="17.42578125" style="60" customWidth="1"/>
    <col min="8963" max="8966" width="8.7109375" style="60"/>
    <col min="8967" max="8967" width="9.28515625" style="60" customWidth="1"/>
    <col min="8968" max="9217" width="8.7109375" style="60"/>
    <col min="9218" max="9218" width="17.42578125" style="60" customWidth="1"/>
    <col min="9219" max="9222" width="8.7109375" style="60"/>
    <col min="9223" max="9223" width="9.28515625" style="60" customWidth="1"/>
    <col min="9224" max="9473" width="8.7109375" style="60"/>
    <col min="9474" max="9474" width="17.42578125" style="60" customWidth="1"/>
    <col min="9475" max="9478" width="8.7109375" style="60"/>
    <col min="9479" max="9479" width="9.28515625" style="60" customWidth="1"/>
    <col min="9480" max="9729" width="8.7109375" style="60"/>
    <col min="9730" max="9730" width="17.42578125" style="60" customWidth="1"/>
    <col min="9731" max="9734" width="8.7109375" style="60"/>
    <col min="9735" max="9735" width="9.28515625" style="60" customWidth="1"/>
    <col min="9736" max="9985" width="8.7109375" style="60"/>
    <col min="9986" max="9986" width="17.42578125" style="60" customWidth="1"/>
    <col min="9987" max="9990" width="8.7109375" style="60"/>
    <col min="9991" max="9991" width="9.28515625" style="60" customWidth="1"/>
    <col min="9992" max="10241" width="8.7109375" style="60"/>
    <col min="10242" max="10242" width="17.42578125" style="60" customWidth="1"/>
    <col min="10243" max="10246" width="8.7109375" style="60"/>
    <col min="10247" max="10247" width="9.28515625" style="60" customWidth="1"/>
    <col min="10248" max="10497" width="8.7109375" style="60"/>
    <col min="10498" max="10498" width="17.42578125" style="60" customWidth="1"/>
    <col min="10499" max="10502" width="8.7109375" style="60"/>
    <col min="10503" max="10503" width="9.28515625" style="60" customWidth="1"/>
    <col min="10504" max="10753" width="8.7109375" style="60"/>
    <col min="10754" max="10754" width="17.42578125" style="60" customWidth="1"/>
    <col min="10755" max="10758" width="8.7109375" style="60"/>
    <col min="10759" max="10759" width="9.28515625" style="60" customWidth="1"/>
    <col min="10760" max="11009" width="8.7109375" style="60"/>
    <col min="11010" max="11010" width="17.42578125" style="60" customWidth="1"/>
    <col min="11011" max="11014" width="8.7109375" style="60"/>
    <col min="11015" max="11015" width="9.28515625" style="60" customWidth="1"/>
    <col min="11016" max="11265" width="8.7109375" style="60"/>
    <col min="11266" max="11266" width="17.42578125" style="60" customWidth="1"/>
    <col min="11267" max="11270" width="8.7109375" style="60"/>
    <col min="11271" max="11271" width="9.28515625" style="60" customWidth="1"/>
    <col min="11272" max="11521" width="8.7109375" style="60"/>
    <col min="11522" max="11522" width="17.42578125" style="60" customWidth="1"/>
    <col min="11523" max="11526" width="8.7109375" style="60"/>
    <col min="11527" max="11527" width="9.28515625" style="60" customWidth="1"/>
    <col min="11528" max="11777" width="8.7109375" style="60"/>
    <col min="11778" max="11778" width="17.42578125" style="60" customWidth="1"/>
    <col min="11779" max="11782" width="8.7109375" style="60"/>
    <col min="11783" max="11783" width="9.28515625" style="60" customWidth="1"/>
    <col min="11784" max="12033" width="8.7109375" style="60"/>
    <col min="12034" max="12034" width="17.42578125" style="60" customWidth="1"/>
    <col min="12035" max="12038" width="8.7109375" style="60"/>
    <col min="12039" max="12039" width="9.28515625" style="60" customWidth="1"/>
    <col min="12040" max="12289" width="8.7109375" style="60"/>
    <col min="12290" max="12290" width="17.42578125" style="60" customWidth="1"/>
    <col min="12291" max="12294" width="8.7109375" style="60"/>
    <col min="12295" max="12295" width="9.28515625" style="60" customWidth="1"/>
    <col min="12296" max="12545" width="8.7109375" style="60"/>
    <col min="12546" max="12546" width="17.42578125" style="60" customWidth="1"/>
    <col min="12547" max="12550" width="8.7109375" style="60"/>
    <col min="12551" max="12551" width="9.28515625" style="60" customWidth="1"/>
    <col min="12552" max="12801" width="8.7109375" style="60"/>
    <col min="12802" max="12802" width="17.42578125" style="60" customWidth="1"/>
    <col min="12803" max="12806" width="8.7109375" style="60"/>
    <col min="12807" max="12807" width="9.28515625" style="60" customWidth="1"/>
    <col min="12808" max="13057" width="8.7109375" style="60"/>
    <col min="13058" max="13058" width="17.42578125" style="60" customWidth="1"/>
    <col min="13059" max="13062" width="8.7109375" style="60"/>
    <col min="13063" max="13063" width="9.28515625" style="60" customWidth="1"/>
    <col min="13064" max="13313" width="8.7109375" style="60"/>
    <col min="13314" max="13314" width="17.42578125" style="60" customWidth="1"/>
    <col min="13315" max="13318" width="8.7109375" style="60"/>
    <col min="13319" max="13319" width="9.28515625" style="60" customWidth="1"/>
    <col min="13320" max="13569" width="8.7109375" style="60"/>
    <col min="13570" max="13570" width="17.42578125" style="60" customWidth="1"/>
    <col min="13571" max="13574" width="8.7109375" style="60"/>
    <col min="13575" max="13575" width="9.28515625" style="60" customWidth="1"/>
    <col min="13576" max="13825" width="8.7109375" style="60"/>
    <col min="13826" max="13826" width="17.42578125" style="60" customWidth="1"/>
    <col min="13827" max="13830" width="8.7109375" style="60"/>
    <col min="13831" max="13831" width="9.28515625" style="60" customWidth="1"/>
    <col min="13832" max="14081" width="8.7109375" style="60"/>
    <col min="14082" max="14082" width="17.42578125" style="60" customWidth="1"/>
    <col min="14083" max="14086" width="8.7109375" style="60"/>
    <col min="14087" max="14087" width="9.28515625" style="60" customWidth="1"/>
    <col min="14088" max="14337" width="8.7109375" style="60"/>
    <col min="14338" max="14338" width="17.42578125" style="60" customWidth="1"/>
    <col min="14339" max="14342" width="8.7109375" style="60"/>
    <col min="14343" max="14343" width="9.28515625" style="60" customWidth="1"/>
    <col min="14344" max="14593" width="8.7109375" style="60"/>
    <col min="14594" max="14594" width="17.42578125" style="60" customWidth="1"/>
    <col min="14595" max="14598" width="8.7109375" style="60"/>
    <col min="14599" max="14599" width="9.28515625" style="60" customWidth="1"/>
    <col min="14600" max="14849" width="8.7109375" style="60"/>
    <col min="14850" max="14850" width="17.42578125" style="60" customWidth="1"/>
    <col min="14851" max="14854" width="8.7109375" style="60"/>
    <col min="14855" max="14855" width="9.28515625" style="60" customWidth="1"/>
    <col min="14856" max="15105" width="8.7109375" style="60"/>
    <col min="15106" max="15106" width="17.42578125" style="60" customWidth="1"/>
    <col min="15107" max="15110" width="8.7109375" style="60"/>
    <col min="15111" max="15111" width="9.28515625" style="60" customWidth="1"/>
    <col min="15112" max="15361" width="8.7109375" style="60"/>
    <col min="15362" max="15362" width="17.42578125" style="60" customWidth="1"/>
    <col min="15363" max="15366" width="8.7109375" style="60"/>
    <col min="15367" max="15367" width="9.28515625" style="60" customWidth="1"/>
    <col min="15368" max="15617" width="8.7109375" style="60"/>
    <col min="15618" max="15618" width="17.42578125" style="60" customWidth="1"/>
    <col min="15619" max="15622" width="8.7109375" style="60"/>
    <col min="15623" max="15623" width="9.28515625" style="60" customWidth="1"/>
    <col min="15624" max="15873" width="8.7109375" style="60"/>
    <col min="15874" max="15874" width="17.42578125" style="60" customWidth="1"/>
    <col min="15875" max="15878" width="8.7109375" style="60"/>
    <col min="15879" max="15879" width="9.28515625" style="60" customWidth="1"/>
    <col min="15880" max="16129" width="8.7109375" style="60"/>
    <col min="16130" max="16130" width="17.42578125" style="60" customWidth="1"/>
    <col min="16131" max="16134" width="8.7109375" style="60"/>
    <col min="16135" max="16135" width="9.28515625" style="60" customWidth="1"/>
    <col min="16136" max="16384" width="8.7109375" style="60"/>
  </cols>
  <sheetData>
    <row r="1" spans="1:17" ht="15" customHeight="1"/>
    <row r="2" spans="1:17" ht="15" customHeight="1">
      <c r="A2" s="61"/>
      <c r="B2" s="61"/>
      <c r="C2" s="61"/>
      <c r="D2" s="61"/>
      <c r="E2" s="61"/>
      <c r="F2" s="61"/>
      <c r="G2" s="61"/>
      <c r="H2" s="61"/>
      <c r="I2" s="61"/>
    </row>
    <row r="3" spans="1:17" ht="15" customHeight="1">
      <c r="A3" s="419" t="s">
        <v>220</v>
      </c>
      <c r="B3" s="419" t="s">
        <v>221</v>
      </c>
      <c r="C3" s="420" t="s">
        <v>222</v>
      </c>
      <c r="D3" s="421"/>
      <c r="E3" s="419" t="s">
        <v>223</v>
      </c>
      <c r="F3" s="419"/>
      <c r="G3" s="419" t="s">
        <v>224</v>
      </c>
      <c r="H3" s="419" t="s">
        <v>225</v>
      </c>
      <c r="I3" s="419" t="s">
        <v>226</v>
      </c>
    </row>
    <row r="4" spans="1:17" ht="15" customHeight="1">
      <c r="A4" s="419"/>
      <c r="B4" s="419"/>
      <c r="C4" s="62" t="s">
        <v>227</v>
      </c>
      <c r="D4" s="62" t="s">
        <v>228</v>
      </c>
      <c r="E4" s="62" t="s">
        <v>227</v>
      </c>
      <c r="F4" s="62" t="s">
        <v>228</v>
      </c>
      <c r="G4" s="419"/>
      <c r="H4" s="419"/>
      <c r="I4" s="419"/>
    </row>
    <row r="5" spans="1:17" ht="15" customHeight="1">
      <c r="A5" s="63">
        <v>1</v>
      </c>
      <c r="B5" s="63" t="s">
        <v>229</v>
      </c>
      <c r="C5" s="71"/>
      <c r="D5" s="63"/>
      <c r="E5" s="63"/>
      <c r="F5" s="63"/>
      <c r="G5" s="64">
        <f>E5+F5</f>
        <v>0</v>
      </c>
      <c r="H5" s="64">
        <f>(C5+D5)</f>
        <v>0</v>
      </c>
      <c r="I5" s="64">
        <f>G5*H5</f>
        <v>0</v>
      </c>
    </row>
    <row r="6" spans="1:17" ht="15" customHeight="1">
      <c r="A6" s="63"/>
      <c r="B6" s="63" t="s">
        <v>230</v>
      </c>
      <c r="C6" s="71"/>
      <c r="D6" s="63"/>
      <c r="E6" s="63"/>
      <c r="F6" s="63"/>
      <c r="G6" s="64">
        <f t="shared" ref="G6:G32" si="0">E6+F6</f>
        <v>0</v>
      </c>
      <c r="H6" s="64">
        <f t="shared" ref="H6:H32" si="1">(C6+D6)</f>
        <v>0</v>
      </c>
      <c r="I6" s="64">
        <f>G6*H6</f>
        <v>0</v>
      </c>
    </row>
    <row r="7" spans="1:17" ht="15" customHeight="1">
      <c r="A7" s="63">
        <v>2</v>
      </c>
      <c r="B7" s="63" t="s">
        <v>231</v>
      </c>
      <c r="C7" s="71"/>
      <c r="D7" s="63"/>
      <c r="E7" s="63"/>
      <c r="F7" s="63"/>
      <c r="G7" s="64">
        <f t="shared" si="0"/>
        <v>0</v>
      </c>
      <c r="H7" s="64">
        <f t="shared" si="1"/>
        <v>0</v>
      </c>
      <c r="I7" s="64">
        <f t="shared" ref="I7:I32" si="2">G7*H7</f>
        <v>0</v>
      </c>
    </row>
    <row r="8" spans="1:17" ht="15" customHeight="1">
      <c r="A8" s="63">
        <v>3</v>
      </c>
      <c r="B8" s="63" t="s">
        <v>232</v>
      </c>
      <c r="C8" s="71"/>
      <c r="D8" s="63"/>
      <c r="E8" s="63"/>
      <c r="F8" s="63"/>
      <c r="G8" s="64">
        <f t="shared" si="0"/>
        <v>0</v>
      </c>
      <c r="H8" s="64">
        <f t="shared" si="1"/>
        <v>0</v>
      </c>
      <c r="I8" s="64">
        <f t="shared" si="2"/>
        <v>0</v>
      </c>
      <c r="K8" s="65"/>
      <c r="L8" s="65"/>
      <c r="M8" s="65"/>
      <c r="N8" s="65"/>
      <c r="O8" s="65"/>
      <c r="P8" s="65"/>
      <c r="Q8" s="65"/>
    </row>
    <row r="9" spans="1:17" ht="15" customHeight="1">
      <c r="A9" s="63"/>
      <c r="B9" s="63" t="s">
        <v>332</v>
      </c>
      <c r="C9" s="72"/>
      <c r="D9" s="63"/>
      <c r="E9" s="63"/>
      <c r="F9" s="63"/>
      <c r="G9" s="64">
        <f t="shared" si="0"/>
        <v>0</v>
      </c>
      <c r="H9" s="64">
        <f t="shared" si="1"/>
        <v>0</v>
      </c>
      <c r="I9" s="64">
        <f t="shared" si="2"/>
        <v>0</v>
      </c>
      <c r="K9" s="65"/>
      <c r="L9" s="65"/>
      <c r="M9" s="65"/>
      <c r="N9" s="65"/>
      <c r="O9" s="65"/>
      <c r="P9" s="65"/>
      <c r="Q9" s="65"/>
    </row>
    <row r="10" spans="1:17" ht="15" customHeight="1">
      <c r="A10" s="63"/>
      <c r="B10" s="63" t="s">
        <v>330</v>
      </c>
      <c r="C10" s="71"/>
      <c r="D10" s="63"/>
      <c r="E10" s="63"/>
      <c r="F10" s="63"/>
      <c r="G10" s="64">
        <f t="shared" si="0"/>
        <v>0</v>
      </c>
      <c r="H10" s="64">
        <f t="shared" si="1"/>
        <v>0</v>
      </c>
      <c r="I10" s="64">
        <f t="shared" si="2"/>
        <v>0</v>
      </c>
      <c r="K10" s="61"/>
      <c r="L10" s="61"/>
      <c r="M10" s="66"/>
      <c r="N10" s="61"/>
      <c r="O10" s="61"/>
      <c r="P10" s="66"/>
      <c r="Q10" s="66"/>
    </row>
    <row r="11" spans="1:17" ht="15" customHeight="1">
      <c r="A11" s="63"/>
      <c r="B11" s="63" t="s">
        <v>331</v>
      </c>
      <c r="C11" s="71"/>
      <c r="D11" s="63"/>
      <c r="E11" s="63"/>
      <c r="F11" s="63"/>
      <c r="G11" s="64">
        <f t="shared" si="0"/>
        <v>0</v>
      </c>
      <c r="H11" s="64">
        <f t="shared" si="1"/>
        <v>0</v>
      </c>
      <c r="I11" s="64">
        <f t="shared" si="2"/>
        <v>0</v>
      </c>
    </row>
    <row r="12" spans="1:17" ht="15" customHeight="1">
      <c r="A12" s="63">
        <v>4</v>
      </c>
      <c r="B12" s="63" t="s">
        <v>236</v>
      </c>
      <c r="C12" s="71"/>
      <c r="D12" s="63"/>
      <c r="E12" s="63"/>
      <c r="F12" s="63"/>
      <c r="G12" s="64">
        <f t="shared" si="0"/>
        <v>0</v>
      </c>
      <c r="H12" s="64">
        <f t="shared" si="1"/>
        <v>0</v>
      </c>
      <c r="I12" s="64">
        <f t="shared" si="2"/>
        <v>0</v>
      </c>
    </row>
    <row r="13" spans="1:17" ht="15" customHeight="1">
      <c r="A13" s="63"/>
      <c r="B13" s="63" t="s">
        <v>237</v>
      </c>
      <c r="C13" s="71"/>
      <c r="D13" s="63"/>
      <c r="E13" s="63"/>
      <c r="F13" s="63"/>
      <c r="G13" s="64">
        <f t="shared" si="0"/>
        <v>0</v>
      </c>
      <c r="H13" s="64">
        <f t="shared" si="1"/>
        <v>0</v>
      </c>
      <c r="I13" s="64">
        <f t="shared" si="2"/>
        <v>0</v>
      </c>
    </row>
    <row r="14" spans="1:17" ht="15" customHeight="1">
      <c r="A14" s="63"/>
      <c r="B14" s="63" t="s">
        <v>238</v>
      </c>
      <c r="C14" s="63"/>
      <c r="D14" s="63"/>
      <c r="E14" s="63"/>
      <c r="F14" s="63"/>
      <c r="G14" s="64">
        <f t="shared" si="0"/>
        <v>0</v>
      </c>
      <c r="H14" s="64">
        <f t="shared" si="1"/>
        <v>0</v>
      </c>
      <c r="I14" s="64">
        <f t="shared" si="2"/>
        <v>0</v>
      </c>
    </row>
    <row r="15" spans="1:17" ht="15" customHeight="1">
      <c r="A15" s="63"/>
      <c r="B15" s="63" t="s">
        <v>239</v>
      </c>
      <c r="C15" s="63"/>
      <c r="D15" s="63"/>
      <c r="E15" s="63"/>
      <c r="F15" s="63"/>
      <c r="G15" s="64">
        <f t="shared" si="0"/>
        <v>0</v>
      </c>
      <c r="H15" s="64">
        <f t="shared" si="1"/>
        <v>0</v>
      </c>
      <c r="I15" s="64">
        <f t="shared" si="2"/>
        <v>0</v>
      </c>
    </row>
    <row r="16" spans="1:17" ht="15" customHeight="1">
      <c r="A16" s="63">
        <v>5</v>
      </c>
      <c r="B16" s="63" t="s">
        <v>240</v>
      </c>
      <c r="C16" s="63"/>
      <c r="D16" s="63"/>
      <c r="E16" s="63"/>
      <c r="F16" s="63"/>
      <c r="G16" s="64">
        <f t="shared" si="0"/>
        <v>0</v>
      </c>
      <c r="H16" s="64">
        <f t="shared" si="1"/>
        <v>0</v>
      </c>
      <c r="I16" s="64">
        <f t="shared" si="2"/>
        <v>0</v>
      </c>
    </row>
    <row r="17" spans="1:9" ht="15" customHeight="1">
      <c r="A17" s="63"/>
      <c r="B17" s="63" t="s">
        <v>241</v>
      </c>
      <c r="C17" s="32"/>
      <c r="D17" s="32"/>
      <c r="E17" s="32"/>
      <c r="F17" s="32"/>
      <c r="G17" s="64">
        <f t="shared" si="0"/>
        <v>0</v>
      </c>
      <c r="H17" s="64">
        <f t="shared" si="1"/>
        <v>0</v>
      </c>
      <c r="I17" s="64">
        <f t="shared" si="2"/>
        <v>0</v>
      </c>
    </row>
    <row r="18" spans="1:9" ht="15" customHeight="1">
      <c r="A18" s="63"/>
      <c r="B18" s="63" t="s">
        <v>242</v>
      </c>
      <c r="C18" s="63"/>
      <c r="D18" s="63"/>
      <c r="E18" s="63"/>
      <c r="F18" s="67"/>
      <c r="G18" s="64">
        <f t="shared" si="0"/>
        <v>0</v>
      </c>
      <c r="H18" s="64">
        <f t="shared" si="1"/>
        <v>0</v>
      </c>
      <c r="I18" s="64">
        <f t="shared" si="2"/>
        <v>0</v>
      </c>
    </row>
    <row r="19" spans="1:9" ht="15" customHeight="1">
      <c r="A19" s="63">
        <v>6</v>
      </c>
      <c r="B19" s="63" t="s">
        <v>243</v>
      </c>
      <c r="C19" s="63"/>
      <c r="D19" s="63"/>
      <c r="E19" s="63"/>
      <c r="F19" s="67"/>
      <c r="G19" s="64">
        <f t="shared" si="0"/>
        <v>0</v>
      </c>
      <c r="H19" s="64">
        <f t="shared" si="1"/>
        <v>0</v>
      </c>
      <c r="I19" s="64">
        <f t="shared" si="2"/>
        <v>0</v>
      </c>
    </row>
    <row r="20" spans="1:9" ht="15" customHeight="1">
      <c r="A20" s="63"/>
      <c r="B20" s="63" t="s">
        <v>244</v>
      </c>
      <c r="C20" s="63"/>
      <c r="D20" s="63"/>
      <c r="E20" s="63"/>
      <c r="F20" s="67"/>
      <c r="G20" s="64">
        <f t="shared" si="0"/>
        <v>0</v>
      </c>
      <c r="H20" s="64">
        <f t="shared" si="1"/>
        <v>0</v>
      </c>
      <c r="I20" s="64">
        <f t="shared" si="2"/>
        <v>0</v>
      </c>
    </row>
    <row r="21" spans="1:9" ht="15" customHeight="1">
      <c r="A21" s="63"/>
      <c r="B21" s="63" t="s">
        <v>245</v>
      </c>
      <c r="C21" s="63"/>
      <c r="D21" s="63"/>
      <c r="E21" s="63"/>
      <c r="F21" s="67"/>
      <c r="G21" s="64">
        <f t="shared" si="0"/>
        <v>0</v>
      </c>
      <c r="H21" s="64">
        <f t="shared" si="1"/>
        <v>0</v>
      </c>
      <c r="I21" s="64">
        <f t="shared" si="2"/>
        <v>0</v>
      </c>
    </row>
    <row r="22" spans="1:9" ht="15" customHeight="1">
      <c r="A22" s="63"/>
      <c r="B22" s="63" t="s">
        <v>262</v>
      </c>
      <c r="C22" s="63"/>
      <c r="D22" s="63"/>
      <c r="E22" s="63"/>
      <c r="F22" s="67"/>
      <c r="G22" s="64">
        <f t="shared" si="0"/>
        <v>0</v>
      </c>
      <c r="H22" s="64">
        <f t="shared" si="1"/>
        <v>0</v>
      </c>
      <c r="I22" s="64">
        <f t="shared" si="2"/>
        <v>0</v>
      </c>
    </row>
    <row r="23" spans="1:9" ht="15" customHeight="1">
      <c r="A23" s="63">
        <v>7</v>
      </c>
      <c r="B23" s="63" t="s">
        <v>263</v>
      </c>
      <c r="C23" s="63"/>
      <c r="D23" s="63"/>
      <c r="E23" s="63"/>
      <c r="F23" s="67"/>
      <c r="G23" s="64">
        <f t="shared" si="0"/>
        <v>0</v>
      </c>
      <c r="H23" s="64">
        <f t="shared" si="1"/>
        <v>0</v>
      </c>
      <c r="I23" s="64">
        <f t="shared" si="2"/>
        <v>0</v>
      </c>
    </row>
    <row r="24" spans="1:9" ht="15" customHeight="1">
      <c r="A24" s="63"/>
      <c r="B24" s="63" t="s">
        <v>264</v>
      </c>
      <c r="C24" s="63"/>
      <c r="D24" s="63"/>
      <c r="E24" s="63"/>
      <c r="F24" s="67"/>
      <c r="G24" s="64">
        <f t="shared" si="0"/>
        <v>0</v>
      </c>
      <c r="H24" s="64">
        <f t="shared" si="1"/>
        <v>0</v>
      </c>
      <c r="I24" s="64">
        <f t="shared" si="2"/>
        <v>0</v>
      </c>
    </row>
    <row r="25" spans="1:9" ht="15" customHeight="1">
      <c r="A25" s="63"/>
      <c r="B25" s="63" t="s">
        <v>249</v>
      </c>
      <c r="C25" s="63"/>
      <c r="D25" s="63"/>
      <c r="E25" s="63"/>
      <c r="F25" s="67"/>
      <c r="G25" s="64">
        <f t="shared" si="0"/>
        <v>0</v>
      </c>
      <c r="H25" s="64">
        <f t="shared" si="1"/>
        <v>0</v>
      </c>
      <c r="I25" s="64">
        <f t="shared" si="2"/>
        <v>0</v>
      </c>
    </row>
    <row r="26" spans="1:9" ht="15" customHeight="1">
      <c r="A26" s="63">
        <v>8</v>
      </c>
      <c r="B26" s="63" t="s">
        <v>250</v>
      </c>
      <c r="C26" s="63"/>
      <c r="D26" s="63"/>
      <c r="E26" s="63"/>
      <c r="F26" s="67"/>
      <c r="G26" s="64">
        <f t="shared" si="0"/>
        <v>0</v>
      </c>
      <c r="H26" s="64">
        <f t="shared" si="1"/>
        <v>0</v>
      </c>
      <c r="I26" s="64">
        <f t="shared" si="2"/>
        <v>0</v>
      </c>
    </row>
    <row r="27" spans="1:9" ht="15" customHeight="1">
      <c r="A27" s="63"/>
      <c r="B27" s="63" t="s">
        <v>251</v>
      </c>
      <c r="C27" s="63"/>
      <c r="D27" s="63"/>
      <c r="E27" s="63"/>
      <c r="F27" s="67"/>
      <c r="G27" s="64">
        <f t="shared" si="0"/>
        <v>0</v>
      </c>
      <c r="H27" s="64">
        <f t="shared" si="1"/>
        <v>0</v>
      </c>
      <c r="I27" s="64">
        <f t="shared" si="2"/>
        <v>0</v>
      </c>
    </row>
    <row r="28" spans="1:9" ht="15" customHeight="1">
      <c r="A28" s="63"/>
      <c r="B28" s="63" t="s">
        <v>252</v>
      </c>
      <c r="C28" s="63"/>
      <c r="D28" s="63"/>
      <c r="E28" s="63"/>
      <c r="F28" s="67"/>
      <c r="G28" s="64">
        <f t="shared" si="0"/>
        <v>0</v>
      </c>
      <c r="H28" s="64">
        <f t="shared" si="1"/>
        <v>0</v>
      </c>
      <c r="I28" s="64">
        <f t="shared" si="2"/>
        <v>0</v>
      </c>
    </row>
    <row r="29" spans="1:9" ht="15" customHeight="1">
      <c r="A29" s="63">
        <v>9</v>
      </c>
      <c r="B29" s="63" t="s">
        <v>253</v>
      </c>
      <c r="C29" s="63"/>
      <c r="D29" s="63"/>
      <c r="E29" s="63"/>
      <c r="F29" s="67"/>
      <c r="G29" s="64">
        <f t="shared" si="0"/>
        <v>0</v>
      </c>
      <c r="H29" s="64">
        <f t="shared" si="1"/>
        <v>0</v>
      </c>
      <c r="I29" s="64">
        <f t="shared" si="2"/>
        <v>0</v>
      </c>
    </row>
    <row r="30" spans="1:9" ht="15" customHeight="1">
      <c r="A30" s="63"/>
      <c r="B30" s="63" t="s">
        <v>254</v>
      </c>
      <c r="C30" s="63"/>
      <c r="D30" s="63"/>
      <c r="E30" s="63"/>
      <c r="F30" s="67"/>
      <c r="G30" s="64">
        <f t="shared" si="0"/>
        <v>0</v>
      </c>
      <c r="H30" s="64">
        <f t="shared" si="1"/>
        <v>0</v>
      </c>
      <c r="I30" s="64">
        <f t="shared" si="2"/>
        <v>0</v>
      </c>
    </row>
    <row r="31" spans="1:9" ht="15" customHeight="1">
      <c r="A31" s="63"/>
      <c r="B31" s="63" t="s">
        <v>255</v>
      </c>
      <c r="C31" s="63"/>
      <c r="D31" s="63"/>
      <c r="E31" s="63"/>
      <c r="F31" s="67"/>
      <c r="G31" s="64">
        <f t="shared" si="0"/>
        <v>0</v>
      </c>
      <c r="H31" s="64">
        <f t="shared" si="1"/>
        <v>0</v>
      </c>
      <c r="I31" s="64">
        <f t="shared" si="2"/>
        <v>0</v>
      </c>
    </row>
    <row r="32" spans="1:9" ht="15" customHeight="1">
      <c r="A32" s="63">
        <v>10</v>
      </c>
      <c r="B32" s="63" t="s">
        <v>256</v>
      </c>
      <c r="C32" s="63"/>
      <c r="D32" s="63"/>
      <c r="E32" s="63"/>
      <c r="F32" s="67"/>
      <c r="G32" s="64">
        <f t="shared" si="0"/>
        <v>0</v>
      </c>
      <c r="H32" s="64">
        <f t="shared" si="1"/>
        <v>0</v>
      </c>
      <c r="I32" s="64">
        <f t="shared" si="2"/>
        <v>0</v>
      </c>
    </row>
    <row r="33" spans="1:10" ht="15" customHeight="1">
      <c r="A33" s="63"/>
      <c r="B33" s="63"/>
      <c r="C33" s="63"/>
      <c r="D33" s="63"/>
      <c r="E33" s="63"/>
      <c r="F33" s="67"/>
      <c r="G33" s="64"/>
      <c r="H33" s="32"/>
      <c r="I33" s="63"/>
    </row>
    <row r="34" spans="1:10" ht="15" customHeight="1">
      <c r="A34" s="63"/>
      <c r="B34" s="63"/>
      <c r="C34" s="63"/>
      <c r="D34" s="63"/>
      <c r="E34" s="63"/>
      <c r="F34" s="67"/>
      <c r="G34" s="64"/>
      <c r="H34" s="63"/>
      <c r="I34" s="63"/>
    </row>
    <row r="35" spans="1:10" ht="15" customHeight="1">
      <c r="A35" s="63"/>
      <c r="B35" s="62" t="s">
        <v>257</v>
      </c>
      <c r="C35" s="63"/>
      <c r="D35" s="63"/>
      <c r="E35" s="63"/>
      <c r="F35" s="67"/>
      <c r="G35" s="63"/>
      <c r="H35" s="32"/>
      <c r="I35" s="64">
        <f>SUM(I5:I18)</f>
        <v>0</v>
      </c>
      <c r="J35" s="60">
        <f>I35*10.764</f>
        <v>0</v>
      </c>
    </row>
    <row r="36" spans="1:10" ht="15" customHeight="1">
      <c r="A36" s="63"/>
      <c r="B36" s="62" t="s">
        <v>258</v>
      </c>
      <c r="C36" s="63"/>
      <c r="D36" s="63"/>
      <c r="E36" s="63"/>
      <c r="F36" s="67"/>
      <c r="G36" s="63"/>
      <c r="H36" s="32"/>
      <c r="I36" s="64">
        <f>SUM(I19:I28)</f>
        <v>0</v>
      </c>
      <c r="J36" s="60">
        <f t="shared" ref="J36:J38" si="3">I36*10.764</f>
        <v>0</v>
      </c>
    </row>
    <row r="37" spans="1:10" ht="15" customHeight="1">
      <c r="A37" s="63"/>
      <c r="B37" s="62" t="s">
        <v>259</v>
      </c>
      <c r="C37" s="63"/>
      <c r="D37" s="63"/>
      <c r="E37" s="63"/>
      <c r="F37" s="67"/>
      <c r="G37" s="63"/>
      <c r="H37" s="32"/>
      <c r="I37" s="59">
        <f>SUM(I29:I31)</f>
        <v>0</v>
      </c>
      <c r="J37" s="60">
        <f t="shared" si="3"/>
        <v>0</v>
      </c>
    </row>
    <row r="38" spans="1:10" ht="15" customHeight="1">
      <c r="A38" s="63"/>
      <c r="B38" s="62" t="s">
        <v>261</v>
      </c>
      <c r="C38" s="63"/>
      <c r="D38" s="63"/>
      <c r="E38" s="63"/>
      <c r="F38" s="67"/>
      <c r="G38" s="63"/>
      <c r="H38" s="32"/>
      <c r="I38" s="64">
        <f>SUM(I5:I28)</f>
        <v>0</v>
      </c>
      <c r="J38" s="60">
        <f t="shared" si="3"/>
        <v>0</v>
      </c>
    </row>
    <row r="39" spans="1:10" ht="15" customHeight="1">
      <c r="A39" s="61"/>
      <c r="B39" s="61"/>
      <c r="C39" s="61"/>
      <c r="D39" s="61"/>
      <c r="E39" s="61"/>
      <c r="F39" s="61"/>
      <c r="G39" s="61"/>
      <c r="H39" s="61"/>
      <c r="I39" s="61"/>
    </row>
    <row r="40" spans="1:10" ht="15" customHeight="1">
      <c r="A40" s="61"/>
      <c r="B40" s="61"/>
      <c r="C40" s="61"/>
      <c r="D40" s="61"/>
      <c r="E40" s="61"/>
      <c r="F40" s="61"/>
      <c r="G40" s="61"/>
      <c r="H40" s="61"/>
      <c r="I40" s="61"/>
    </row>
  </sheetData>
  <mergeCells count="7">
    <mergeCell ref="I3:I4"/>
    <mergeCell ref="A3:A4"/>
    <mergeCell ref="B3:B4"/>
    <mergeCell ref="C3:D3"/>
    <mergeCell ref="E3:F3"/>
    <mergeCell ref="G3:G4"/>
    <mergeCell ref="H3:H4"/>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3"/>
  <sheetViews>
    <sheetView topLeftCell="A34" workbookViewId="0">
      <selection activeCell="A53" sqref="A53"/>
    </sheetView>
  </sheetViews>
  <sheetFormatPr defaultColWidth="8.85546875" defaultRowHeight="12.75"/>
  <sheetData>
    <row r="1" spans="1:1">
      <c r="A1" t="s">
        <v>299</v>
      </c>
    </row>
    <row r="2" spans="1:1">
      <c r="A2" t="s">
        <v>300</v>
      </c>
    </row>
    <row r="4" spans="1:1">
      <c r="A4" t="s">
        <v>301</v>
      </c>
    </row>
    <row r="6" spans="1:1">
      <c r="A6" t="s">
        <v>302</v>
      </c>
    </row>
    <row r="8" spans="1:1">
      <c r="A8" t="s">
        <v>303</v>
      </c>
    </row>
    <row r="10" spans="1:1">
      <c r="A10" t="s">
        <v>304</v>
      </c>
    </row>
    <row r="12" spans="1:1">
      <c r="A12" t="s">
        <v>305</v>
      </c>
    </row>
    <row r="14" spans="1:1">
      <c r="A14" t="s">
        <v>306</v>
      </c>
    </row>
    <row r="16" spans="1:1">
      <c r="A16" t="s">
        <v>307</v>
      </c>
    </row>
    <row r="18" spans="1:1">
      <c r="A18" t="s">
        <v>308</v>
      </c>
    </row>
    <row r="20" spans="1:1">
      <c r="A20" t="s">
        <v>309</v>
      </c>
    </row>
    <row r="21" spans="1:1">
      <c r="A21" t="s">
        <v>287</v>
      </c>
    </row>
    <row r="22" spans="1:1">
      <c r="A22" t="s">
        <v>310</v>
      </c>
    </row>
    <row r="24" spans="1:1">
      <c r="A24" t="s">
        <v>311</v>
      </c>
    </row>
    <row r="26" spans="1:1">
      <c r="A26" t="s">
        <v>312</v>
      </c>
    </row>
    <row r="27" spans="1:1">
      <c r="A27" t="s">
        <v>287</v>
      </c>
    </row>
    <row r="28" spans="1:1">
      <c r="A28" t="s">
        <v>313</v>
      </c>
    </row>
    <row r="29" spans="1:1">
      <c r="A29" t="s">
        <v>314</v>
      </c>
    </row>
    <row r="31" spans="1:1">
      <c r="A31" t="s">
        <v>315</v>
      </c>
    </row>
    <row r="33" spans="1:1">
      <c r="A33" t="s">
        <v>316</v>
      </c>
    </row>
    <row r="35" spans="1:1">
      <c r="A35" t="s">
        <v>317</v>
      </c>
    </row>
    <row r="36" spans="1:1">
      <c r="A36" t="s">
        <v>318</v>
      </c>
    </row>
    <row r="37" spans="1:1">
      <c r="A37" t="s">
        <v>319</v>
      </c>
    </row>
    <row r="39" spans="1:1">
      <c r="A39" t="s">
        <v>320</v>
      </c>
    </row>
    <row r="40" spans="1:1">
      <c r="A40" t="s">
        <v>321</v>
      </c>
    </row>
    <row r="43" spans="1:1">
      <c r="A43" t="s">
        <v>322</v>
      </c>
    </row>
    <row r="45" spans="1:1">
      <c r="A45" t="s">
        <v>323</v>
      </c>
    </row>
    <row r="46" spans="1:1">
      <c r="A46" t="s">
        <v>324</v>
      </c>
    </row>
    <row r="47" spans="1:1">
      <c r="A47" t="s">
        <v>325</v>
      </c>
    </row>
    <row r="48" spans="1:1">
      <c r="A48" t="s">
        <v>326</v>
      </c>
    </row>
    <row r="49" spans="1:1">
      <c r="A49" t="s">
        <v>327</v>
      </c>
    </row>
    <row r="50" spans="1:1">
      <c r="A50" t="s">
        <v>328</v>
      </c>
    </row>
    <row r="52" spans="1:1">
      <c r="A52" t="s">
        <v>334</v>
      </c>
    </row>
    <row r="53" spans="1:1">
      <c r="A53" t="s">
        <v>335</v>
      </c>
    </row>
  </sheetData>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N20"/>
  <sheetViews>
    <sheetView workbookViewId="0">
      <selection activeCell="E16" sqref="E16"/>
    </sheetView>
  </sheetViews>
  <sheetFormatPr defaultColWidth="8.85546875" defaultRowHeight="12.75"/>
  <cols>
    <col min="1" max="1" width="11.28515625" customWidth="1"/>
    <col min="2" max="2" width="12" customWidth="1"/>
    <col min="3" max="3" width="14.42578125" customWidth="1"/>
    <col min="4" max="4" width="4" customWidth="1"/>
    <col min="5" max="5" width="15.140625" customWidth="1"/>
    <col min="6" max="7" width="9.140625" hidden="1" customWidth="1"/>
    <col min="9" max="9" width="12.7109375" customWidth="1"/>
    <col min="10" max="10" width="15.140625" customWidth="1"/>
    <col min="13" max="13" width="16.42578125" customWidth="1"/>
  </cols>
  <sheetData>
    <row r="2" spans="1:14" ht="15">
      <c r="A2" t="s">
        <v>265</v>
      </c>
      <c r="B2" s="68" t="s">
        <v>266</v>
      </c>
      <c r="C2" s="68">
        <v>1</v>
      </c>
    </row>
    <row r="3" spans="1:14">
      <c r="B3" t="s">
        <v>267</v>
      </c>
      <c r="C3" t="s">
        <v>268</v>
      </c>
    </row>
    <row r="4" spans="1:14">
      <c r="A4" t="s">
        <v>269</v>
      </c>
      <c r="B4" s="28">
        <v>10</v>
      </c>
      <c r="C4" s="28">
        <v>10</v>
      </c>
    </row>
    <row r="5" spans="1:14">
      <c r="A5" t="s">
        <v>270</v>
      </c>
      <c r="B5" t="s">
        <v>271</v>
      </c>
      <c r="C5" t="s">
        <v>272</v>
      </c>
      <c r="H5" s="28" t="s">
        <v>273</v>
      </c>
      <c r="I5" s="28" t="s">
        <v>274</v>
      </c>
      <c r="J5" s="28" t="s">
        <v>275</v>
      </c>
      <c r="K5" s="28" t="s">
        <v>276</v>
      </c>
      <c r="L5" s="28" t="s">
        <v>277</v>
      </c>
      <c r="M5" s="28" t="s">
        <v>278</v>
      </c>
      <c r="N5" s="28" t="s">
        <v>279</v>
      </c>
    </row>
    <row r="6" spans="1:14">
      <c r="B6" s="28">
        <f>C2+1</f>
        <v>2</v>
      </c>
      <c r="C6" s="28">
        <v>2</v>
      </c>
      <c r="E6" s="39" t="s">
        <v>280</v>
      </c>
      <c r="H6" s="39">
        <f>C4</f>
        <v>10</v>
      </c>
      <c r="I6" s="39">
        <f>40/B6*C6</f>
        <v>40</v>
      </c>
      <c r="J6" s="39">
        <f>15/B8*C8</f>
        <v>15</v>
      </c>
      <c r="K6" s="39">
        <f>10/B10*C10</f>
        <v>0</v>
      </c>
      <c r="L6" s="39">
        <f>10/B12*C12</f>
        <v>0</v>
      </c>
      <c r="M6" s="39">
        <f>5/B14*C14</f>
        <v>0</v>
      </c>
      <c r="N6" s="39">
        <f>5/B16*C16</f>
        <v>0</v>
      </c>
    </row>
    <row r="7" spans="1:14">
      <c r="A7" t="s">
        <v>281</v>
      </c>
      <c r="B7" t="s">
        <v>282</v>
      </c>
      <c r="C7" t="s">
        <v>283</v>
      </c>
      <c r="E7" s="28" t="s">
        <v>284</v>
      </c>
      <c r="F7" s="28"/>
      <c r="G7" s="28"/>
      <c r="H7" s="28">
        <f>H6+20</f>
        <v>30</v>
      </c>
      <c r="I7" s="28">
        <f>30/B6*C6</f>
        <v>30</v>
      </c>
      <c r="J7" s="28">
        <f>15/B8*C8</f>
        <v>15</v>
      </c>
      <c r="K7" s="28">
        <f>10/B10*C10</f>
        <v>0</v>
      </c>
      <c r="L7" s="28">
        <f>5/B12*C12</f>
        <v>0</v>
      </c>
      <c r="M7" s="28">
        <f>5/B14*C14</f>
        <v>0</v>
      </c>
      <c r="N7" s="28">
        <f>5/B16*C16</f>
        <v>0</v>
      </c>
    </row>
    <row r="8" spans="1:14">
      <c r="B8" s="28">
        <f>C2</f>
        <v>1</v>
      </c>
      <c r="C8" s="28">
        <v>1</v>
      </c>
    </row>
    <row r="9" spans="1:14">
      <c r="A9" t="s">
        <v>285</v>
      </c>
      <c r="B9" t="s">
        <v>282</v>
      </c>
      <c r="C9" t="s">
        <v>283</v>
      </c>
    </row>
    <row r="10" spans="1:14">
      <c r="B10" s="28">
        <f>C2</f>
        <v>1</v>
      </c>
      <c r="C10" s="28">
        <v>0</v>
      </c>
    </row>
    <row r="11" spans="1:14">
      <c r="A11" t="s">
        <v>277</v>
      </c>
      <c r="B11" t="s">
        <v>282</v>
      </c>
      <c r="C11" t="s">
        <v>283</v>
      </c>
    </row>
    <row r="12" spans="1:14">
      <c r="B12" s="28">
        <f>C2</f>
        <v>1</v>
      </c>
      <c r="C12" s="28">
        <v>0</v>
      </c>
      <c r="H12" s="28"/>
      <c r="I12" s="28" t="s">
        <v>280</v>
      </c>
      <c r="J12" s="28" t="s">
        <v>286</v>
      </c>
      <c r="K12" t="s">
        <v>287</v>
      </c>
    </row>
    <row r="13" spans="1:14" ht="25.5">
      <c r="A13" s="18" t="s">
        <v>278</v>
      </c>
      <c r="B13" t="s">
        <v>282</v>
      </c>
      <c r="C13" t="s">
        <v>283</v>
      </c>
      <c r="H13" s="28" t="s">
        <v>288</v>
      </c>
      <c r="I13" s="28">
        <f>H6</f>
        <v>10</v>
      </c>
      <c r="J13" s="28">
        <f>H7</f>
        <v>30</v>
      </c>
      <c r="K13" t="s">
        <v>287</v>
      </c>
    </row>
    <row r="14" spans="1:14">
      <c r="B14" s="28">
        <f>C2</f>
        <v>1</v>
      </c>
      <c r="C14" s="28">
        <v>0</v>
      </c>
      <c r="H14" s="28" t="s">
        <v>136</v>
      </c>
      <c r="I14" s="28">
        <f>I6</f>
        <v>40</v>
      </c>
      <c r="J14" s="28">
        <f>I7</f>
        <v>30</v>
      </c>
    </row>
    <row r="15" spans="1:14">
      <c r="A15" t="s">
        <v>279</v>
      </c>
      <c r="B15" t="s">
        <v>282</v>
      </c>
      <c r="C15" t="s">
        <v>283</v>
      </c>
      <c r="H15" s="28" t="s">
        <v>275</v>
      </c>
      <c r="I15" s="28">
        <f>J6</f>
        <v>15</v>
      </c>
      <c r="J15" s="28">
        <f>J7</f>
        <v>15</v>
      </c>
    </row>
    <row r="16" spans="1:14">
      <c r="B16" s="28">
        <f>C2</f>
        <v>1</v>
      </c>
      <c r="C16" s="28">
        <v>0</v>
      </c>
      <c r="H16" s="28" t="s">
        <v>276</v>
      </c>
      <c r="I16" s="28">
        <f>K6</f>
        <v>0</v>
      </c>
      <c r="J16" s="28">
        <f>K7</f>
        <v>0</v>
      </c>
    </row>
    <row r="17" spans="8:10">
      <c r="H17" s="28" t="s">
        <v>277</v>
      </c>
      <c r="I17" s="28">
        <f>L6</f>
        <v>0</v>
      </c>
      <c r="J17" s="28">
        <f>L7</f>
        <v>0</v>
      </c>
    </row>
    <row r="18" spans="8:10" ht="25.5">
      <c r="H18" s="31" t="s">
        <v>278</v>
      </c>
      <c r="I18" s="28">
        <f>M6</f>
        <v>0</v>
      </c>
      <c r="J18" s="28">
        <f>M7</f>
        <v>0</v>
      </c>
    </row>
    <row r="19" spans="8:10">
      <c r="H19" s="28" t="s">
        <v>279</v>
      </c>
      <c r="I19" s="28">
        <f>N6</f>
        <v>0</v>
      </c>
      <c r="J19" s="28">
        <f>N7</f>
        <v>0</v>
      </c>
    </row>
    <row r="20" spans="8:10">
      <c r="H20" s="28" t="s">
        <v>289</v>
      </c>
      <c r="I20" s="28">
        <f>I13+I14+I15+I16+I17+I18+I19</f>
        <v>65</v>
      </c>
      <c r="J20" s="28">
        <f>J13+J14+J15+J16+J17+J18+J19</f>
        <v>75</v>
      </c>
    </row>
  </sheetData>
  <pageMargins left="0.7" right="0.7" top="0.75" bottom="0.75" header="0.3" footer="0.3"/>
  <pageSetup paperSize="9"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5"/>
  <sheetViews>
    <sheetView workbookViewId="0">
      <selection activeCell="I16" sqref="I16"/>
    </sheetView>
  </sheetViews>
  <sheetFormatPr defaultColWidth="8.85546875" defaultRowHeight="12.75"/>
  <cols>
    <col min="6" max="6" width="36.42578125" customWidth="1"/>
    <col min="10" max="10" width="29.28515625" customWidth="1"/>
  </cols>
  <sheetData>
    <row r="1" spans="1:12" ht="24">
      <c r="A1" s="422" t="s">
        <v>22</v>
      </c>
      <c r="B1" s="422"/>
      <c r="C1" t="s">
        <v>109</v>
      </c>
      <c r="F1" s="2" t="s">
        <v>59</v>
      </c>
      <c r="G1" t="s">
        <v>123</v>
      </c>
      <c r="J1" s="14" t="s">
        <v>104</v>
      </c>
      <c r="K1" s="15"/>
      <c r="L1" t="s">
        <v>148</v>
      </c>
    </row>
    <row r="2" spans="1:12">
      <c r="C2" t="s">
        <v>110</v>
      </c>
      <c r="G2" t="s">
        <v>11</v>
      </c>
      <c r="L2" t="s">
        <v>149</v>
      </c>
    </row>
    <row r="3" spans="1:12">
      <c r="G3" t="s">
        <v>124</v>
      </c>
      <c r="L3" t="s">
        <v>150</v>
      </c>
    </row>
    <row r="4" spans="1:12">
      <c r="G4" t="s">
        <v>295</v>
      </c>
      <c r="L4" t="s">
        <v>151</v>
      </c>
    </row>
    <row r="5" spans="1:12" ht="48">
      <c r="A5" s="422" t="s">
        <v>56</v>
      </c>
      <c r="B5" s="422"/>
      <c r="C5" t="s">
        <v>111</v>
      </c>
      <c r="F5" s="2" t="s">
        <v>78</v>
      </c>
      <c r="G5" t="s">
        <v>125</v>
      </c>
    </row>
    <row r="6" spans="1:12">
      <c r="C6" t="s">
        <v>51</v>
      </c>
      <c r="G6" t="s">
        <v>184</v>
      </c>
    </row>
    <row r="7" spans="1:12">
      <c r="C7" t="s">
        <v>112</v>
      </c>
      <c r="G7" t="s">
        <v>126</v>
      </c>
      <c r="J7" s="4" t="s">
        <v>152</v>
      </c>
      <c r="K7" t="s">
        <v>153</v>
      </c>
    </row>
    <row r="8" spans="1:12">
      <c r="C8" t="s">
        <v>113</v>
      </c>
      <c r="G8" t="s">
        <v>127</v>
      </c>
      <c r="K8" t="s">
        <v>154</v>
      </c>
    </row>
    <row r="9" spans="1:12">
      <c r="C9" t="s">
        <v>114</v>
      </c>
      <c r="G9" t="s">
        <v>128</v>
      </c>
      <c r="K9" t="s">
        <v>155</v>
      </c>
    </row>
    <row r="10" spans="1:12">
      <c r="C10" t="s">
        <v>349</v>
      </c>
      <c r="G10" t="s">
        <v>129</v>
      </c>
    </row>
    <row r="11" spans="1:12">
      <c r="C11" t="s">
        <v>115</v>
      </c>
      <c r="G11" t="s">
        <v>130</v>
      </c>
    </row>
    <row r="12" spans="1:12">
      <c r="C12" t="s">
        <v>329</v>
      </c>
      <c r="G12" t="s">
        <v>131</v>
      </c>
    </row>
    <row r="13" spans="1:12">
      <c r="G13" t="s">
        <v>132</v>
      </c>
    </row>
    <row r="14" spans="1:12">
      <c r="A14" s="422" t="s">
        <v>89</v>
      </c>
      <c r="B14" s="422"/>
      <c r="C14" t="s">
        <v>109</v>
      </c>
      <c r="G14" t="s">
        <v>133</v>
      </c>
    </row>
    <row r="15" spans="1:12">
      <c r="C15" t="s">
        <v>110</v>
      </c>
      <c r="G15" t="s">
        <v>134</v>
      </c>
    </row>
    <row r="16" spans="1:12">
      <c r="G16" t="s">
        <v>168</v>
      </c>
    </row>
    <row r="17" spans="1:11">
      <c r="G17" t="s">
        <v>350</v>
      </c>
    </row>
    <row r="19" spans="1:11" ht="36">
      <c r="A19" s="422" t="s">
        <v>57</v>
      </c>
      <c r="B19" s="422"/>
      <c r="C19" t="s">
        <v>111</v>
      </c>
      <c r="F19" s="2" t="s">
        <v>60</v>
      </c>
      <c r="G19" t="s">
        <v>135</v>
      </c>
      <c r="J19" s="3" t="s">
        <v>91</v>
      </c>
      <c r="K19" t="s">
        <v>142</v>
      </c>
    </row>
    <row r="20" spans="1:11">
      <c r="C20" t="s">
        <v>51</v>
      </c>
      <c r="G20" t="s">
        <v>136</v>
      </c>
      <c r="K20" t="s">
        <v>143</v>
      </c>
    </row>
    <row r="21" spans="1:11">
      <c r="C21" t="s">
        <v>112</v>
      </c>
      <c r="G21" t="s">
        <v>137</v>
      </c>
      <c r="K21" t="s">
        <v>144</v>
      </c>
    </row>
    <row r="22" spans="1:11">
      <c r="C22" t="s">
        <v>116</v>
      </c>
      <c r="K22" t="s">
        <v>145</v>
      </c>
    </row>
    <row r="23" spans="1:11">
      <c r="C23" t="s">
        <v>117</v>
      </c>
      <c r="K23" t="s">
        <v>146</v>
      </c>
    </row>
    <row r="24" spans="1:11">
      <c r="K24" t="s">
        <v>147</v>
      </c>
    </row>
    <row r="25" spans="1:11" ht="36">
      <c r="A25" s="422" t="s">
        <v>58</v>
      </c>
      <c r="B25" s="422"/>
      <c r="C25" t="s">
        <v>118</v>
      </c>
      <c r="F25" s="2" t="s">
        <v>79</v>
      </c>
      <c r="G25" t="s">
        <v>138</v>
      </c>
      <c r="J25" s="2" t="s">
        <v>80</v>
      </c>
      <c r="K25" t="s">
        <v>138</v>
      </c>
    </row>
    <row r="26" spans="1:11">
      <c r="C26" t="s">
        <v>119</v>
      </c>
      <c r="G26" t="s">
        <v>139</v>
      </c>
      <c r="K26" t="s">
        <v>139</v>
      </c>
    </row>
    <row r="27" spans="1:11">
      <c r="C27" t="s">
        <v>120</v>
      </c>
      <c r="G27" t="s">
        <v>140</v>
      </c>
      <c r="K27" t="s">
        <v>140</v>
      </c>
    </row>
    <row r="28" spans="1:11">
      <c r="C28" t="s">
        <v>121</v>
      </c>
      <c r="G28" t="s">
        <v>141</v>
      </c>
      <c r="K28" t="s">
        <v>141</v>
      </c>
    </row>
    <row r="29" spans="1:11">
      <c r="C29" t="s">
        <v>122</v>
      </c>
      <c r="G29" t="s">
        <v>165</v>
      </c>
      <c r="K29" t="s">
        <v>165</v>
      </c>
    </row>
    <row r="30" spans="1:11">
      <c r="G30" t="s">
        <v>296</v>
      </c>
      <c r="K30" t="s">
        <v>296</v>
      </c>
    </row>
    <row r="31" spans="1:11" ht="20.25" customHeight="1">
      <c r="A31" s="425" t="s">
        <v>158</v>
      </c>
      <c r="B31" s="426"/>
      <c r="C31" t="s">
        <v>109</v>
      </c>
      <c r="F31" s="5" t="s">
        <v>159</v>
      </c>
      <c r="G31" s="6" t="s">
        <v>109</v>
      </c>
      <c r="J31" s="10" t="s">
        <v>83</v>
      </c>
      <c r="K31" t="s">
        <v>165</v>
      </c>
    </row>
    <row r="32" spans="1:11">
      <c r="C32" t="s">
        <v>110</v>
      </c>
      <c r="G32" t="s">
        <v>110</v>
      </c>
      <c r="K32" t="s">
        <v>139</v>
      </c>
    </row>
    <row r="33" spans="1:11">
      <c r="K33" t="s">
        <v>141</v>
      </c>
    </row>
    <row r="34" spans="1:11" ht="24" customHeight="1">
      <c r="A34" s="424" t="s">
        <v>74</v>
      </c>
      <c r="B34" s="424"/>
      <c r="C34" t="s">
        <v>109</v>
      </c>
      <c r="F34" s="1" t="s">
        <v>161</v>
      </c>
      <c r="G34" t="s">
        <v>162</v>
      </c>
      <c r="K34" t="s">
        <v>296</v>
      </c>
    </row>
    <row r="35" spans="1:11">
      <c r="A35" s="424"/>
      <c r="B35" s="424"/>
      <c r="C35" t="s">
        <v>110</v>
      </c>
      <c r="G35" t="s">
        <v>163</v>
      </c>
      <c r="J35" s="16" t="s">
        <v>100</v>
      </c>
      <c r="K35" s="17" t="s">
        <v>119</v>
      </c>
    </row>
    <row r="36" spans="1:11">
      <c r="A36" s="18"/>
      <c r="B36" s="18"/>
      <c r="K36" t="s">
        <v>169</v>
      </c>
    </row>
    <row r="37" spans="1:11" ht="25.5" customHeight="1">
      <c r="A37" s="424" t="s">
        <v>75</v>
      </c>
      <c r="B37" s="424"/>
      <c r="C37" t="s">
        <v>109</v>
      </c>
      <c r="K37" t="s">
        <v>121</v>
      </c>
    </row>
    <row r="38" spans="1:11">
      <c r="A38" s="424"/>
      <c r="B38" s="424"/>
      <c r="C38" t="s">
        <v>110</v>
      </c>
      <c r="K38" t="s">
        <v>170</v>
      </c>
    </row>
    <row r="39" spans="1:11" ht="26.25" customHeight="1"/>
    <row r="40" spans="1:11" ht="24" customHeight="1">
      <c r="A40" s="424" t="s">
        <v>76</v>
      </c>
      <c r="B40" s="424"/>
      <c r="C40" t="s">
        <v>109</v>
      </c>
      <c r="F40" s="10" t="s">
        <v>101</v>
      </c>
      <c r="G40" t="s">
        <v>109</v>
      </c>
      <c r="H40" t="s">
        <v>110</v>
      </c>
    </row>
    <row r="41" spans="1:11">
      <c r="A41" s="424"/>
      <c r="B41" s="424"/>
      <c r="C41" t="s">
        <v>110</v>
      </c>
      <c r="F41" s="10" t="s">
        <v>99</v>
      </c>
      <c r="G41" t="s">
        <v>109</v>
      </c>
      <c r="H41" t="s">
        <v>110</v>
      </c>
    </row>
    <row r="42" spans="1:11">
      <c r="F42" s="10" t="s">
        <v>174</v>
      </c>
      <c r="G42" t="s">
        <v>109</v>
      </c>
      <c r="H42" t="s">
        <v>110</v>
      </c>
    </row>
    <row r="43" spans="1:11" ht="36" customHeight="1">
      <c r="A43" s="423" t="s">
        <v>19</v>
      </c>
      <c r="B43" s="423"/>
      <c r="C43" t="s">
        <v>109</v>
      </c>
      <c r="F43" s="10" t="s">
        <v>175</v>
      </c>
      <c r="G43" t="s">
        <v>109</v>
      </c>
      <c r="H43" t="s">
        <v>110</v>
      </c>
    </row>
    <row r="44" spans="1:11" ht="24">
      <c r="A44" s="423"/>
      <c r="B44" s="423"/>
      <c r="C44" t="s">
        <v>110</v>
      </c>
      <c r="F44" s="10" t="s">
        <v>182</v>
      </c>
      <c r="G44" t="s">
        <v>109</v>
      </c>
      <c r="H44" t="s">
        <v>110</v>
      </c>
    </row>
    <row r="45" spans="1:11" ht="24">
      <c r="C45" t="s">
        <v>290</v>
      </c>
      <c r="F45" s="10" t="s">
        <v>178</v>
      </c>
      <c r="G45" t="s">
        <v>109</v>
      </c>
      <c r="H45" t="s">
        <v>110</v>
      </c>
    </row>
  </sheetData>
  <sheetProtection selectLockedCells="1" selectUnlockedCells="1"/>
  <mergeCells count="10">
    <mergeCell ref="A43:B44"/>
    <mergeCell ref="A40:B41"/>
    <mergeCell ref="A37:B38"/>
    <mergeCell ref="A34:B35"/>
    <mergeCell ref="A31:B31"/>
    <mergeCell ref="A25:B25"/>
    <mergeCell ref="A1:B1"/>
    <mergeCell ref="A5:B5"/>
    <mergeCell ref="A14:B14"/>
    <mergeCell ref="A19:B19"/>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8.85546875" defaultRowHeight="12.75"/>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TotalTime>34457</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Valuation Format</vt:lpstr>
      <vt:lpstr>Summery</vt:lpstr>
      <vt:lpstr>Measurement</vt:lpstr>
      <vt:lpstr>plan</vt:lpstr>
      <vt:lpstr>Remarks</vt:lpstr>
      <vt:lpstr>Construction %</vt:lpstr>
      <vt:lpstr>Data</vt:lpstr>
      <vt:lpstr>Screenshot of mail</vt:lpstr>
      <vt:lpstr>'Valuation Format'!Print_Area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115187</dc:creator>
  <cp:lastModifiedBy>VS JADON</cp:lastModifiedBy>
  <cp:revision>2</cp:revision>
  <cp:lastPrinted>2025-09-19T09:23:51Z</cp:lastPrinted>
  <dcterms:created xsi:type="dcterms:W3CDTF">2005-12-28T11:51:09Z</dcterms:created>
  <dcterms:modified xsi:type="dcterms:W3CDTF">2025-09-19T09:23:55Z</dcterms:modified>
</cp:coreProperties>
</file>