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SJC-80\Desktop\Office Daily Work\2025-26\PNBA\22489\"/>
    </mc:Choice>
  </mc:AlternateContent>
  <bookViews>
    <workbookView xWindow="0" yWindow="0" windowWidth="20490" windowHeight="7365" activeTab="4"/>
  </bookViews>
  <sheets>
    <sheet name="Summary" sheetId="2" r:id="rId1"/>
    <sheet name="Me Gr" sheetId="3" r:id="rId2"/>
    <sheet name="Me 1st" sheetId="7" r:id="rId3"/>
    <sheet name="Me 2nd" sheetId="9" r:id="rId4"/>
    <sheet name="plan" sheetId="4" r:id="rId5"/>
    <sheet name="C% (NEW)" sheetId="8" r:id="rId6"/>
    <sheet name="C%" sheetId="5" r:id="rId7"/>
    <sheet name="C% For IDFC Bank " sheetId="6" r:id="rId8"/>
  </sheets>
  <calcPr calcId="152511"/>
</workbook>
</file>

<file path=xl/calcChain.xml><?xml version="1.0" encoding="utf-8"?>
<calcChain xmlns="http://schemas.openxmlformats.org/spreadsheetml/2006/main">
  <c r="G6" i="2" l="1"/>
  <c r="K6" i="2"/>
  <c r="E6" i="2"/>
  <c r="J6" i="2" s="1"/>
  <c r="H36" i="9"/>
  <c r="H35" i="9"/>
  <c r="I34" i="9"/>
  <c r="I40" i="9" s="1"/>
  <c r="H34" i="9"/>
  <c r="G34" i="9"/>
  <c r="H33" i="9"/>
  <c r="G33" i="9"/>
  <c r="I33" i="9" s="1"/>
  <c r="H32" i="9"/>
  <c r="G32" i="9"/>
  <c r="I32" i="9" s="1"/>
  <c r="H31" i="9"/>
  <c r="G31" i="9"/>
  <c r="H30" i="9"/>
  <c r="G30" i="9"/>
  <c r="I30" i="9" s="1"/>
  <c r="H29" i="9"/>
  <c r="G29" i="9"/>
  <c r="I29" i="9" s="1"/>
  <c r="H28" i="9"/>
  <c r="G28" i="9"/>
  <c r="I28" i="9" s="1"/>
  <c r="H27" i="9"/>
  <c r="G27" i="9"/>
  <c r="I27" i="9" s="1"/>
  <c r="I26" i="9"/>
  <c r="H26" i="9"/>
  <c r="G26" i="9"/>
  <c r="H25" i="9"/>
  <c r="G25" i="9"/>
  <c r="I25" i="9" s="1"/>
  <c r="H24" i="9"/>
  <c r="G24" i="9"/>
  <c r="I24" i="9" s="1"/>
  <c r="H23" i="9"/>
  <c r="I23" i="9" s="1"/>
  <c r="G23" i="9"/>
  <c r="H22" i="9"/>
  <c r="G22" i="9"/>
  <c r="I22" i="9" s="1"/>
  <c r="H21" i="9"/>
  <c r="G21" i="9"/>
  <c r="I21" i="9" s="1"/>
  <c r="H20" i="9"/>
  <c r="G20" i="9"/>
  <c r="I20" i="9" s="1"/>
  <c r="H19" i="9"/>
  <c r="G19" i="9"/>
  <c r="I19" i="9" s="1"/>
  <c r="I18" i="9"/>
  <c r="H18" i="9"/>
  <c r="G18" i="9"/>
  <c r="H17" i="9"/>
  <c r="G17" i="9"/>
  <c r="I17" i="9" s="1"/>
  <c r="H16" i="9"/>
  <c r="G16" i="9"/>
  <c r="I16" i="9" s="1"/>
  <c r="H15" i="9"/>
  <c r="I15" i="9" s="1"/>
  <c r="G15" i="9"/>
  <c r="H14" i="9"/>
  <c r="G14" i="9"/>
  <c r="I14" i="9" s="1"/>
  <c r="H13" i="9"/>
  <c r="G13" i="9"/>
  <c r="I13" i="9" s="1"/>
  <c r="H12" i="9"/>
  <c r="G12" i="9"/>
  <c r="I12" i="9" s="1"/>
  <c r="H11" i="9"/>
  <c r="G11" i="9"/>
  <c r="H10" i="9"/>
  <c r="G10" i="9"/>
  <c r="I10" i="9" s="1"/>
  <c r="H9" i="9"/>
  <c r="G9" i="9"/>
  <c r="H8" i="9"/>
  <c r="G8" i="9"/>
  <c r="I8" i="9" s="1"/>
  <c r="H7" i="9"/>
  <c r="G7" i="9"/>
  <c r="I7" i="9" s="1"/>
  <c r="H6" i="9"/>
  <c r="G6" i="9"/>
  <c r="H5" i="9"/>
  <c r="I5" i="9" s="1"/>
  <c r="G5" i="9"/>
  <c r="H4" i="9"/>
  <c r="G4" i="9"/>
  <c r="B16" i="8"/>
  <c r="N6" i="8" s="1"/>
  <c r="I19" i="8" s="1"/>
  <c r="B14" i="8"/>
  <c r="M7" i="8" s="1"/>
  <c r="J18" i="8" s="1"/>
  <c r="B12" i="8"/>
  <c r="B10" i="8"/>
  <c r="K7" i="8" s="1"/>
  <c r="J16" i="8" s="1"/>
  <c r="B8" i="8"/>
  <c r="J6" i="8" s="1"/>
  <c r="I15" i="8" s="1"/>
  <c r="L7" i="8"/>
  <c r="J17" i="8" s="1"/>
  <c r="L6" i="8"/>
  <c r="I17" i="8" s="1"/>
  <c r="K6" i="8"/>
  <c r="I16" i="8" s="1"/>
  <c r="H6" i="8"/>
  <c r="I13" i="8" s="1"/>
  <c r="B6" i="8"/>
  <c r="I7" i="8" s="1"/>
  <c r="J14" i="8" s="1"/>
  <c r="I31" i="9" l="1"/>
  <c r="I4" i="9"/>
  <c r="I6" i="9"/>
  <c r="I11" i="9"/>
  <c r="I9" i="9"/>
  <c r="I38" i="9"/>
  <c r="I39" i="9"/>
  <c r="N7" i="8"/>
  <c r="J19" i="8" s="1"/>
  <c r="M6" i="8"/>
  <c r="I18" i="8" s="1"/>
  <c r="H7" i="8"/>
  <c r="J13" i="8" s="1"/>
  <c r="I6" i="8"/>
  <c r="I14" i="8" s="1"/>
  <c r="I20" i="8" s="1"/>
  <c r="J7" i="8"/>
  <c r="J15" i="8" s="1"/>
  <c r="R40" i="2"/>
  <c r="S40" i="2" s="1"/>
  <c r="Q40" i="2"/>
  <c r="F10" i="2"/>
  <c r="H10" i="2"/>
  <c r="J10" i="2"/>
  <c r="E9" i="2"/>
  <c r="I9" i="2" s="1"/>
  <c r="K9" i="2" s="1"/>
  <c r="E8" i="2"/>
  <c r="E10" i="2" s="1"/>
  <c r="H36" i="7"/>
  <c r="H35" i="7"/>
  <c r="H34" i="7"/>
  <c r="G34" i="7"/>
  <c r="I34" i="7" s="1"/>
  <c r="I40" i="7" s="1"/>
  <c r="H33" i="7"/>
  <c r="G33" i="7"/>
  <c r="H32" i="7"/>
  <c r="G32" i="7"/>
  <c r="I32" i="7" s="1"/>
  <c r="H31" i="7"/>
  <c r="G31" i="7"/>
  <c r="H30" i="7"/>
  <c r="G30" i="7"/>
  <c r="H29" i="7"/>
  <c r="I29" i="7" s="1"/>
  <c r="G29" i="7"/>
  <c r="H28" i="7"/>
  <c r="G28" i="7"/>
  <c r="I28" i="7" s="1"/>
  <c r="H27" i="7"/>
  <c r="G27" i="7"/>
  <c r="I27" i="7" s="1"/>
  <c r="H26" i="7"/>
  <c r="G26" i="7"/>
  <c r="I26" i="7" s="1"/>
  <c r="H25" i="7"/>
  <c r="G25" i="7"/>
  <c r="I25" i="7" s="1"/>
  <c r="H24" i="7"/>
  <c r="G24" i="7"/>
  <c r="H23" i="7"/>
  <c r="G23" i="7"/>
  <c r="I23" i="7" s="1"/>
  <c r="H22" i="7"/>
  <c r="G22" i="7"/>
  <c r="I22" i="7" s="1"/>
  <c r="H21" i="7"/>
  <c r="G21" i="7"/>
  <c r="H20" i="7"/>
  <c r="G20" i="7"/>
  <c r="H19" i="7"/>
  <c r="G19" i="7"/>
  <c r="I19" i="7" s="1"/>
  <c r="H18" i="7"/>
  <c r="G18" i="7"/>
  <c r="I18" i="7" s="1"/>
  <c r="H17" i="7"/>
  <c r="G17" i="7"/>
  <c r="I17" i="7" s="1"/>
  <c r="H16" i="7"/>
  <c r="G16" i="7"/>
  <c r="I16" i="7" s="1"/>
  <c r="H15" i="7"/>
  <c r="G15" i="7"/>
  <c r="H14" i="7"/>
  <c r="G14" i="7"/>
  <c r="H13" i="7"/>
  <c r="G13" i="7"/>
  <c r="H12" i="7"/>
  <c r="G12" i="7"/>
  <c r="I12" i="7" s="1"/>
  <c r="H11" i="7"/>
  <c r="G11" i="7"/>
  <c r="H10" i="7"/>
  <c r="G10" i="7"/>
  <c r="H9" i="7"/>
  <c r="G9" i="7"/>
  <c r="H8" i="7"/>
  <c r="G8" i="7"/>
  <c r="H7" i="7"/>
  <c r="G7" i="7"/>
  <c r="H6" i="7"/>
  <c r="G6" i="7"/>
  <c r="H5" i="7"/>
  <c r="G5" i="7"/>
  <c r="H4" i="7"/>
  <c r="G4" i="7"/>
  <c r="I41" i="9" l="1"/>
  <c r="I37" i="9"/>
  <c r="J20" i="8"/>
  <c r="I20" i="7"/>
  <c r="I24" i="7"/>
  <c r="I6" i="7"/>
  <c r="I10" i="7"/>
  <c r="I21" i="7"/>
  <c r="I33" i="7"/>
  <c r="I39" i="7" s="1"/>
  <c r="I7" i="7"/>
  <c r="I15" i="7"/>
  <c r="I30" i="7"/>
  <c r="I31" i="7"/>
  <c r="I11" i="7"/>
  <c r="I9" i="7"/>
  <c r="I4" i="7"/>
  <c r="I13" i="7"/>
  <c r="I14" i="7"/>
  <c r="I5" i="7"/>
  <c r="I8" i="7"/>
  <c r="I38" i="7"/>
  <c r="I11" i="2"/>
  <c r="I41" i="7" l="1"/>
  <c r="I37" i="7"/>
  <c r="E5" i="2" s="1"/>
  <c r="H6" i="5"/>
  <c r="H7" i="5" s="1"/>
  <c r="J13" i="5" s="1"/>
  <c r="B6" i="5"/>
  <c r="I7" i="5" s="1"/>
  <c r="J14" i="5" s="1"/>
  <c r="I5" i="2" l="1"/>
  <c r="J5" i="2"/>
  <c r="I13" i="5"/>
  <c r="I6" i="5"/>
  <c r="I14" i="5" s="1"/>
  <c r="H35" i="2"/>
  <c r="H37" i="2" s="1"/>
  <c r="C35" i="2"/>
  <c r="C37" i="2" s="1"/>
  <c r="D10" i="6"/>
  <c r="C10" i="6"/>
  <c r="B10" i="6"/>
  <c r="D9" i="6"/>
  <c r="C9" i="6"/>
  <c r="B9" i="6"/>
  <c r="E6" i="6"/>
  <c r="E10" i="6" s="1"/>
  <c r="K4" i="6"/>
  <c r="K3" i="6"/>
  <c r="K5" i="2" l="1"/>
  <c r="L5" i="2"/>
  <c r="F6" i="6"/>
  <c r="E9" i="6"/>
  <c r="Q29" i="2"/>
  <c r="Q28" i="2"/>
  <c r="J12" i="2"/>
  <c r="L11" i="2"/>
  <c r="I12" i="2"/>
  <c r="K12" i="2" s="1"/>
  <c r="Q30" i="2" l="1"/>
  <c r="L12" i="2"/>
  <c r="F9" i="6"/>
  <c r="F10" i="6"/>
  <c r="G6" i="6"/>
  <c r="G10" i="6" s="1"/>
  <c r="G21" i="3"/>
  <c r="H21" i="3"/>
  <c r="R30" i="2" l="1"/>
  <c r="S30"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I37" i="3"/>
  <c r="E4" i="2" s="1"/>
  <c r="E7" i="2" s="1"/>
  <c r="I38" i="3"/>
  <c r="F4" i="2" s="1"/>
  <c r="I41" i="3"/>
  <c r="I38" i="4"/>
  <c r="J38" i="4" s="1"/>
  <c r="I39" i="3"/>
  <c r="G4" i="2" s="1"/>
  <c r="I37" i="4"/>
  <c r="J37" i="4" s="1"/>
  <c r="G8" i="2" s="1"/>
  <c r="G10" i="2" s="1"/>
  <c r="I36" i="4"/>
  <c r="J36" i="4" s="1"/>
  <c r="J7" i="2" l="1"/>
  <c r="I7" i="2"/>
  <c r="I8" i="2"/>
  <c r="J4" i="2"/>
  <c r="I4" i="2"/>
  <c r="K7" i="2" l="1"/>
  <c r="L7" i="2"/>
  <c r="I13" i="2"/>
  <c r="I10" i="2"/>
  <c r="K8" i="2"/>
  <c r="L8" i="2"/>
  <c r="L4" i="2"/>
  <c r="K4" i="2"/>
  <c r="L13" i="2" l="1"/>
  <c r="L10" i="2"/>
  <c r="K13" i="2"/>
  <c r="K10" i="2"/>
</calcChain>
</file>

<file path=xl/comments1.xml><?xml version="1.0" encoding="utf-8"?>
<comments xmlns="http://schemas.openxmlformats.org/spreadsheetml/2006/main">
  <authors>
    <author>VSJC-80</author>
  </authors>
  <commentList>
    <comment ref="D6" authorId="0" shapeId="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<sst xmlns="http://schemas.openxmlformats.org/spreadsheetml/2006/main" count="365" uniqueCount="158">
  <si>
    <t>Net Carpet</t>
  </si>
  <si>
    <t>Gross Carpet</t>
  </si>
  <si>
    <t>Gross Builtup</t>
  </si>
  <si>
    <t>Source</t>
  </si>
  <si>
    <t>Rate enquired</t>
  </si>
  <si>
    <t>99 acres</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</si>
  <si>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</si>
  <si>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</si>
  <si>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</si>
  <si>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</si>
  <si>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</si>
  <si>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</si>
  <si>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</si>
  <si>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</si>
  <si>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</si>
  <si>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</si>
  <si>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</si>
  <si>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</si>
  <si>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</si>
  <si>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</si>
  <si>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</si>
  <si>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</si>
  <si>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</si>
  <si>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</si>
  <si>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</si>
  <si>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</si>
  <si>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</si>
  <si>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</si>
  <si>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</si>
  <si>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</si>
  <si>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</si>
  <si>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</si>
  <si>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</si>
  <si>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</si>
  <si>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</si>
  <si>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</si>
  <si>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</si>
  <si>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</si>
  <si>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</si>
  <si>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</si>
  <si>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</si>
  <si>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</si>
  <si>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</si>
  <si>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</si>
  <si>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</si>
  <si>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</si>
  <si>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</si>
  <si>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</si>
  <si>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</si>
  <si>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</si>
  <si>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</si>
  <si>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</si>
  <si>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</si>
  <si>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</si>
  <si>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</si>
  <si>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</si>
  <si>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</si>
  <si>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</si>
  <si>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</si>
  <si>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</si>
  <si>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</si>
  <si>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</si>
  <si>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</si>
  <si>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</si>
  <si>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</si>
  <si>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</si>
  <si>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</si>
  <si>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</si>
  <si>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</si>
  <si>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</si>
  <si>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</si>
  <si>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</si>
  <si>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</si>
  <si>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</si>
  <si>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</si>
  <si>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</si>
  <si>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</si>
  <si>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</si>
  <si>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</si>
  <si>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</si>
  <si>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</si>
  <si>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</si>
  <si>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</si>
  <si>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</si>
  <si>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</si>
  <si>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</si>
  <si>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</si>
  <si>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</si>
  <si>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</si>
  <si>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</si>
  <si>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</si>
  <si>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</si>
  <si>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</si>
  <si>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</si>
  <si>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</si>
  <si>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</si>
  <si>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</si>
  <si>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</si>
  <si>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</si>
  <si>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</si>
  <si>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</si>
  <si>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</si>
  <si>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</si>
  <si>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</si>
  <si>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</si>
  <si>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</si>
  <si>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</si>
  <si>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</si>
  <si>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</si>
  <si>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</si>
  <si>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</si>
  <si>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</si>
  <si>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</si>
  <si>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</si>
  <si>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</si>
  <si>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</si>
  <si>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</si>
  <si>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</si>
  <si>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</si>
  <si>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</si>
  <si>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</si>
  <si>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</si>
  <si>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</si>
  <si>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</si>
  <si>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</si>
  <si>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</si>
  <si>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</si>
  <si>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</si>
  <si>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</si>
  <si>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</si>
  <si>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</si>
  <si>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</si>
  <si>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</si>
  <si>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</si>
  <si>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</si>
  <si>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</si>
  <si>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</si>
  <si>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</si>
  <si>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</si>
  <si>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</si>
  <si>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</si>
  <si>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</si>
  <si>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</si>
  <si>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</si>
  <si>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</si>
  <si>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</si>
  <si>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</si>
  <si>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</si>
  <si>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House No. 2787, Dandi Pada Road, Near Varad Multispeciality Hospital, Village. Boisar, Boisar (East), 401501.
19.79723436785832, 72.76346417023233</t>
  </si>
  <si>
    <t>GR</t>
  </si>
  <si>
    <t xml:space="preserve">1st </t>
  </si>
  <si>
    <t>gr</t>
  </si>
  <si>
    <t>1st</t>
  </si>
  <si>
    <t xml:space="preserve">Plot Area </t>
  </si>
  <si>
    <t xml:space="preserve">Construction </t>
  </si>
  <si>
    <t xml:space="preserve">7-8 lac / Guntha </t>
  </si>
  <si>
    <t xml:space="preserve">2nd </t>
  </si>
  <si>
    <t>1.Our report does not cover check of ownership title clearance or legality of deal and structure. 
2. We have received Copy Of Namuna 8, Architect Approved Plan, Tax Receipt, Ration card. 
3. Copy of Namuna 8 Verified Ref. No: NA   Dated: 2406/2025 
4. As per Architect Approved Plan built-up area 1775.00 Sq. ft and 736.00 sq ft. carpet area derived from built-up area  
5.As per measurement gross carpet area is 1260.00 sq.ft , built up area is 1512.00 sq.ft is derived from 20 percent loading on carpet area   
6. The Subjected property is a Gr. + 1st + Terrace  Floor without Lift As per arcitect approved plan. on site gord +1st floor RCC and brick work copleted. 2nd floor Clolum casting in process and brick worg or part completed we have given construction percentage as per plan structure consideration which is Ground plus 1st floor only. 
7. Said Property is Under Construction. 
8. As per site inspection we found that on site 12 labours are working, and construction material like sand, aggregates are found.
9.Given construction value is proposed and to be consider after completion of structure. 
10.We have given Proposed Land + Building Valuation. 
11. Approved Plan, CC not provided to us. 
12.We have given valuation for open plot and proposed construction as per documents provided by institute.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</si>
</sst>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8">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0" xfId="3" applyFont="1" applyAlignment="1">
      <alignment horizont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Border="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Fill="1"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 xfId="0" applyBorder="1" applyAlignment="1"/>
    <xf numFmtId="0" fontId="0" fillId="0" borderId="19" xfId="0" applyBorder="1" applyAlignment="1"/>
    <xf numFmtId="0" fontId="0" fillId="0" borderId="20" xfId="0" applyBorder="1" applyAlignment="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0" fillId="0" borderId="1" xfId="0" applyFont="1" applyFill="1" applyBorder="1"/>
    <xf numFmtId="0" fontId="3" fillId="0" borderId="1" xfId="0" applyFont="1" applyFill="1" applyBorder="1"/>
    <xf numFmtId="1" fontId="4" fillId="2" borderId="4" xfId="2" applyNumberFormat="1" applyFill="1" applyBorder="1"/>
    <xf numFmtId="1" fontId="0" fillId="2" borderId="4" xfId="0" applyNumberFormat="1" applyFill="1" applyBorder="1"/>
    <xf numFmtId="1" fontId="0" fillId="2" borderId="1" xfId="0" applyNumberFormat="1" applyFill="1" applyBorder="1"/>
    <xf numFmtId="0" fontId="0" fillId="2" borderId="1" xfId="0" applyFill="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Border="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applyAlignment="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applyAlignment="1"/>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cellStyle name="Normal" xfId="0" builtinId="0"/>
    <cellStyle name="Normal 2" xfId="1"/>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542925</xdr:colOff>
      <xdr:row>0</xdr:row>
      <xdr:rowOff>95250</xdr:rowOff>
    </xdr:from>
    <xdr:to>
      <xdr:col>20</xdr:col>
      <xdr:colOff>515282</xdr:colOff>
      <xdr:row>25</xdr:row>
      <xdr:rowOff>76862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5495925" y="95250"/>
          <a:ext cx="6677957" cy="4744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542925</xdr:colOff>
      <xdr:row>0</xdr:row>
      <xdr:rowOff>95250</xdr:rowOff>
    </xdr:from>
    <xdr:to>
      <xdr:col>20</xdr:col>
      <xdr:colOff>515282</xdr:colOff>
      <xdr:row>25</xdr:row>
      <xdr:rowOff>76862</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5495925" y="95250"/>
          <a:ext cx="6677957" cy="4744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466725</xdr:colOff>
      <xdr:row>1</xdr:row>
      <xdr:rowOff>28575</xdr:rowOff>
    </xdr:from>
    <xdr:to>
      <xdr:col>15</xdr:col>
      <xdr:colOff>37696</xdr:colOff>
      <xdr:row>26</xdr:row>
      <xdr:rowOff>27980</xdr:rowOff>
    </xdr:to>
    <xdr:pic>
      <xdr:nvPicPr>
        <xdr:cNvPr id="3" name="Picture 2">
          <a:extLst>
            <a:ext uri="{FF2B5EF4-FFF2-40B4-BE49-F238E27FC236}">
              <a16:creationId xmlns:a16="http://schemas.microsoft.com/office/drawing/2014/main" xmlns="" id="{0648AEDC-A947-4EB6-BF3E-A57271E30F49}"/>
            </a:ext>
          </a:extLst>
        </xdr:cNvPr>
        <xdr:cNvPicPr>
          <a:picLocks noChangeAspect="1"/>
        </xdr:cNvPicPr>
      </xdr:nvPicPr>
      <xdr:blipFill>
        <a:blip xmlns:r="http://schemas.openxmlformats.org/officeDocument/2006/relationships" r:embed="rId1"/>
        <a:stretch>
          <a:fillRect/>
        </a:stretch>
      </xdr:blipFill>
      <xdr:spPr>
        <a:xfrm>
          <a:off x="5419725" y="219075"/>
          <a:ext cx="3228571" cy="47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15</xdr:col>
      <xdr:colOff>67090</xdr:colOff>
      <xdr:row>25</xdr:row>
      <xdr:rowOff>10138</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5267325" y="381000"/>
          <a:ext cx="2972215" cy="43916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0"/>
  <sheetViews>
    <sheetView zoomScale="85" zoomScaleNormal="85" workbookViewId="0">
      <pane xSplit="2" ySplit="2" topLeftCell="C3" activePane="bottomRight" state="frozen"/>
      <selection pane="topRight" activeCell="C1" sqref="C1"/>
      <selection pane="bottomLeft" activeCell="A3" sqref="A3"/>
      <selection pane="bottomRight" activeCell="J17" sqref="J17"/>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1" width="8.7109375" customWidth="1"/>
    <col min="12" max="12" width="8.7109375" hidden="1" customWidth="1"/>
    <col min="13"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99" t="s">
        <v>51</v>
      </c>
      <c r="C1" s="100"/>
      <c r="D1" s="100"/>
      <c r="E1" s="100"/>
      <c r="F1" s="100"/>
      <c r="G1" s="100"/>
      <c r="H1" s="100"/>
      <c r="I1" s="100"/>
      <c r="J1" s="100"/>
      <c r="K1" s="100"/>
      <c r="L1" s="100"/>
      <c r="M1" s="100"/>
      <c r="N1" s="100"/>
      <c r="O1" s="100"/>
      <c r="P1" s="100"/>
      <c r="Q1" s="100"/>
      <c r="R1" s="100"/>
      <c r="S1" s="27"/>
    </row>
    <row r="2" spans="2:19" ht="78" customHeight="1" thickBot="1" x14ac:dyDescent="0.3">
      <c r="B2" s="61" t="s">
        <v>3</v>
      </c>
      <c r="C2" s="62" t="s">
        <v>3</v>
      </c>
      <c r="D2" s="62" t="s">
        <v>59</v>
      </c>
      <c r="E2" s="62" t="s">
        <v>0</v>
      </c>
      <c r="F2" s="62" t="s">
        <v>53</v>
      </c>
      <c r="G2" s="62" t="s">
        <v>48</v>
      </c>
      <c r="H2" s="62" t="s">
        <v>49</v>
      </c>
      <c r="I2" s="62" t="s">
        <v>1</v>
      </c>
      <c r="J2" s="62" t="s">
        <v>42</v>
      </c>
      <c r="K2" s="62" t="s">
        <v>2</v>
      </c>
      <c r="L2" s="62" t="s">
        <v>122</v>
      </c>
      <c r="M2" s="62" t="s">
        <v>52</v>
      </c>
      <c r="N2" s="62" t="s">
        <v>57</v>
      </c>
      <c r="O2" s="62" t="s">
        <v>117</v>
      </c>
      <c r="P2" s="62" t="s">
        <v>116</v>
      </c>
      <c r="Q2" s="62" t="s">
        <v>115</v>
      </c>
      <c r="R2" s="62" t="s">
        <v>58</v>
      </c>
      <c r="S2" s="63" t="s">
        <v>114</v>
      </c>
    </row>
    <row r="3" spans="2:19" ht="42.75" customHeight="1" thickBot="1" x14ac:dyDescent="0.3">
      <c r="B3" s="67" t="s">
        <v>113</v>
      </c>
      <c r="C3" s="111" t="s">
        <v>148</v>
      </c>
      <c r="D3" s="112"/>
      <c r="E3" s="112"/>
      <c r="F3" s="112"/>
      <c r="G3" s="112"/>
      <c r="H3" s="112"/>
      <c r="I3" s="112"/>
      <c r="J3" s="112"/>
      <c r="K3" s="112"/>
      <c r="L3" s="112"/>
      <c r="M3" s="112"/>
      <c r="N3" s="112"/>
      <c r="O3" s="112"/>
      <c r="P3" s="112"/>
      <c r="Q3" s="112"/>
      <c r="R3" s="112"/>
      <c r="S3" s="113"/>
    </row>
    <row r="4" spans="2:19" x14ac:dyDescent="0.25">
      <c r="B4" s="33" t="s">
        <v>119</v>
      </c>
      <c r="C4" s="25" t="s">
        <v>151</v>
      </c>
      <c r="D4" s="25"/>
      <c r="E4" s="64">
        <f>'Me Gr'!I37</f>
        <v>571.19000000000005</v>
      </c>
      <c r="F4" s="64">
        <f>'Me Gr'!I38</f>
        <v>0</v>
      </c>
      <c r="G4" s="34">
        <f>'Me Gr'!I39</f>
        <v>0</v>
      </c>
      <c r="H4" s="34"/>
      <c r="I4" s="64">
        <f>E4+F4</f>
        <v>571.19000000000005</v>
      </c>
      <c r="J4" s="34">
        <f>E4*1.2</f>
        <v>685.428</v>
      </c>
      <c r="K4" s="34">
        <f t="shared" ref="K4:K9" si="0">I4*1.2</f>
        <v>685.428</v>
      </c>
      <c r="L4" s="34">
        <f>I4*1.45</f>
        <v>828.22550000000001</v>
      </c>
      <c r="M4" s="65"/>
      <c r="N4" s="66"/>
      <c r="O4" s="66"/>
      <c r="P4" s="25"/>
      <c r="Q4" s="25"/>
      <c r="R4" s="25"/>
      <c r="S4" s="35"/>
    </row>
    <row r="5" spans="2:19" x14ac:dyDescent="0.25">
      <c r="B5" s="33"/>
      <c r="C5" s="25" t="s">
        <v>152</v>
      </c>
      <c r="D5" s="25"/>
      <c r="E5" s="64">
        <f>'Me 1st'!I37</f>
        <v>688.49</v>
      </c>
      <c r="F5" s="64"/>
      <c r="G5" s="34"/>
      <c r="H5" s="34"/>
      <c r="I5" s="64">
        <f>E5+F5</f>
        <v>688.49</v>
      </c>
      <c r="J5" s="34">
        <f>E5*1.2</f>
        <v>826.18799999999999</v>
      </c>
      <c r="K5" s="34">
        <f t="shared" si="0"/>
        <v>826.18799999999999</v>
      </c>
      <c r="L5" s="34">
        <f>I5*1.45</f>
        <v>998.31049999999993</v>
      </c>
      <c r="M5" s="65"/>
      <c r="N5" s="66"/>
      <c r="O5" s="66"/>
      <c r="P5" s="25"/>
      <c r="Q5" s="25"/>
      <c r="R5" s="25"/>
      <c r="S5" s="35"/>
    </row>
    <row r="6" spans="2:19" x14ac:dyDescent="0.25">
      <c r="B6" s="33"/>
      <c r="C6" s="25" t="s">
        <v>156</v>
      </c>
      <c r="D6" s="25"/>
      <c r="E6" s="64">
        <f>I6/1.2</f>
        <v>0</v>
      </c>
      <c r="F6" s="64"/>
      <c r="G6" s="34">
        <f>'Me 2nd'!I39</f>
        <v>945</v>
      </c>
      <c r="H6" s="34"/>
      <c r="I6" s="64"/>
      <c r="J6" s="34">
        <f>E6*1.2</f>
        <v>0</v>
      </c>
      <c r="K6" s="34">
        <f t="shared" si="0"/>
        <v>0</v>
      </c>
      <c r="L6" s="34"/>
      <c r="M6" s="65"/>
      <c r="N6" s="66"/>
      <c r="O6" s="66"/>
      <c r="P6" s="25"/>
      <c r="Q6" s="25"/>
      <c r="R6" s="25"/>
      <c r="S6" s="35"/>
    </row>
    <row r="7" spans="2:19" x14ac:dyDescent="0.25">
      <c r="B7" s="33"/>
      <c r="C7" s="25"/>
      <c r="D7" s="25"/>
      <c r="E7" s="95">
        <f>E4+E5</f>
        <v>1259.68</v>
      </c>
      <c r="F7" s="95"/>
      <c r="G7" s="96"/>
      <c r="H7" s="96"/>
      <c r="I7" s="95">
        <f>E7+F7</f>
        <v>1259.68</v>
      </c>
      <c r="J7" s="96">
        <f>E7*1.2</f>
        <v>1511.616</v>
      </c>
      <c r="K7" s="96">
        <f t="shared" si="0"/>
        <v>1511.616</v>
      </c>
      <c r="L7" s="34">
        <f>I7*1.45</f>
        <v>1826.5360000000001</v>
      </c>
      <c r="M7" s="65"/>
      <c r="N7" s="66"/>
      <c r="O7" s="66"/>
      <c r="P7" s="25"/>
      <c r="Q7" s="25"/>
      <c r="R7" s="25"/>
      <c r="S7" s="35"/>
    </row>
    <row r="8" spans="2:19" x14ac:dyDescent="0.25">
      <c r="B8" s="28" t="s">
        <v>120</v>
      </c>
      <c r="C8" s="16" t="s">
        <v>149</v>
      </c>
      <c r="D8" s="98">
        <v>1400</v>
      </c>
      <c r="E8" s="20">
        <f>J8/1.2</f>
        <v>735.83333333333337</v>
      </c>
      <c r="F8" s="20"/>
      <c r="G8" s="20">
        <f>plan!J37</f>
        <v>0</v>
      </c>
      <c r="H8" s="20"/>
      <c r="I8" s="50">
        <f>E8+F8</f>
        <v>735.83333333333337</v>
      </c>
      <c r="J8" s="20">
        <v>883</v>
      </c>
      <c r="K8" s="20">
        <f t="shared" si="0"/>
        <v>883</v>
      </c>
      <c r="L8" s="20">
        <f>I8*1.45</f>
        <v>1066.9583333333333</v>
      </c>
      <c r="M8" s="18"/>
      <c r="N8" s="16"/>
      <c r="O8" s="16"/>
      <c r="P8" s="16"/>
      <c r="Q8" s="16"/>
      <c r="R8" s="16"/>
      <c r="S8" s="29"/>
    </row>
    <row r="9" spans="2:19" x14ac:dyDescent="0.25">
      <c r="B9" s="28"/>
      <c r="C9" s="16" t="s">
        <v>150</v>
      </c>
      <c r="D9" s="16"/>
      <c r="E9" s="20">
        <f>J9/1.2</f>
        <v>743.33333333333337</v>
      </c>
      <c r="F9" s="20"/>
      <c r="G9" s="20"/>
      <c r="H9" s="20"/>
      <c r="I9" s="50">
        <f>E9+F9</f>
        <v>743.33333333333337</v>
      </c>
      <c r="J9" s="20">
        <v>892</v>
      </c>
      <c r="K9" s="20">
        <f t="shared" si="0"/>
        <v>892</v>
      </c>
      <c r="L9" s="20"/>
      <c r="M9" s="18"/>
      <c r="N9" s="16"/>
      <c r="O9" s="16"/>
      <c r="P9" s="16"/>
      <c r="Q9" s="16"/>
      <c r="R9" s="16"/>
      <c r="S9" s="29"/>
    </row>
    <row r="10" spans="2:19" x14ac:dyDescent="0.25">
      <c r="B10" s="28"/>
      <c r="C10" s="16"/>
      <c r="D10" s="16"/>
      <c r="E10" s="97">
        <f>E8+E9</f>
        <v>1479.1666666666667</v>
      </c>
      <c r="F10" s="97">
        <f t="shared" ref="F10:L10" si="1">F8+F9</f>
        <v>0</v>
      </c>
      <c r="G10" s="97">
        <f t="shared" si="1"/>
        <v>0</v>
      </c>
      <c r="H10" s="97">
        <f t="shared" si="1"/>
        <v>0</v>
      </c>
      <c r="I10" s="97">
        <f t="shared" si="1"/>
        <v>1479.1666666666667</v>
      </c>
      <c r="J10" s="97">
        <f t="shared" si="1"/>
        <v>1775</v>
      </c>
      <c r="K10" s="97">
        <f t="shared" si="1"/>
        <v>1775</v>
      </c>
      <c r="L10" s="20">
        <f t="shared" si="1"/>
        <v>1066.9583333333333</v>
      </c>
      <c r="M10" s="20"/>
      <c r="N10" s="16"/>
      <c r="O10" s="16"/>
      <c r="P10" s="16"/>
      <c r="Q10" s="16"/>
      <c r="R10" s="16"/>
      <c r="S10" s="29"/>
    </row>
    <row r="11" spans="2:19" ht="17.25" customHeight="1" x14ac:dyDescent="0.25">
      <c r="B11" s="36" t="s">
        <v>121</v>
      </c>
      <c r="C11" s="17"/>
      <c r="D11" s="17"/>
      <c r="E11" s="50">
        <v>736</v>
      </c>
      <c r="F11" s="20">
        <v>0</v>
      </c>
      <c r="G11" s="20">
        <v>0</v>
      </c>
      <c r="H11" s="20">
        <v>0</v>
      </c>
      <c r="I11" s="50">
        <f>J11/1.2</f>
        <v>735.83333333333337</v>
      </c>
      <c r="J11" s="20">
        <v>883</v>
      </c>
      <c r="K11" s="20">
        <v>883</v>
      </c>
      <c r="L11" s="20">
        <f t="shared" ref="L11:L12" si="2">I11*1.45</f>
        <v>1066.9583333333333</v>
      </c>
      <c r="M11" s="18"/>
      <c r="N11" s="16"/>
      <c r="O11" s="16"/>
      <c r="P11" s="16"/>
      <c r="Q11" s="16"/>
      <c r="R11" s="16"/>
      <c r="S11" s="29"/>
    </row>
    <row r="12" spans="2:19" x14ac:dyDescent="0.25">
      <c r="B12" s="30" t="s">
        <v>118</v>
      </c>
      <c r="C12" s="16"/>
      <c r="D12" s="16"/>
      <c r="E12" s="20">
        <v>0</v>
      </c>
      <c r="F12" s="20">
        <v>0</v>
      </c>
      <c r="G12" s="20">
        <v>0</v>
      </c>
      <c r="H12" s="20">
        <v>0</v>
      </c>
      <c r="I12" s="50">
        <f t="shared" ref="I12" si="3">E12+F12</f>
        <v>0</v>
      </c>
      <c r="J12" s="20">
        <f t="shared" ref="J12" si="4">E12*1.2</f>
        <v>0</v>
      </c>
      <c r="K12" s="20">
        <f t="shared" ref="K12" si="5">I12*1.2</f>
        <v>0</v>
      </c>
      <c r="L12" s="20">
        <f t="shared" si="2"/>
        <v>0</v>
      </c>
      <c r="M12" s="18"/>
      <c r="N12" s="16"/>
      <c r="O12" s="16"/>
      <c r="P12" s="16"/>
      <c r="Q12" s="16"/>
      <c r="R12" s="16"/>
      <c r="S12" s="29"/>
    </row>
    <row r="13" spans="2:19" ht="15.75" thickBot="1" x14ac:dyDescent="0.3">
      <c r="B13" s="68"/>
      <c r="C13" s="49"/>
      <c r="D13" s="49"/>
      <c r="E13" s="69"/>
      <c r="F13" s="69"/>
      <c r="G13" s="69"/>
      <c r="H13" s="69"/>
      <c r="I13" s="69">
        <f>I8-I11</f>
        <v>0</v>
      </c>
      <c r="J13" s="69">
        <v>0</v>
      </c>
      <c r="K13" s="69">
        <f t="shared" ref="K13:L13" si="6">K8-K11</f>
        <v>0</v>
      </c>
      <c r="L13" s="69">
        <f t="shared" si="6"/>
        <v>0</v>
      </c>
      <c r="M13" s="22"/>
      <c r="N13" s="22"/>
      <c r="O13" s="22"/>
      <c r="P13" s="22"/>
      <c r="Q13" s="22"/>
      <c r="R13" s="22"/>
      <c r="S13" s="37"/>
    </row>
    <row r="14" spans="2:19" ht="15.75" thickBot="1" x14ac:dyDescent="0.3">
      <c r="B14" s="114" t="s">
        <v>4</v>
      </c>
      <c r="C14" s="115"/>
      <c r="D14" s="115"/>
      <c r="E14" s="115"/>
      <c r="F14" s="115"/>
      <c r="G14" s="115"/>
      <c r="H14" s="115"/>
      <c r="I14" s="115"/>
      <c r="J14" s="115"/>
      <c r="K14" s="115"/>
      <c r="L14" s="115"/>
      <c r="M14" s="115"/>
      <c r="N14" s="115"/>
      <c r="O14" s="115"/>
      <c r="P14" s="115"/>
      <c r="Q14" s="115"/>
      <c r="R14" s="115"/>
      <c r="S14" s="116"/>
    </row>
    <row r="15" spans="2:19" ht="15.75" thickBot="1" x14ac:dyDescent="0.3">
      <c r="B15" s="26" t="s">
        <v>5</v>
      </c>
      <c r="C15" s="23"/>
      <c r="D15" s="23"/>
      <c r="E15" s="23"/>
      <c r="F15" s="23"/>
      <c r="G15" s="23"/>
      <c r="H15" s="23"/>
      <c r="I15" s="24"/>
      <c r="J15" s="23"/>
      <c r="K15" s="24"/>
      <c r="L15" s="24"/>
      <c r="M15" s="23"/>
      <c r="N15" s="24"/>
      <c r="O15" s="24"/>
      <c r="P15" s="24"/>
      <c r="Q15" s="23"/>
      <c r="R15" s="23"/>
      <c r="S15" s="27"/>
    </row>
    <row r="16" spans="2:19" ht="15.75" thickBot="1" x14ac:dyDescent="0.3">
      <c r="B16" s="26" t="s">
        <v>127</v>
      </c>
      <c r="C16" s="16"/>
      <c r="D16" s="16"/>
      <c r="E16" s="16"/>
      <c r="F16" s="16"/>
      <c r="G16" s="16"/>
      <c r="H16" s="16"/>
      <c r="I16" s="20"/>
      <c r="J16" s="16"/>
      <c r="K16" s="20"/>
      <c r="L16" s="20"/>
      <c r="M16" s="16"/>
      <c r="N16" s="20"/>
      <c r="O16" s="20"/>
      <c r="P16" s="20"/>
      <c r="Q16" s="16"/>
      <c r="R16" s="16"/>
      <c r="S16" s="29"/>
    </row>
    <row r="17" spans="2:19" ht="15.75" thickBot="1" x14ac:dyDescent="0.3">
      <c r="B17" s="26" t="s">
        <v>128</v>
      </c>
      <c r="C17" s="16"/>
      <c r="D17" s="16"/>
      <c r="E17" s="16"/>
      <c r="F17" s="16"/>
      <c r="G17" s="16"/>
      <c r="H17" s="16"/>
      <c r="I17" s="20"/>
      <c r="J17" s="16"/>
      <c r="K17" s="20"/>
      <c r="L17" s="20"/>
      <c r="M17" s="16"/>
      <c r="N17" s="20"/>
      <c r="O17" s="20"/>
      <c r="P17" s="20"/>
      <c r="Q17" s="16"/>
      <c r="R17" s="16"/>
      <c r="S17" s="29"/>
    </row>
    <row r="18" spans="2:19" ht="15.75" thickBot="1" x14ac:dyDescent="0.3">
      <c r="B18" s="26" t="s">
        <v>129</v>
      </c>
      <c r="C18" s="16"/>
      <c r="D18" s="16"/>
      <c r="E18" s="16"/>
      <c r="F18" s="16"/>
      <c r="G18" s="16"/>
      <c r="H18" s="16"/>
      <c r="I18" s="20"/>
      <c r="J18" s="16"/>
      <c r="K18" s="20"/>
      <c r="L18" s="20"/>
      <c r="M18" s="16"/>
      <c r="N18" s="20"/>
      <c r="O18" s="20"/>
      <c r="P18" s="20"/>
      <c r="Q18" s="16"/>
      <c r="R18" s="16"/>
      <c r="S18" s="29"/>
    </row>
    <row r="19" spans="2:19" ht="15.75" thickBot="1" x14ac:dyDescent="0.3">
      <c r="B19" s="26" t="s">
        <v>130</v>
      </c>
      <c r="C19" s="16"/>
      <c r="D19" s="16"/>
      <c r="E19" s="16"/>
      <c r="F19" s="16"/>
      <c r="G19" s="16"/>
      <c r="H19" s="16"/>
      <c r="I19" s="20"/>
      <c r="J19" s="16"/>
      <c r="K19" s="20"/>
      <c r="L19" s="20"/>
      <c r="M19" s="16"/>
      <c r="N19" s="20"/>
      <c r="O19" s="20"/>
      <c r="P19" s="20"/>
      <c r="Q19" s="16"/>
      <c r="R19" s="16"/>
      <c r="S19" s="29"/>
    </row>
    <row r="20" spans="2:19" ht="15.75" thickBot="1" x14ac:dyDescent="0.3">
      <c r="B20" s="26" t="s">
        <v>131</v>
      </c>
      <c r="C20" s="16"/>
      <c r="D20" s="16"/>
      <c r="E20" s="16"/>
      <c r="F20" s="16"/>
      <c r="G20" s="16"/>
      <c r="H20" s="16"/>
      <c r="I20" s="20"/>
      <c r="J20" s="16"/>
      <c r="K20" s="20"/>
      <c r="L20" s="20"/>
      <c r="M20" s="16"/>
      <c r="N20" s="20"/>
      <c r="O20" s="20"/>
      <c r="P20" s="20"/>
      <c r="Q20" s="16"/>
      <c r="R20" s="16"/>
      <c r="S20" s="29"/>
    </row>
    <row r="21" spans="2:19" ht="15.75" thickBot="1" x14ac:dyDescent="0.3">
      <c r="B21" s="26" t="s">
        <v>132</v>
      </c>
      <c r="C21" s="16"/>
      <c r="D21" s="16"/>
      <c r="E21" s="16"/>
      <c r="F21" s="16"/>
      <c r="G21" s="16"/>
      <c r="H21" s="16"/>
      <c r="I21" s="20"/>
      <c r="J21" s="16"/>
      <c r="K21" s="20"/>
      <c r="L21" s="16"/>
      <c r="M21" s="16"/>
      <c r="N21" s="20"/>
      <c r="O21" s="20"/>
      <c r="P21" s="20"/>
      <c r="Q21" s="16"/>
      <c r="R21" s="16"/>
      <c r="S21" s="29"/>
    </row>
    <row r="22" spans="2:19" ht="15.75" thickBot="1" x14ac:dyDescent="0.3">
      <c r="B22" s="26" t="s">
        <v>133</v>
      </c>
      <c r="C22" s="16"/>
      <c r="D22" s="16"/>
      <c r="E22" s="16"/>
      <c r="F22" s="16"/>
      <c r="G22" s="16"/>
      <c r="H22" s="16"/>
      <c r="I22" s="20"/>
      <c r="J22" s="16"/>
      <c r="K22" s="20"/>
      <c r="L22" s="16"/>
      <c r="M22" s="16"/>
      <c r="N22" s="20"/>
      <c r="O22" s="20"/>
      <c r="P22" s="20"/>
      <c r="Q22" s="16"/>
      <c r="R22" s="16"/>
      <c r="S22" s="29"/>
    </row>
    <row r="23" spans="2:19" ht="15.75" thickBot="1" x14ac:dyDescent="0.3">
      <c r="B23" s="26" t="s">
        <v>134</v>
      </c>
      <c r="C23" s="16"/>
      <c r="D23" s="16"/>
      <c r="E23" s="16"/>
      <c r="F23" s="16"/>
      <c r="G23" s="16"/>
      <c r="H23" s="16"/>
      <c r="I23" s="20"/>
      <c r="J23" s="16"/>
      <c r="K23" s="20"/>
      <c r="L23" s="16"/>
      <c r="M23" s="16"/>
      <c r="N23" s="20"/>
      <c r="O23" s="20"/>
      <c r="P23" s="20"/>
      <c r="Q23" s="16"/>
      <c r="R23" s="16"/>
      <c r="S23" s="29"/>
    </row>
    <row r="24" spans="2:19" ht="15.75" thickBot="1" x14ac:dyDescent="0.3">
      <c r="B24" s="26" t="s">
        <v>135</v>
      </c>
      <c r="C24" s="31"/>
      <c r="D24" s="31"/>
      <c r="E24" s="31"/>
      <c r="F24" s="31"/>
      <c r="G24" s="31"/>
      <c r="H24" s="31"/>
      <c r="I24" s="70"/>
      <c r="J24" s="31"/>
      <c r="K24" s="70"/>
      <c r="L24" s="31"/>
      <c r="M24" s="31"/>
      <c r="N24" s="70"/>
      <c r="O24" s="70"/>
      <c r="P24" s="70"/>
      <c r="Q24" s="31"/>
      <c r="R24" s="31"/>
      <c r="S24" s="32"/>
    </row>
    <row r="25" spans="2:19" ht="15.75" thickBot="1" x14ac:dyDescent="0.3">
      <c r="B25" s="46" t="s">
        <v>54</v>
      </c>
      <c r="C25" s="47"/>
      <c r="D25" s="47"/>
      <c r="E25" s="47"/>
      <c r="F25" s="47"/>
      <c r="G25" s="47"/>
      <c r="H25" s="47"/>
      <c r="I25" s="47"/>
      <c r="J25" s="47"/>
      <c r="K25" s="47"/>
      <c r="L25" s="47"/>
      <c r="M25" s="47"/>
      <c r="N25" s="53"/>
      <c r="O25" s="53"/>
      <c r="P25" s="53"/>
      <c r="Q25" s="47"/>
      <c r="R25" s="71"/>
      <c r="S25" s="48"/>
    </row>
    <row r="26" spans="2:19" ht="15.75" thickBot="1" x14ac:dyDescent="0.3">
      <c r="B26" s="120"/>
      <c r="C26" s="121"/>
      <c r="D26" s="121"/>
      <c r="E26" s="121"/>
      <c r="F26" s="121"/>
      <c r="G26" s="121"/>
      <c r="H26" s="121"/>
      <c r="I26" s="121"/>
      <c r="J26" s="121"/>
      <c r="K26" s="121"/>
      <c r="L26" s="121"/>
      <c r="M26" s="121"/>
      <c r="N26" s="121"/>
      <c r="O26" s="121"/>
      <c r="P26" s="121"/>
      <c r="Q26" s="121"/>
      <c r="R26" s="121"/>
      <c r="S26" s="122"/>
    </row>
    <row r="27" spans="2:19" ht="30.75" thickBot="1" x14ac:dyDescent="0.3">
      <c r="B27" s="73"/>
      <c r="C27" s="74"/>
      <c r="D27" s="74"/>
      <c r="E27" s="74"/>
      <c r="F27" s="74"/>
      <c r="G27" s="74"/>
      <c r="H27" s="74"/>
      <c r="I27" s="74"/>
      <c r="J27" s="74"/>
      <c r="K27" s="74"/>
      <c r="L27" s="74"/>
      <c r="M27" s="74"/>
      <c r="N27" s="74"/>
      <c r="O27" s="75" t="s">
        <v>123</v>
      </c>
      <c r="P27" s="75" t="s">
        <v>123</v>
      </c>
      <c r="Q27" s="76" t="s">
        <v>124</v>
      </c>
      <c r="R27" s="77" t="s">
        <v>125</v>
      </c>
      <c r="S27" s="78" t="s">
        <v>126</v>
      </c>
    </row>
    <row r="28" spans="2:19" x14ac:dyDescent="0.25">
      <c r="B28" s="123" t="s">
        <v>153</v>
      </c>
      <c r="C28" s="124"/>
      <c r="D28" s="124"/>
      <c r="E28" s="124"/>
      <c r="F28" s="124"/>
      <c r="G28" s="124"/>
      <c r="H28" s="124"/>
      <c r="I28" s="124"/>
      <c r="J28" s="124"/>
      <c r="K28" s="124"/>
      <c r="L28" s="124"/>
      <c r="M28" s="124"/>
      <c r="N28" s="125"/>
      <c r="O28" s="72">
        <v>1400</v>
      </c>
      <c r="P28" s="20">
        <v>650</v>
      </c>
      <c r="Q28" s="20">
        <f>P28*O28</f>
        <v>910000</v>
      </c>
      <c r="R28" s="77"/>
      <c r="S28" s="16"/>
    </row>
    <row r="29" spans="2:19" x14ac:dyDescent="0.25">
      <c r="B29" s="126" t="s">
        <v>154</v>
      </c>
      <c r="C29" s="127"/>
      <c r="D29" s="127"/>
      <c r="E29" s="127"/>
      <c r="F29" s="127"/>
      <c r="G29" s="127"/>
      <c r="H29" s="127"/>
      <c r="I29" s="127"/>
      <c r="J29" s="127"/>
      <c r="K29" s="127"/>
      <c r="L29" s="127"/>
      <c r="M29" s="127"/>
      <c r="N29" s="128"/>
      <c r="O29" s="72">
        <v>1775</v>
      </c>
      <c r="P29" s="19">
        <v>1500</v>
      </c>
      <c r="Q29" s="19">
        <f>P29*O29</f>
        <v>2662500</v>
      </c>
      <c r="R29" s="19"/>
      <c r="S29" s="16"/>
    </row>
    <row r="30" spans="2:19" x14ac:dyDescent="0.25">
      <c r="B30" s="126" t="s">
        <v>64</v>
      </c>
      <c r="C30" s="127"/>
      <c r="D30" s="127"/>
      <c r="E30" s="127"/>
      <c r="F30" s="127"/>
      <c r="G30" s="127"/>
      <c r="H30" s="127"/>
      <c r="I30" s="127"/>
      <c r="J30" s="127"/>
      <c r="K30" s="127"/>
      <c r="L30" s="127"/>
      <c r="M30" s="127"/>
      <c r="N30" s="128"/>
      <c r="O30" s="72"/>
      <c r="P30" s="19"/>
      <c r="Q30" s="59">
        <f>Q28+Q29</f>
        <v>3572500</v>
      </c>
      <c r="R30" s="19">
        <f>Q30*0.9</f>
        <v>3215250</v>
      </c>
      <c r="S30" s="16">
        <f>Q30*0.8</f>
        <v>2858000</v>
      </c>
    </row>
    <row r="31" spans="2:19" x14ac:dyDescent="0.25">
      <c r="B31" s="129" t="s">
        <v>69</v>
      </c>
      <c r="C31" s="130"/>
      <c r="D31" s="130"/>
      <c r="E31" s="130"/>
      <c r="F31" s="130"/>
      <c r="G31" s="130"/>
      <c r="H31" s="130"/>
      <c r="I31" s="130"/>
      <c r="J31" s="130"/>
      <c r="K31" s="130"/>
      <c r="L31" s="130"/>
      <c r="M31" s="130"/>
      <c r="N31" s="131"/>
      <c r="O31" s="72"/>
      <c r="P31" s="19"/>
      <c r="Q31" s="19"/>
      <c r="R31" s="19"/>
      <c r="S31" s="16"/>
    </row>
    <row r="32" spans="2:19" ht="15.75" thickBot="1" x14ac:dyDescent="0.3">
      <c r="B32" s="132" t="s">
        <v>70</v>
      </c>
      <c r="C32" s="133"/>
      <c r="D32" s="133"/>
      <c r="E32" s="133"/>
      <c r="F32" s="133"/>
      <c r="G32" s="133"/>
      <c r="H32" s="133"/>
      <c r="I32" s="133"/>
      <c r="J32" s="133"/>
      <c r="K32" s="133"/>
      <c r="L32" s="133"/>
      <c r="M32" s="133"/>
      <c r="N32" s="134"/>
      <c r="O32" s="54"/>
      <c r="P32" s="54"/>
      <c r="Q32" s="54"/>
      <c r="R32" s="54"/>
      <c r="S32" s="32"/>
    </row>
    <row r="33" spans="2:19" ht="45" customHeight="1" thickBot="1" x14ac:dyDescent="0.35">
      <c r="B33" s="60" t="s">
        <v>112</v>
      </c>
      <c r="C33" s="117"/>
      <c r="D33" s="118"/>
      <c r="E33" s="118"/>
      <c r="F33" s="118"/>
      <c r="G33" s="118"/>
      <c r="H33" s="118"/>
      <c r="I33" s="118"/>
      <c r="J33" s="118"/>
      <c r="K33" s="118"/>
      <c r="L33" s="118"/>
      <c r="M33" s="118"/>
      <c r="N33" s="118"/>
      <c r="O33" s="118"/>
      <c r="P33" s="118"/>
      <c r="Q33" s="118"/>
      <c r="R33" s="118"/>
      <c r="S33" s="119"/>
    </row>
    <row r="34" spans="2:19" ht="45" customHeight="1" x14ac:dyDescent="0.25">
      <c r="B34" s="137" t="s">
        <v>111</v>
      </c>
      <c r="C34" s="138"/>
      <c r="D34" s="55"/>
      <c r="E34" s="139" t="s">
        <v>106</v>
      </c>
      <c r="F34" s="139"/>
      <c r="G34" s="139"/>
      <c r="H34" s="139"/>
      <c r="I34" s="139"/>
      <c r="J34" s="139"/>
      <c r="K34" s="55"/>
      <c r="L34" s="55"/>
      <c r="M34" s="55"/>
      <c r="N34" s="55"/>
      <c r="O34" s="55"/>
      <c r="P34" s="55"/>
      <c r="Q34" s="55"/>
      <c r="R34" s="55"/>
    </row>
    <row r="35" spans="2:19" x14ac:dyDescent="0.25">
      <c r="B35" s="57" t="s">
        <v>108</v>
      </c>
      <c r="C35" s="82">
        <f>K11</f>
        <v>883</v>
      </c>
      <c r="D35" s="55"/>
      <c r="E35" s="136" t="s">
        <v>108</v>
      </c>
      <c r="F35" s="136"/>
      <c r="G35" s="136"/>
      <c r="H35" s="140">
        <f>K11</f>
        <v>883</v>
      </c>
      <c r="I35" s="135"/>
      <c r="J35" s="135"/>
      <c r="K35" s="55"/>
      <c r="L35" s="55"/>
      <c r="M35" s="55"/>
      <c r="N35" s="55"/>
      <c r="O35" s="55"/>
      <c r="P35" s="55"/>
      <c r="Q35" s="55"/>
      <c r="R35" s="55"/>
    </row>
    <row r="36" spans="2:19" x14ac:dyDescent="0.25">
      <c r="B36" s="57" t="s">
        <v>107</v>
      </c>
      <c r="C36" s="58"/>
      <c r="D36" s="55"/>
      <c r="E36" s="136" t="s">
        <v>110</v>
      </c>
      <c r="F36" s="136"/>
      <c r="G36" s="136"/>
      <c r="H36" s="135"/>
      <c r="I36" s="135"/>
      <c r="J36" s="135"/>
      <c r="K36" s="55"/>
      <c r="L36" s="55"/>
      <c r="M36" s="55"/>
      <c r="N36" s="55"/>
      <c r="O36" s="55"/>
      <c r="P36" s="55"/>
      <c r="Q36" s="55"/>
      <c r="R36" s="55"/>
    </row>
    <row r="37" spans="2:19" x14ac:dyDescent="0.25">
      <c r="B37" s="57" t="s">
        <v>105</v>
      </c>
      <c r="C37" s="58">
        <f>C35*C36</f>
        <v>0</v>
      </c>
      <c r="D37" s="55"/>
      <c r="E37" s="136" t="s">
        <v>109</v>
      </c>
      <c r="F37" s="136"/>
      <c r="G37" s="136"/>
      <c r="H37" s="135">
        <f>H35*H36</f>
        <v>0</v>
      </c>
      <c r="I37" s="135"/>
      <c r="J37" s="135"/>
      <c r="K37" s="55"/>
      <c r="L37" s="55"/>
      <c r="M37" s="55"/>
      <c r="N37" s="55"/>
      <c r="O37" s="55"/>
      <c r="P37" s="55"/>
      <c r="Q37" s="55"/>
      <c r="R37" s="55"/>
    </row>
    <row r="38" spans="2:19" ht="18.75" x14ac:dyDescent="0.3">
      <c r="B38" s="56" t="s">
        <v>60</v>
      </c>
      <c r="C38" s="105" t="s">
        <v>61</v>
      </c>
      <c r="D38" s="105"/>
      <c r="E38" s="105"/>
      <c r="F38" s="105"/>
      <c r="G38" s="105" t="s">
        <v>62</v>
      </c>
      <c r="H38" s="106"/>
      <c r="I38" s="106"/>
      <c r="J38" s="105" t="s">
        <v>63</v>
      </c>
      <c r="K38" s="106"/>
      <c r="L38" s="106"/>
      <c r="M38" s="106"/>
      <c r="N38" s="106"/>
      <c r="O38" s="106"/>
      <c r="P38" s="106"/>
    </row>
    <row r="39" spans="2:19" x14ac:dyDescent="0.25">
      <c r="B39" s="19" t="s">
        <v>66</v>
      </c>
      <c r="C39" s="108" t="s">
        <v>104</v>
      </c>
      <c r="D39" s="109"/>
      <c r="E39" s="109"/>
      <c r="F39" s="109"/>
      <c r="G39" s="109"/>
      <c r="H39" s="109"/>
      <c r="I39" s="109"/>
      <c r="J39" s="109"/>
      <c r="K39" s="109"/>
      <c r="L39" s="109"/>
      <c r="M39" s="109"/>
      <c r="N39" s="109"/>
      <c r="O39" s="109"/>
      <c r="P39" s="109"/>
    </row>
    <row r="40" spans="2:19" x14ac:dyDescent="0.25">
      <c r="B40" s="16" t="s">
        <v>67</v>
      </c>
      <c r="C40" s="109"/>
      <c r="D40" s="109"/>
      <c r="E40" s="109"/>
      <c r="F40" s="109"/>
      <c r="G40" s="109"/>
      <c r="H40" s="109"/>
      <c r="I40" s="109"/>
      <c r="J40" s="109" t="s">
        <v>155</v>
      </c>
      <c r="K40" s="109"/>
      <c r="L40" s="109"/>
      <c r="M40" s="109"/>
      <c r="N40" s="109"/>
      <c r="O40" s="109"/>
      <c r="P40" s="109"/>
      <c r="Q40">
        <f>1.285*700000</f>
        <v>899500</v>
      </c>
      <c r="R40">
        <f>700000/101.175</f>
        <v>6918.7052137385717</v>
      </c>
      <c r="S40">
        <f>R40/10.764</f>
        <v>642.76339778321926</v>
      </c>
    </row>
    <row r="41" spans="2:19" x14ac:dyDescent="0.25">
      <c r="B41" s="16" t="s">
        <v>68</v>
      </c>
      <c r="C41" s="109"/>
      <c r="D41" s="109"/>
      <c r="E41" s="109"/>
      <c r="F41" s="109"/>
      <c r="G41" s="109"/>
      <c r="H41" s="109"/>
      <c r="I41" s="109"/>
      <c r="J41" s="109"/>
      <c r="K41" s="109"/>
      <c r="L41" s="109"/>
      <c r="M41" s="109"/>
      <c r="N41" s="109"/>
      <c r="O41" s="109"/>
      <c r="P41" s="109"/>
    </row>
    <row r="42" spans="2:19" x14ac:dyDescent="0.25">
      <c r="B42" s="16"/>
      <c r="C42" s="109"/>
      <c r="D42" s="109"/>
      <c r="E42" s="109"/>
      <c r="F42" s="109"/>
      <c r="G42" s="110"/>
      <c r="H42" s="110"/>
      <c r="I42" s="110"/>
      <c r="J42" s="109"/>
      <c r="K42" s="109"/>
      <c r="L42" s="109"/>
      <c r="M42" s="109"/>
      <c r="N42" s="109"/>
      <c r="O42" s="109"/>
      <c r="P42" s="109"/>
    </row>
    <row r="43" spans="2:19" x14ac:dyDescent="0.25">
      <c r="C43" s="107"/>
      <c r="D43" s="107"/>
      <c r="E43" s="107"/>
      <c r="F43" s="107"/>
      <c r="G43" s="38"/>
      <c r="H43" s="38"/>
      <c r="I43" s="38"/>
    </row>
    <row r="44" spans="2:19" x14ac:dyDescent="0.25">
      <c r="C44" s="107"/>
      <c r="D44" s="107"/>
      <c r="E44" s="107"/>
      <c r="F44" s="40"/>
      <c r="G44" s="41"/>
      <c r="H44" s="42"/>
      <c r="I44" s="43"/>
    </row>
    <row r="45" spans="2:19" hidden="1" x14ac:dyDescent="0.25">
      <c r="E45" s="39"/>
      <c r="F45" s="44"/>
      <c r="G45" s="41"/>
      <c r="H45" s="44"/>
      <c r="I45" s="45"/>
    </row>
    <row r="46" spans="2:19" hidden="1" x14ac:dyDescent="0.25">
      <c r="E46" s="39"/>
      <c r="F46" s="44"/>
      <c r="G46" s="41"/>
      <c r="H46" s="41"/>
      <c r="I46" s="45"/>
    </row>
    <row r="47" spans="2:19" ht="135" hidden="1" customHeight="1" x14ac:dyDescent="0.25">
      <c r="E47" s="101"/>
      <c r="F47" s="102"/>
      <c r="G47" s="103"/>
      <c r="H47" s="103"/>
      <c r="I47" s="104"/>
    </row>
    <row r="48" spans="2:19" hidden="1" x14ac:dyDescent="0.25">
      <c r="E48" s="101"/>
      <c r="F48" s="102"/>
      <c r="G48" s="103"/>
      <c r="H48" s="103"/>
      <c r="I48" s="104"/>
    </row>
    <row r="49" spans="5:5" x14ac:dyDescent="0.25">
      <c r="E49" s="21"/>
    </row>
    <row r="50" spans="5:5" x14ac:dyDescent="0.25">
      <c r="E50" s="21"/>
    </row>
  </sheetData>
  <mergeCells count="40">
    <mergeCell ref="H37:J37"/>
    <mergeCell ref="E35:G35"/>
    <mergeCell ref="E36:G36"/>
    <mergeCell ref="E37:G37"/>
    <mergeCell ref="B34:C34"/>
    <mergeCell ref="E34:J34"/>
    <mergeCell ref="H35:J35"/>
    <mergeCell ref="H36:J36"/>
    <mergeCell ref="C3:S3"/>
    <mergeCell ref="B14:S14"/>
    <mergeCell ref="C33:S33"/>
    <mergeCell ref="B26:S26"/>
    <mergeCell ref="B28:N28"/>
    <mergeCell ref="B29:N29"/>
    <mergeCell ref="B30:N30"/>
    <mergeCell ref="B31:N31"/>
    <mergeCell ref="B32:N32"/>
    <mergeCell ref="G41:I41"/>
    <mergeCell ref="G42:I42"/>
    <mergeCell ref="J38:P38"/>
    <mergeCell ref="J39:P39"/>
    <mergeCell ref="J40:P40"/>
    <mergeCell ref="J41:P41"/>
    <mergeCell ref="J42:P42"/>
    <mergeCell ref="B1:R1"/>
    <mergeCell ref="E47:E48"/>
    <mergeCell ref="F47:F48"/>
    <mergeCell ref="G47:G48"/>
    <mergeCell ref="H47:H48"/>
    <mergeCell ref="I47:I48"/>
    <mergeCell ref="G38:I38"/>
    <mergeCell ref="C44:E44"/>
    <mergeCell ref="C39:F39"/>
    <mergeCell ref="C38:F38"/>
    <mergeCell ref="C40:F40"/>
    <mergeCell ref="C41:F41"/>
    <mergeCell ref="C42:F42"/>
    <mergeCell ref="C43:F43"/>
    <mergeCell ref="G39:I39"/>
    <mergeCell ref="G40:I40"/>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topLeftCell="B49" workbookViewId="0">
      <selection activeCell="J18" sqref="J18"/>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41" t="s">
        <v>14</v>
      </c>
      <c r="B2" s="141" t="s">
        <v>6</v>
      </c>
      <c r="C2" s="141" t="s">
        <v>7</v>
      </c>
      <c r="D2" s="141"/>
      <c r="E2" s="141" t="s">
        <v>10</v>
      </c>
      <c r="F2" s="141"/>
      <c r="G2" s="141" t="s">
        <v>12</v>
      </c>
      <c r="H2" s="141" t="s">
        <v>11</v>
      </c>
      <c r="I2" s="141" t="s">
        <v>13</v>
      </c>
    </row>
    <row r="3" spans="1:9" x14ac:dyDescent="0.25">
      <c r="A3" s="141"/>
      <c r="B3" s="141"/>
      <c r="C3" s="2" t="s">
        <v>8</v>
      </c>
      <c r="D3" s="2" t="s">
        <v>9</v>
      </c>
      <c r="E3" s="2" t="s">
        <v>8</v>
      </c>
      <c r="F3" s="2" t="s">
        <v>9</v>
      </c>
      <c r="G3" s="141"/>
      <c r="H3" s="141"/>
      <c r="I3" s="141"/>
    </row>
    <row r="4" spans="1:9" x14ac:dyDescent="0.25">
      <c r="A4" s="3">
        <v>1</v>
      </c>
      <c r="B4" s="3" t="s">
        <v>15</v>
      </c>
      <c r="C4" s="3">
        <v>6.2</v>
      </c>
      <c r="D4" s="3"/>
      <c r="E4" s="3">
        <v>9.1</v>
      </c>
      <c r="F4" s="3"/>
      <c r="G4" s="4">
        <f>(E4+F4/10)</f>
        <v>9.1</v>
      </c>
      <c r="H4" s="4">
        <f>(C4+D4/10)</f>
        <v>6.2</v>
      </c>
      <c r="I4" s="4">
        <f>G4*H4</f>
        <v>56.42</v>
      </c>
    </row>
    <row r="5" spans="1:9" x14ac:dyDescent="0.25">
      <c r="A5" s="3"/>
      <c r="B5" s="3" t="s">
        <v>43</v>
      </c>
      <c r="C5" s="3">
        <v>6.3</v>
      </c>
      <c r="D5" s="3"/>
      <c r="E5" s="3">
        <v>9.1</v>
      </c>
      <c r="F5" s="3"/>
      <c r="G5" s="4">
        <f t="shared" ref="G5:G34" si="0">(E5+F5/10)</f>
        <v>9.1</v>
      </c>
      <c r="H5" s="4">
        <f t="shared" ref="H5:H34" si="1">(C5+D5/10)</f>
        <v>6.3</v>
      </c>
      <c r="I5" s="4">
        <f>G5*H5</f>
        <v>57.33</v>
      </c>
    </row>
    <row r="6" spans="1:9" x14ac:dyDescent="0.25">
      <c r="A6" s="3">
        <v>2</v>
      </c>
      <c r="B6" s="3" t="s">
        <v>16</v>
      </c>
      <c r="C6" s="3">
        <v>8</v>
      </c>
      <c r="D6" s="3"/>
      <c r="E6" s="3">
        <v>5.5</v>
      </c>
      <c r="F6" s="3"/>
      <c r="G6" s="4">
        <f t="shared" si="0"/>
        <v>5.5</v>
      </c>
      <c r="H6" s="4">
        <f t="shared" si="1"/>
        <v>8</v>
      </c>
      <c r="I6" s="4">
        <f t="shared" ref="I6:I34" si="2">G6*H6</f>
        <v>44</v>
      </c>
    </row>
    <row r="7" spans="1:9" x14ac:dyDescent="0.25">
      <c r="A7" s="3">
        <v>3</v>
      </c>
      <c r="B7" s="3" t="s">
        <v>17</v>
      </c>
      <c r="C7" s="3">
        <v>10</v>
      </c>
      <c r="D7" s="3"/>
      <c r="E7" s="3">
        <v>8</v>
      </c>
      <c r="F7" s="3"/>
      <c r="G7" s="4">
        <f t="shared" si="0"/>
        <v>8</v>
      </c>
      <c r="H7" s="4">
        <f t="shared" si="1"/>
        <v>10</v>
      </c>
      <c r="I7" s="4">
        <f t="shared" si="2"/>
        <v>80</v>
      </c>
    </row>
    <row r="8" spans="1:9" x14ac:dyDescent="0.25">
      <c r="A8" s="3"/>
      <c r="B8" s="3" t="s">
        <v>18</v>
      </c>
      <c r="C8" s="3">
        <v>3.4</v>
      </c>
      <c r="D8" s="3"/>
      <c r="E8" s="3">
        <v>5</v>
      </c>
      <c r="F8" s="3"/>
      <c r="G8" s="4">
        <f t="shared" si="0"/>
        <v>5</v>
      </c>
      <c r="H8" s="4">
        <f t="shared" si="1"/>
        <v>3.4</v>
      </c>
      <c r="I8" s="4">
        <f t="shared" si="2"/>
        <v>17</v>
      </c>
    </row>
    <row r="9" spans="1:9" x14ac:dyDescent="0.25">
      <c r="A9" s="3"/>
      <c r="B9" s="3" t="s">
        <v>19</v>
      </c>
      <c r="C9" s="3">
        <v>3.2</v>
      </c>
      <c r="D9" s="3"/>
      <c r="E9" s="3">
        <v>6</v>
      </c>
      <c r="F9" s="3"/>
      <c r="G9" s="4">
        <f t="shared" si="0"/>
        <v>6</v>
      </c>
      <c r="H9" s="4">
        <f t="shared" si="1"/>
        <v>3.2</v>
      </c>
      <c r="I9" s="4">
        <f t="shared" si="2"/>
        <v>19.200000000000003</v>
      </c>
    </row>
    <row r="10" spans="1:9" x14ac:dyDescent="0.25">
      <c r="A10" s="3"/>
      <c r="B10" s="3" t="s">
        <v>20</v>
      </c>
      <c r="C10" s="3">
        <v>16.899999999999999</v>
      </c>
      <c r="D10" s="3"/>
      <c r="E10" s="3">
        <v>8</v>
      </c>
      <c r="F10" s="3"/>
      <c r="G10" s="4">
        <f t="shared" si="0"/>
        <v>8</v>
      </c>
      <c r="H10" s="4">
        <f t="shared" si="1"/>
        <v>16.899999999999999</v>
      </c>
      <c r="I10" s="4">
        <f t="shared" si="2"/>
        <v>135.19999999999999</v>
      </c>
    </row>
    <row r="11" spans="1:9" x14ac:dyDescent="0.25">
      <c r="A11" s="3">
        <v>4</v>
      </c>
      <c r="B11" s="3" t="s">
        <v>21</v>
      </c>
      <c r="C11" s="3">
        <v>9.5</v>
      </c>
      <c r="D11" s="3"/>
      <c r="E11" s="3">
        <v>6.4</v>
      </c>
      <c r="F11" s="3"/>
      <c r="G11" s="4">
        <f t="shared" si="0"/>
        <v>6.4</v>
      </c>
      <c r="H11" s="4">
        <f t="shared" si="1"/>
        <v>9.5</v>
      </c>
      <c r="I11" s="4">
        <f t="shared" si="2"/>
        <v>60.800000000000004</v>
      </c>
    </row>
    <row r="12" spans="1:9" x14ac:dyDescent="0.25">
      <c r="A12" s="3"/>
      <c r="B12" s="3" t="s">
        <v>22</v>
      </c>
      <c r="C12" s="3">
        <v>9.5</v>
      </c>
      <c r="D12" s="3"/>
      <c r="E12" s="3">
        <v>7.7</v>
      </c>
      <c r="F12" s="3"/>
      <c r="G12" s="4">
        <f t="shared" si="0"/>
        <v>7.7</v>
      </c>
      <c r="H12" s="4">
        <f t="shared" si="1"/>
        <v>9.5</v>
      </c>
      <c r="I12" s="4">
        <f t="shared" si="2"/>
        <v>73.150000000000006</v>
      </c>
    </row>
    <row r="13" spans="1:9" x14ac:dyDescent="0.25">
      <c r="A13" s="3"/>
      <c r="B13" s="3" t="s">
        <v>23</v>
      </c>
      <c r="C13" s="3">
        <v>3.9</v>
      </c>
      <c r="D13" s="3"/>
      <c r="E13" s="3">
        <v>3.1</v>
      </c>
      <c r="F13" s="3"/>
      <c r="G13" s="4">
        <f t="shared" si="0"/>
        <v>3.1</v>
      </c>
      <c r="H13" s="4">
        <f t="shared" si="1"/>
        <v>3.9</v>
      </c>
      <c r="I13" s="4">
        <f t="shared" si="2"/>
        <v>12.09</v>
      </c>
    </row>
    <row r="14" spans="1:9" x14ac:dyDescent="0.25">
      <c r="A14" s="3"/>
      <c r="B14" s="3" t="s">
        <v>71</v>
      </c>
      <c r="C14" s="3">
        <v>4</v>
      </c>
      <c r="D14" s="3"/>
      <c r="E14" s="3">
        <v>4</v>
      </c>
      <c r="F14" s="3"/>
      <c r="G14" s="4">
        <f t="shared" si="0"/>
        <v>4</v>
      </c>
      <c r="H14" s="4">
        <f t="shared" si="1"/>
        <v>4</v>
      </c>
      <c r="I14" s="4">
        <f t="shared" si="2"/>
        <v>16</v>
      </c>
    </row>
    <row r="15" spans="1:9" x14ac:dyDescent="0.25">
      <c r="A15" s="3"/>
      <c r="B15" s="3" t="s">
        <v>72</v>
      </c>
      <c r="C15" s="3"/>
      <c r="D15" s="3"/>
      <c r="E15" s="3"/>
      <c r="F15" s="3"/>
      <c r="G15" s="4">
        <f t="shared" si="0"/>
        <v>0</v>
      </c>
      <c r="H15" s="4">
        <f t="shared" si="1"/>
        <v>0</v>
      </c>
      <c r="I15" s="4">
        <f t="shared" si="2"/>
        <v>0</v>
      </c>
    </row>
    <row r="16" spans="1:9" x14ac:dyDescent="0.25">
      <c r="A16" s="3"/>
      <c r="B16" s="3" t="s">
        <v>75</v>
      </c>
      <c r="C16" s="3"/>
      <c r="D16" s="3"/>
      <c r="E16" s="3"/>
      <c r="F16" s="3"/>
      <c r="G16" s="4">
        <f t="shared" si="0"/>
        <v>0</v>
      </c>
      <c r="H16" s="4">
        <f t="shared" si="1"/>
        <v>0</v>
      </c>
      <c r="I16" s="4">
        <f t="shared" si="2"/>
        <v>0</v>
      </c>
    </row>
    <row r="17" spans="1:9" x14ac:dyDescent="0.25">
      <c r="A17" s="3">
        <v>5</v>
      </c>
      <c r="B17" s="3" t="s">
        <v>25</v>
      </c>
      <c r="C17" s="3"/>
      <c r="D17" s="3"/>
      <c r="E17" s="3"/>
      <c r="F17" s="3"/>
      <c r="G17" s="4">
        <f t="shared" si="0"/>
        <v>0</v>
      </c>
      <c r="H17" s="4">
        <f t="shared" si="1"/>
        <v>0</v>
      </c>
      <c r="I17" s="4">
        <f t="shared" si="2"/>
        <v>0</v>
      </c>
    </row>
    <row r="18" spans="1:9" x14ac:dyDescent="0.25">
      <c r="A18" s="3"/>
      <c r="B18" s="3" t="s">
        <v>26</v>
      </c>
      <c r="C18" s="10"/>
      <c r="D18" s="10"/>
      <c r="E18" s="10"/>
      <c r="F18" s="10"/>
      <c r="G18" s="4">
        <f t="shared" si="0"/>
        <v>0</v>
      </c>
      <c r="H18" s="4">
        <f t="shared" si="1"/>
        <v>0</v>
      </c>
      <c r="I18" s="4">
        <f t="shared" si="2"/>
        <v>0</v>
      </c>
    </row>
    <row r="19" spans="1:9" x14ac:dyDescent="0.25">
      <c r="A19" s="3"/>
      <c r="B19" s="3" t="s">
        <v>27</v>
      </c>
      <c r="C19" s="3"/>
      <c r="D19" s="3"/>
      <c r="E19" s="3"/>
      <c r="F19" s="15"/>
      <c r="G19" s="4">
        <f t="shared" si="0"/>
        <v>0</v>
      </c>
      <c r="H19" s="4">
        <f t="shared" si="1"/>
        <v>0</v>
      </c>
      <c r="I19" s="4">
        <f t="shared" si="2"/>
        <v>0</v>
      </c>
    </row>
    <row r="20" spans="1:9" x14ac:dyDescent="0.25">
      <c r="A20" s="3">
        <v>6</v>
      </c>
      <c r="B20" s="3" t="s">
        <v>73</v>
      </c>
      <c r="C20" s="3"/>
      <c r="D20" s="3"/>
      <c r="E20" s="3"/>
      <c r="F20" s="15"/>
      <c r="G20" s="4">
        <f t="shared" si="0"/>
        <v>0</v>
      </c>
      <c r="H20" s="4">
        <f t="shared" si="1"/>
        <v>0</v>
      </c>
      <c r="I20" s="4">
        <f t="shared" si="2"/>
        <v>0</v>
      </c>
    </row>
    <row r="21" spans="1:9" x14ac:dyDescent="0.25">
      <c r="A21" s="3"/>
      <c r="B21" s="3" t="s">
        <v>74</v>
      </c>
      <c r="C21" s="3"/>
      <c r="D21" s="3"/>
      <c r="E21" s="3"/>
      <c r="F21" s="15"/>
      <c r="G21" s="4">
        <f t="shared" ref="G21" si="3">(E21+F21/10)</f>
        <v>0</v>
      </c>
      <c r="H21" s="4">
        <f t="shared" ref="H21" si="4">(C21+D21/10)</f>
        <v>0</v>
      </c>
      <c r="I21" s="4">
        <f t="shared" ref="I21" si="5">G21*H21</f>
        <v>0</v>
      </c>
    </row>
    <row r="22" spans="1:9" x14ac:dyDescent="0.25">
      <c r="A22" s="3"/>
      <c r="B22" s="3" t="s">
        <v>102</v>
      </c>
      <c r="C22" s="3"/>
      <c r="D22" s="3"/>
      <c r="E22" s="3"/>
      <c r="F22" s="15"/>
      <c r="G22" s="4">
        <f t="shared" si="0"/>
        <v>0</v>
      </c>
      <c r="H22" s="4">
        <f t="shared" si="1"/>
        <v>0</v>
      </c>
      <c r="I22" s="4">
        <f t="shared" si="2"/>
        <v>0</v>
      </c>
    </row>
    <row r="23" spans="1:9" x14ac:dyDescent="0.25">
      <c r="A23" s="3"/>
      <c r="B23" s="3" t="s">
        <v>44</v>
      </c>
      <c r="C23" s="3"/>
      <c r="D23" s="3"/>
      <c r="E23" s="3"/>
      <c r="F23" s="15"/>
      <c r="G23" s="4">
        <f t="shared" si="0"/>
        <v>0</v>
      </c>
      <c r="H23" s="4">
        <f t="shared" si="1"/>
        <v>0</v>
      </c>
      <c r="I23" s="4">
        <f t="shared" si="2"/>
        <v>0</v>
      </c>
    </row>
    <row r="24" spans="1:9" x14ac:dyDescent="0.25">
      <c r="A24" s="3"/>
      <c r="B24" s="3" t="s">
        <v>50</v>
      </c>
      <c r="C24" s="3"/>
      <c r="D24" s="3"/>
      <c r="E24" s="3"/>
      <c r="F24" s="15"/>
      <c r="G24" s="4">
        <f t="shared" si="0"/>
        <v>0</v>
      </c>
      <c r="H24" s="4">
        <f t="shared" si="1"/>
        <v>0</v>
      </c>
      <c r="I24" s="4">
        <f t="shared" si="2"/>
        <v>0</v>
      </c>
    </row>
    <row r="25" spans="1:9" x14ac:dyDescent="0.25">
      <c r="A25" s="3">
        <v>7</v>
      </c>
      <c r="B25" s="3" t="s">
        <v>55</v>
      </c>
      <c r="C25" s="3"/>
      <c r="D25" s="3"/>
      <c r="E25" s="3"/>
      <c r="F25" s="15"/>
      <c r="G25" s="4">
        <f t="shared" si="0"/>
        <v>0</v>
      </c>
      <c r="H25" s="4">
        <f t="shared" si="1"/>
        <v>0</v>
      </c>
      <c r="I25" s="4">
        <f t="shared" si="2"/>
        <v>0</v>
      </c>
    </row>
    <row r="26" spans="1:9" x14ac:dyDescent="0.25">
      <c r="A26" s="3"/>
      <c r="B26" s="3" t="s">
        <v>56</v>
      </c>
      <c r="C26" s="3"/>
      <c r="D26" s="3"/>
      <c r="E26" s="3"/>
      <c r="F26" s="15"/>
      <c r="G26" s="4">
        <f t="shared" si="0"/>
        <v>0</v>
      </c>
      <c r="H26" s="4">
        <f t="shared" si="1"/>
        <v>0</v>
      </c>
      <c r="I26" s="4">
        <f t="shared" si="2"/>
        <v>0</v>
      </c>
    </row>
    <row r="27" spans="1:9" x14ac:dyDescent="0.25">
      <c r="A27" s="3"/>
      <c r="B27" s="3" t="s">
        <v>32</v>
      </c>
      <c r="C27" s="3"/>
      <c r="D27" s="3"/>
      <c r="E27" s="3"/>
      <c r="F27" s="15"/>
      <c r="G27" s="4">
        <f t="shared" si="0"/>
        <v>0</v>
      </c>
      <c r="H27" s="4">
        <f t="shared" si="1"/>
        <v>0</v>
      </c>
      <c r="I27" s="4">
        <f t="shared" si="2"/>
        <v>0</v>
      </c>
    </row>
    <row r="28" spans="1:9" x14ac:dyDescent="0.25">
      <c r="A28" s="3">
        <v>8</v>
      </c>
      <c r="B28" s="3" t="s">
        <v>33</v>
      </c>
      <c r="C28" s="3"/>
      <c r="D28" s="3"/>
      <c r="E28" s="3"/>
      <c r="F28" s="15"/>
      <c r="G28" s="4">
        <f t="shared" si="0"/>
        <v>0</v>
      </c>
      <c r="H28" s="4">
        <f t="shared" si="1"/>
        <v>0</v>
      </c>
      <c r="I28" s="4">
        <f t="shared" si="2"/>
        <v>0</v>
      </c>
    </row>
    <row r="29" spans="1:9" x14ac:dyDescent="0.25">
      <c r="A29" s="3"/>
      <c r="B29" s="3" t="s">
        <v>34</v>
      </c>
      <c r="C29" s="3"/>
      <c r="D29" s="3"/>
      <c r="E29" s="3"/>
      <c r="F29" s="15"/>
      <c r="G29" s="4">
        <f t="shared" si="0"/>
        <v>0</v>
      </c>
      <c r="H29" s="4">
        <f t="shared" si="1"/>
        <v>0</v>
      </c>
      <c r="I29" s="4">
        <f t="shared" si="2"/>
        <v>0</v>
      </c>
    </row>
    <row r="30" spans="1:9" x14ac:dyDescent="0.25">
      <c r="A30" s="3"/>
      <c r="B30" s="3" t="s">
        <v>35</v>
      </c>
      <c r="C30" s="3"/>
      <c r="D30" s="3"/>
      <c r="E30" s="3"/>
      <c r="F30" s="15"/>
      <c r="G30" s="4">
        <f t="shared" si="0"/>
        <v>0</v>
      </c>
      <c r="H30" s="4">
        <f t="shared" si="1"/>
        <v>0</v>
      </c>
      <c r="I30" s="4">
        <f t="shared" si="2"/>
        <v>0</v>
      </c>
    </row>
    <row r="31" spans="1:9" x14ac:dyDescent="0.25">
      <c r="A31" s="3">
        <v>9</v>
      </c>
      <c r="B31" s="3" t="s">
        <v>36</v>
      </c>
      <c r="C31" s="3"/>
      <c r="D31" s="3"/>
      <c r="E31" s="3"/>
      <c r="F31" s="15"/>
      <c r="G31" s="4">
        <f t="shared" si="0"/>
        <v>0</v>
      </c>
      <c r="H31" s="4">
        <f t="shared" si="1"/>
        <v>0</v>
      </c>
      <c r="I31" s="4">
        <f t="shared" si="2"/>
        <v>0</v>
      </c>
    </row>
    <row r="32" spans="1:9" x14ac:dyDescent="0.25">
      <c r="A32" s="3"/>
      <c r="B32" s="3" t="s">
        <v>37</v>
      </c>
      <c r="C32" s="3"/>
      <c r="D32" s="3"/>
      <c r="E32" s="3"/>
      <c r="F32" s="15"/>
      <c r="G32" s="4">
        <f t="shared" si="0"/>
        <v>0</v>
      </c>
      <c r="H32" s="4">
        <f t="shared" si="1"/>
        <v>0</v>
      </c>
      <c r="I32" s="4">
        <f t="shared" si="2"/>
        <v>0</v>
      </c>
    </row>
    <row r="33" spans="1:9" x14ac:dyDescent="0.25">
      <c r="A33" s="3"/>
      <c r="B33" s="3" t="s">
        <v>38</v>
      </c>
      <c r="C33" s="3"/>
      <c r="D33" s="3"/>
      <c r="E33" s="3"/>
      <c r="F33" s="15"/>
      <c r="G33" s="4">
        <f t="shared" si="0"/>
        <v>0</v>
      </c>
      <c r="H33" s="4">
        <f t="shared" si="1"/>
        <v>0</v>
      </c>
      <c r="I33" s="4">
        <f t="shared" si="2"/>
        <v>0</v>
      </c>
    </row>
    <row r="34" spans="1:9" x14ac:dyDescent="0.25">
      <c r="A34" s="3">
        <v>10</v>
      </c>
      <c r="B34" s="94" t="s">
        <v>103</v>
      </c>
      <c r="C34" s="3"/>
      <c r="D34" s="3"/>
      <c r="E34" s="3"/>
      <c r="F34" s="15"/>
      <c r="G34" s="4">
        <f t="shared" si="0"/>
        <v>0</v>
      </c>
      <c r="H34" s="4">
        <f t="shared" si="1"/>
        <v>0</v>
      </c>
      <c r="I34" s="4">
        <f t="shared" si="2"/>
        <v>0</v>
      </c>
    </row>
    <row r="35" spans="1:9" x14ac:dyDescent="0.25">
      <c r="A35" s="3"/>
      <c r="B35" s="3" t="s">
        <v>39</v>
      </c>
      <c r="C35" s="3"/>
      <c r="D35" s="3"/>
      <c r="E35" s="3"/>
      <c r="F35" s="15"/>
      <c r="G35" s="4"/>
      <c r="H35" s="4">
        <f t="shared" ref="H35:H36" si="6">(C35+D35/10)</f>
        <v>0</v>
      </c>
      <c r="I35" s="3"/>
    </row>
    <row r="36" spans="1:9" x14ac:dyDescent="0.25">
      <c r="A36" s="3"/>
      <c r="B36" s="3" t="s">
        <v>39</v>
      </c>
      <c r="C36" s="3"/>
      <c r="D36" s="3"/>
      <c r="E36" s="3"/>
      <c r="F36" s="15"/>
      <c r="G36" s="4"/>
      <c r="H36" s="4">
        <f t="shared" si="6"/>
        <v>0</v>
      </c>
      <c r="I36" s="3"/>
    </row>
    <row r="37" spans="1:9" x14ac:dyDescent="0.25">
      <c r="A37" s="3"/>
      <c r="B37" s="2" t="s">
        <v>40</v>
      </c>
      <c r="C37" s="3"/>
      <c r="D37" s="3"/>
      <c r="E37" s="3"/>
      <c r="F37" s="15"/>
      <c r="G37" s="3"/>
      <c r="H37" s="10"/>
      <c r="I37" s="4">
        <f>SUM(I4:I22)</f>
        <v>571.19000000000005</v>
      </c>
    </row>
    <row r="38" spans="1:9" x14ac:dyDescent="0.25">
      <c r="A38" s="3"/>
      <c r="B38" s="2" t="s">
        <v>46</v>
      </c>
      <c r="C38" s="3"/>
      <c r="D38" s="3"/>
      <c r="E38" s="3"/>
      <c r="F38" s="15"/>
      <c r="G38" s="3"/>
      <c r="H38" s="10"/>
      <c r="I38" s="4">
        <f>SUM(I23:I30)</f>
        <v>0</v>
      </c>
    </row>
    <row r="39" spans="1:9" x14ac:dyDescent="0.25">
      <c r="A39" s="3"/>
      <c r="B39" s="2" t="s">
        <v>47</v>
      </c>
      <c r="C39" s="3"/>
      <c r="D39" s="3"/>
      <c r="E39" s="3"/>
      <c r="F39" s="15"/>
      <c r="G39" s="3"/>
      <c r="H39" s="10"/>
      <c r="I39" s="12">
        <f>SUM(I31:I33)</f>
        <v>0</v>
      </c>
    </row>
    <row r="40" spans="1:9" x14ac:dyDescent="0.25">
      <c r="A40" s="3"/>
      <c r="B40" s="2" t="s">
        <v>65</v>
      </c>
      <c r="C40" s="3"/>
      <c r="D40" s="3"/>
      <c r="E40" s="3"/>
      <c r="F40" s="15"/>
      <c r="G40" s="3"/>
      <c r="H40" s="10"/>
      <c r="I40" s="12">
        <f>I34+I35+I36</f>
        <v>0</v>
      </c>
    </row>
    <row r="41" spans="1:9" x14ac:dyDescent="0.25">
      <c r="A41" s="3"/>
      <c r="B41" s="2" t="s">
        <v>41</v>
      </c>
      <c r="C41" s="3"/>
      <c r="D41" s="3"/>
      <c r="E41" s="3"/>
      <c r="F41" s="15"/>
      <c r="G41" s="3"/>
      <c r="H41" s="10"/>
      <c r="I41" s="4">
        <f>SUM(I4:I30)</f>
        <v>571.19000000000005</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topLeftCell="B40" workbookViewId="0">
      <selection activeCell="E16" sqref="E16"/>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41" t="s">
        <v>14</v>
      </c>
      <c r="B2" s="141" t="s">
        <v>6</v>
      </c>
      <c r="C2" s="141" t="s">
        <v>7</v>
      </c>
      <c r="D2" s="141"/>
      <c r="E2" s="141" t="s">
        <v>10</v>
      </c>
      <c r="F2" s="141"/>
      <c r="G2" s="141" t="s">
        <v>12</v>
      </c>
      <c r="H2" s="141" t="s">
        <v>11</v>
      </c>
      <c r="I2" s="141" t="s">
        <v>13</v>
      </c>
    </row>
    <row r="3" spans="1:9" x14ac:dyDescent="0.25">
      <c r="A3" s="141"/>
      <c r="B3" s="141"/>
      <c r="C3" s="2" t="s">
        <v>8</v>
      </c>
      <c r="D3" s="2" t="s">
        <v>9</v>
      </c>
      <c r="E3" s="2" t="s">
        <v>8</v>
      </c>
      <c r="F3" s="2" t="s">
        <v>9</v>
      </c>
      <c r="G3" s="141"/>
      <c r="H3" s="141"/>
      <c r="I3" s="141"/>
    </row>
    <row r="4" spans="1:9" x14ac:dyDescent="0.25">
      <c r="A4" s="3">
        <v>1</v>
      </c>
      <c r="B4" s="3" t="s">
        <v>15</v>
      </c>
      <c r="C4" s="3">
        <v>13.2</v>
      </c>
      <c r="D4" s="3"/>
      <c r="E4" s="3">
        <v>9</v>
      </c>
      <c r="F4" s="3"/>
      <c r="G4" s="4">
        <f>(E4+F4/10)</f>
        <v>9</v>
      </c>
      <c r="H4" s="4">
        <f>(C4+D4/10)</f>
        <v>13.2</v>
      </c>
      <c r="I4" s="4">
        <f>G4*H4</f>
        <v>118.8</v>
      </c>
    </row>
    <row r="5" spans="1:9" x14ac:dyDescent="0.25">
      <c r="A5" s="3"/>
      <c r="B5" s="3" t="s">
        <v>43</v>
      </c>
      <c r="C5" s="3">
        <v>9</v>
      </c>
      <c r="D5" s="3"/>
      <c r="E5" s="3">
        <v>3.7</v>
      </c>
      <c r="F5" s="3"/>
      <c r="G5" s="4">
        <f t="shared" ref="G5:G34" si="0">(E5+F5/10)</f>
        <v>3.7</v>
      </c>
      <c r="H5" s="4">
        <f t="shared" ref="H5:H36" si="1">(C5+D5/10)</f>
        <v>9</v>
      </c>
      <c r="I5" s="4">
        <f>G5*H5</f>
        <v>33.300000000000004</v>
      </c>
    </row>
    <row r="6" spans="1:9" x14ac:dyDescent="0.25">
      <c r="A6" s="3">
        <v>2</v>
      </c>
      <c r="B6" s="3" t="s">
        <v>16</v>
      </c>
      <c r="C6" s="3">
        <v>9.3000000000000007</v>
      </c>
      <c r="D6" s="3"/>
      <c r="E6" s="3">
        <v>6.8</v>
      </c>
      <c r="F6" s="3"/>
      <c r="G6" s="4">
        <f t="shared" si="0"/>
        <v>6.8</v>
      </c>
      <c r="H6" s="4">
        <f t="shared" si="1"/>
        <v>9.3000000000000007</v>
      </c>
      <c r="I6" s="4">
        <f t="shared" ref="I6:I34" si="2">G6*H6</f>
        <v>63.24</v>
      </c>
    </row>
    <row r="7" spans="1:9" x14ac:dyDescent="0.25">
      <c r="A7" s="3">
        <v>3</v>
      </c>
      <c r="B7" s="3" t="s">
        <v>17</v>
      </c>
      <c r="C7" s="3">
        <v>3.4</v>
      </c>
      <c r="D7" s="3"/>
      <c r="E7" s="3">
        <v>3.4</v>
      </c>
      <c r="F7" s="3"/>
      <c r="G7" s="4">
        <f t="shared" si="0"/>
        <v>3.4</v>
      </c>
      <c r="H7" s="4">
        <f t="shared" si="1"/>
        <v>3.4</v>
      </c>
      <c r="I7" s="4">
        <f t="shared" si="2"/>
        <v>11.559999999999999</v>
      </c>
    </row>
    <row r="8" spans="1:9" x14ac:dyDescent="0.25">
      <c r="A8" s="3"/>
      <c r="B8" s="3" t="s">
        <v>18</v>
      </c>
      <c r="C8" s="3">
        <v>3.5</v>
      </c>
      <c r="D8" s="3"/>
      <c r="E8" s="3">
        <v>6</v>
      </c>
      <c r="F8" s="3"/>
      <c r="G8" s="4">
        <f t="shared" si="0"/>
        <v>6</v>
      </c>
      <c r="H8" s="4">
        <f t="shared" si="1"/>
        <v>3.5</v>
      </c>
      <c r="I8" s="4">
        <f t="shared" si="2"/>
        <v>21</v>
      </c>
    </row>
    <row r="9" spans="1:9" x14ac:dyDescent="0.25">
      <c r="A9" s="3"/>
      <c r="B9" s="3" t="s">
        <v>19</v>
      </c>
      <c r="C9" s="3">
        <v>9.3000000000000007</v>
      </c>
      <c r="D9" s="3"/>
      <c r="E9" s="3">
        <v>8.3000000000000007</v>
      </c>
      <c r="F9" s="3"/>
      <c r="G9" s="4">
        <f t="shared" si="0"/>
        <v>8.3000000000000007</v>
      </c>
      <c r="H9" s="4">
        <f t="shared" si="1"/>
        <v>9.3000000000000007</v>
      </c>
      <c r="I9" s="4">
        <f t="shared" si="2"/>
        <v>77.190000000000012</v>
      </c>
    </row>
    <row r="10" spans="1:9" x14ac:dyDescent="0.25">
      <c r="A10" s="3"/>
      <c r="B10" s="3" t="s">
        <v>20</v>
      </c>
      <c r="C10" s="3">
        <v>3.7</v>
      </c>
      <c r="D10" s="3"/>
      <c r="E10" s="3">
        <v>9.9</v>
      </c>
      <c r="F10" s="3"/>
      <c r="G10" s="4">
        <f t="shared" si="0"/>
        <v>9.9</v>
      </c>
      <c r="H10" s="4">
        <f t="shared" si="1"/>
        <v>3.7</v>
      </c>
      <c r="I10" s="4">
        <f t="shared" si="2"/>
        <v>36.630000000000003</v>
      </c>
    </row>
    <row r="11" spans="1:9" x14ac:dyDescent="0.25">
      <c r="A11" s="3">
        <v>4</v>
      </c>
      <c r="B11" s="3" t="s">
        <v>21</v>
      </c>
      <c r="C11" s="3">
        <v>20.3</v>
      </c>
      <c r="D11" s="3"/>
      <c r="E11" s="3">
        <v>7.6</v>
      </c>
      <c r="F11" s="3"/>
      <c r="G11" s="4">
        <f t="shared" si="0"/>
        <v>7.6</v>
      </c>
      <c r="H11" s="4">
        <f t="shared" si="1"/>
        <v>20.3</v>
      </c>
      <c r="I11" s="4">
        <f t="shared" si="2"/>
        <v>154.28</v>
      </c>
    </row>
    <row r="12" spans="1:9" x14ac:dyDescent="0.25">
      <c r="A12" s="3"/>
      <c r="B12" s="3" t="s">
        <v>22</v>
      </c>
      <c r="C12" s="3">
        <v>10.3</v>
      </c>
      <c r="D12" s="3"/>
      <c r="E12" s="3">
        <v>7.1</v>
      </c>
      <c r="F12" s="3"/>
      <c r="G12" s="4">
        <f t="shared" si="0"/>
        <v>7.1</v>
      </c>
      <c r="H12" s="4">
        <f t="shared" si="1"/>
        <v>10.3</v>
      </c>
      <c r="I12" s="4">
        <f t="shared" si="2"/>
        <v>73.13</v>
      </c>
    </row>
    <row r="13" spans="1:9" x14ac:dyDescent="0.25">
      <c r="A13" s="3"/>
      <c r="B13" s="3" t="s">
        <v>23</v>
      </c>
      <c r="C13" s="3">
        <v>9.6</v>
      </c>
      <c r="D13" s="3"/>
      <c r="E13" s="3">
        <v>7.1</v>
      </c>
      <c r="F13" s="3"/>
      <c r="G13" s="4">
        <f t="shared" si="0"/>
        <v>7.1</v>
      </c>
      <c r="H13" s="4">
        <f t="shared" si="1"/>
        <v>9.6</v>
      </c>
      <c r="I13" s="4">
        <f t="shared" si="2"/>
        <v>68.16</v>
      </c>
    </row>
    <row r="14" spans="1:9" x14ac:dyDescent="0.25">
      <c r="A14" s="3"/>
      <c r="B14" s="3" t="s">
        <v>71</v>
      </c>
      <c r="C14" s="3">
        <v>3.5</v>
      </c>
      <c r="D14" s="3"/>
      <c r="E14" s="3">
        <v>4</v>
      </c>
      <c r="F14" s="3"/>
      <c r="G14" s="4">
        <f t="shared" si="0"/>
        <v>4</v>
      </c>
      <c r="H14" s="4">
        <f t="shared" si="1"/>
        <v>3.5</v>
      </c>
      <c r="I14" s="4">
        <f t="shared" si="2"/>
        <v>14</v>
      </c>
    </row>
    <row r="15" spans="1:9" x14ac:dyDescent="0.25">
      <c r="A15" s="3"/>
      <c r="B15" s="3" t="s">
        <v>72</v>
      </c>
      <c r="C15" s="3">
        <v>4.3</v>
      </c>
      <c r="D15" s="3"/>
      <c r="E15" s="3">
        <v>4</v>
      </c>
      <c r="F15" s="3"/>
      <c r="G15" s="4">
        <f t="shared" si="0"/>
        <v>4</v>
      </c>
      <c r="H15" s="4">
        <f t="shared" si="1"/>
        <v>4.3</v>
      </c>
      <c r="I15" s="4">
        <f t="shared" si="2"/>
        <v>17.2</v>
      </c>
    </row>
    <row r="16" spans="1:9" x14ac:dyDescent="0.25">
      <c r="A16" s="3"/>
      <c r="B16" s="3" t="s">
        <v>75</v>
      </c>
      <c r="C16" s="3"/>
      <c r="D16" s="3"/>
      <c r="E16" s="3"/>
      <c r="F16" s="3"/>
      <c r="G16" s="4">
        <f t="shared" si="0"/>
        <v>0</v>
      </c>
      <c r="H16" s="4">
        <f t="shared" si="1"/>
        <v>0</v>
      </c>
      <c r="I16" s="4">
        <f t="shared" si="2"/>
        <v>0</v>
      </c>
    </row>
    <row r="17" spans="1:9" x14ac:dyDescent="0.25">
      <c r="A17" s="3">
        <v>5</v>
      </c>
      <c r="B17" s="3" t="s">
        <v>25</v>
      </c>
      <c r="C17" s="3"/>
      <c r="D17" s="3"/>
      <c r="E17" s="3"/>
      <c r="F17" s="3"/>
      <c r="G17" s="4">
        <f t="shared" si="0"/>
        <v>0</v>
      </c>
      <c r="H17" s="4">
        <f t="shared" si="1"/>
        <v>0</v>
      </c>
      <c r="I17" s="4">
        <f t="shared" si="2"/>
        <v>0</v>
      </c>
    </row>
    <row r="18" spans="1:9" x14ac:dyDescent="0.25">
      <c r="A18" s="3"/>
      <c r="B18" s="3" t="s">
        <v>26</v>
      </c>
      <c r="C18" s="10"/>
      <c r="D18" s="10"/>
      <c r="E18" s="10"/>
      <c r="F18" s="10"/>
      <c r="G18" s="4">
        <f t="shared" si="0"/>
        <v>0</v>
      </c>
      <c r="H18" s="4">
        <f t="shared" si="1"/>
        <v>0</v>
      </c>
      <c r="I18" s="4">
        <f t="shared" si="2"/>
        <v>0</v>
      </c>
    </row>
    <row r="19" spans="1:9" x14ac:dyDescent="0.25">
      <c r="A19" s="3"/>
      <c r="B19" s="3" t="s">
        <v>27</v>
      </c>
      <c r="C19" s="3"/>
      <c r="D19" s="3"/>
      <c r="E19" s="3"/>
      <c r="F19" s="15"/>
      <c r="G19" s="4">
        <f t="shared" si="0"/>
        <v>0</v>
      </c>
      <c r="H19" s="4">
        <f t="shared" si="1"/>
        <v>0</v>
      </c>
      <c r="I19" s="4">
        <f t="shared" si="2"/>
        <v>0</v>
      </c>
    </row>
    <row r="20" spans="1:9" x14ac:dyDescent="0.25">
      <c r="A20" s="3">
        <v>6</v>
      </c>
      <c r="B20" s="3" t="s">
        <v>73</v>
      </c>
      <c r="C20" s="3"/>
      <c r="D20" s="3"/>
      <c r="E20" s="3"/>
      <c r="F20" s="15"/>
      <c r="G20" s="4">
        <f t="shared" si="0"/>
        <v>0</v>
      </c>
      <c r="H20" s="4">
        <f t="shared" si="1"/>
        <v>0</v>
      </c>
      <c r="I20" s="4">
        <f t="shared" si="2"/>
        <v>0</v>
      </c>
    </row>
    <row r="21" spans="1:9" x14ac:dyDescent="0.25">
      <c r="A21" s="3"/>
      <c r="B21" s="3" t="s">
        <v>74</v>
      </c>
      <c r="C21" s="3"/>
      <c r="D21" s="3"/>
      <c r="E21" s="3"/>
      <c r="F21" s="15"/>
      <c r="G21" s="4">
        <f t="shared" si="0"/>
        <v>0</v>
      </c>
      <c r="H21" s="4">
        <f t="shared" si="1"/>
        <v>0</v>
      </c>
      <c r="I21" s="4">
        <f t="shared" si="2"/>
        <v>0</v>
      </c>
    </row>
    <row r="22" spans="1:9" x14ac:dyDescent="0.25">
      <c r="A22" s="3"/>
      <c r="B22" s="3" t="s">
        <v>102</v>
      </c>
      <c r="C22" s="3"/>
      <c r="D22" s="3"/>
      <c r="E22" s="3"/>
      <c r="F22" s="15"/>
      <c r="G22" s="4">
        <f t="shared" si="0"/>
        <v>0</v>
      </c>
      <c r="H22" s="4">
        <f t="shared" si="1"/>
        <v>0</v>
      </c>
      <c r="I22" s="4">
        <f t="shared" si="2"/>
        <v>0</v>
      </c>
    </row>
    <row r="23" spans="1:9" x14ac:dyDescent="0.25">
      <c r="A23" s="3"/>
      <c r="B23" s="3" t="s">
        <v>44</v>
      </c>
      <c r="C23" s="3"/>
      <c r="D23" s="3"/>
      <c r="E23" s="3"/>
      <c r="F23" s="15"/>
      <c r="G23" s="4">
        <f t="shared" si="0"/>
        <v>0</v>
      </c>
      <c r="H23" s="4">
        <f t="shared" si="1"/>
        <v>0</v>
      </c>
      <c r="I23" s="4">
        <f t="shared" si="2"/>
        <v>0</v>
      </c>
    </row>
    <row r="24" spans="1:9" x14ac:dyDescent="0.25">
      <c r="A24" s="3"/>
      <c r="B24" s="3" t="s">
        <v>50</v>
      </c>
      <c r="C24" s="3"/>
      <c r="D24" s="3"/>
      <c r="E24" s="3"/>
      <c r="F24" s="15"/>
      <c r="G24" s="4">
        <f t="shared" si="0"/>
        <v>0</v>
      </c>
      <c r="H24" s="4">
        <f t="shared" si="1"/>
        <v>0</v>
      </c>
      <c r="I24" s="4">
        <f t="shared" si="2"/>
        <v>0</v>
      </c>
    </row>
    <row r="25" spans="1:9" x14ac:dyDescent="0.25">
      <c r="A25" s="3">
        <v>7</v>
      </c>
      <c r="B25" s="3" t="s">
        <v>55</v>
      </c>
      <c r="C25" s="3"/>
      <c r="D25" s="3"/>
      <c r="E25" s="3"/>
      <c r="F25" s="15"/>
      <c r="G25" s="4">
        <f t="shared" si="0"/>
        <v>0</v>
      </c>
      <c r="H25" s="4">
        <f t="shared" si="1"/>
        <v>0</v>
      </c>
      <c r="I25" s="4">
        <f t="shared" si="2"/>
        <v>0</v>
      </c>
    </row>
    <row r="26" spans="1:9" x14ac:dyDescent="0.25">
      <c r="A26" s="3"/>
      <c r="B26" s="3" t="s">
        <v>56</v>
      </c>
      <c r="C26" s="3"/>
      <c r="D26" s="3"/>
      <c r="E26" s="3"/>
      <c r="F26" s="15"/>
      <c r="G26" s="4">
        <f t="shared" si="0"/>
        <v>0</v>
      </c>
      <c r="H26" s="4">
        <f t="shared" si="1"/>
        <v>0</v>
      </c>
      <c r="I26" s="4">
        <f t="shared" si="2"/>
        <v>0</v>
      </c>
    </row>
    <row r="27" spans="1:9" x14ac:dyDescent="0.25">
      <c r="A27" s="3"/>
      <c r="B27" s="3" t="s">
        <v>32</v>
      </c>
      <c r="C27" s="3"/>
      <c r="D27" s="3"/>
      <c r="E27" s="3"/>
      <c r="F27" s="15"/>
      <c r="G27" s="4">
        <f t="shared" si="0"/>
        <v>0</v>
      </c>
      <c r="H27" s="4">
        <f t="shared" si="1"/>
        <v>0</v>
      </c>
      <c r="I27" s="4">
        <f t="shared" si="2"/>
        <v>0</v>
      </c>
    </row>
    <row r="28" spans="1:9" x14ac:dyDescent="0.25">
      <c r="A28" s="3">
        <v>8</v>
      </c>
      <c r="B28" s="3" t="s">
        <v>33</v>
      </c>
      <c r="C28" s="3"/>
      <c r="D28" s="3"/>
      <c r="E28" s="3"/>
      <c r="F28" s="15"/>
      <c r="G28" s="4">
        <f t="shared" si="0"/>
        <v>0</v>
      </c>
      <c r="H28" s="4">
        <f t="shared" si="1"/>
        <v>0</v>
      </c>
      <c r="I28" s="4">
        <f t="shared" si="2"/>
        <v>0</v>
      </c>
    </row>
    <row r="29" spans="1:9" x14ac:dyDescent="0.25">
      <c r="A29" s="3"/>
      <c r="B29" s="3" t="s">
        <v>34</v>
      </c>
      <c r="C29" s="3"/>
      <c r="D29" s="3"/>
      <c r="E29" s="3"/>
      <c r="F29" s="15"/>
      <c r="G29" s="4">
        <f t="shared" si="0"/>
        <v>0</v>
      </c>
      <c r="H29" s="4">
        <f t="shared" si="1"/>
        <v>0</v>
      </c>
      <c r="I29" s="4">
        <f t="shared" si="2"/>
        <v>0</v>
      </c>
    </row>
    <row r="30" spans="1:9" x14ac:dyDescent="0.25">
      <c r="A30" s="3"/>
      <c r="B30" s="3" t="s">
        <v>35</v>
      </c>
      <c r="C30" s="3"/>
      <c r="D30" s="3"/>
      <c r="E30" s="3"/>
      <c r="F30" s="15"/>
      <c r="G30" s="4">
        <f t="shared" si="0"/>
        <v>0</v>
      </c>
      <c r="H30" s="4">
        <f t="shared" si="1"/>
        <v>0</v>
      </c>
      <c r="I30" s="4">
        <f t="shared" si="2"/>
        <v>0</v>
      </c>
    </row>
    <row r="31" spans="1:9" x14ac:dyDescent="0.25">
      <c r="A31" s="3">
        <v>9</v>
      </c>
      <c r="B31" s="3" t="s">
        <v>36</v>
      </c>
      <c r="C31" s="3"/>
      <c r="D31" s="3"/>
      <c r="E31" s="3"/>
      <c r="F31" s="15"/>
      <c r="G31" s="4">
        <f t="shared" si="0"/>
        <v>0</v>
      </c>
      <c r="H31" s="4">
        <f t="shared" si="1"/>
        <v>0</v>
      </c>
      <c r="I31" s="4">
        <f t="shared" si="2"/>
        <v>0</v>
      </c>
    </row>
    <row r="32" spans="1:9" x14ac:dyDescent="0.25">
      <c r="A32" s="3"/>
      <c r="B32" s="3" t="s">
        <v>37</v>
      </c>
      <c r="C32" s="3"/>
      <c r="D32" s="3"/>
      <c r="E32" s="3"/>
      <c r="F32" s="15"/>
      <c r="G32" s="4">
        <f t="shared" si="0"/>
        <v>0</v>
      </c>
      <c r="H32" s="4">
        <f t="shared" si="1"/>
        <v>0</v>
      </c>
      <c r="I32" s="4">
        <f t="shared" si="2"/>
        <v>0</v>
      </c>
    </row>
    <row r="33" spans="1:9" x14ac:dyDescent="0.25">
      <c r="A33" s="3"/>
      <c r="B33" s="3" t="s">
        <v>38</v>
      </c>
      <c r="C33" s="3"/>
      <c r="D33" s="3"/>
      <c r="E33" s="3"/>
      <c r="F33" s="15"/>
      <c r="G33" s="4">
        <f t="shared" si="0"/>
        <v>0</v>
      </c>
      <c r="H33" s="4">
        <f t="shared" si="1"/>
        <v>0</v>
      </c>
      <c r="I33" s="4">
        <f t="shared" si="2"/>
        <v>0</v>
      </c>
    </row>
    <row r="34" spans="1:9" x14ac:dyDescent="0.25">
      <c r="A34" s="3">
        <v>10</v>
      </c>
      <c r="B34" s="94" t="s">
        <v>103</v>
      </c>
      <c r="C34" s="3"/>
      <c r="D34" s="3"/>
      <c r="E34" s="3"/>
      <c r="F34" s="15"/>
      <c r="G34" s="4">
        <f t="shared" si="0"/>
        <v>0</v>
      </c>
      <c r="H34" s="4">
        <f t="shared" si="1"/>
        <v>0</v>
      </c>
      <c r="I34" s="4">
        <f t="shared" si="2"/>
        <v>0</v>
      </c>
    </row>
    <row r="35" spans="1:9" x14ac:dyDescent="0.25">
      <c r="A35" s="3"/>
      <c r="B35" s="3" t="s">
        <v>39</v>
      </c>
      <c r="C35" s="3"/>
      <c r="D35" s="3"/>
      <c r="E35" s="3"/>
      <c r="F35" s="15"/>
      <c r="G35" s="4"/>
      <c r="H35" s="4">
        <f t="shared" si="1"/>
        <v>0</v>
      </c>
      <c r="I35" s="3"/>
    </row>
    <row r="36" spans="1:9" x14ac:dyDescent="0.25">
      <c r="A36" s="3"/>
      <c r="B36" s="3" t="s">
        <v>39</v>
      </c>
      <c r="C36" s="3"/>
      <c r="D36" s="3"/>
      <c r="E36" s="3"/>
      <c r="F36" s="15"/>
      <c r="G36" s="4"/>
      <c r="H36" s="4">
        <f t="shared" si="1"/>
        <v>0</v>
      </c>
      <c r="I36" s="3"/>
    </row>
    <row r="37" spans="1:9" x14ac:dyDescent="0.25">
      <c r="A37" s="3"/>
      <c r="B37" s="2" t="s">
        <v>40</v>
      </c>
      <c r="C37" s="3"/>
      <c r="D37" s="3"/>
      <c r="E37" s="3"/>
      <c r="F37" s="15"/>
      <c r="G37" s="3"/>
      <c r="H37" s="10"/>
      <c r="I37" s="4">
        <f>SUM(I4:I22)</f>
        <v>688.49</v>
      </c>
    </row>
    <row r="38" spans="1:9" x14ac:dyDescent="0.25">
      <c r="A38" s="3"/>
      <c r="B38" s="2" t="s">
        <v>46</v>
      </c>
      <c r="C38" s="3"/>
      <c r="D38" s="3"/>
      <c r="E38" s="3"/>
      <c r="F38" s="15"/>
      <c r="G38" s="3"/>
      <c r="H38" s="10"/>
      <c r="I38" s="4">
        <f>SUM(I23:I30)</f>
        <v>0</v>
      </c>
    </row>
    <row r="39" spans="1:9" x14ac:dyDescent="0.25">
      <c r="A39" s="3"/>
      <c r="B39" s="2" t="s">
        <v>47</v>
      </c>
      <c r="C39" s="3"/>
      <c r="D39" s="3"/>
      <c r="E39" s="3"/>
      <c r="F39" s="15"/>
      <c r="G39" s="3"/>
      <c r="H39" s="10"/>
      <c r="I39" s="12">
        <f>SUM(I31:I33)</f>
        <v>0</v>
      </c>
    </row>
    <row r="40" spans="1:9" x14ac:dyDescent="0.25">
      <c r="A40" s="3"/>
      <c r="B40" s="2" t="s">
        <v>65</v>
      </c>
      <c r="C40" s="3"/>
      <c r="D40" s="3"/>
      <c r="E40" s="3"/>
      <c r="F40" s="15"/>
      <c r="G40" s="3"/>
      <c r="H40" s="10"/>
      <c r="I40" s="12">
        <f>I34+I35+I36</f>
        <v>0</v>
      </c>
    </row>
    <row r="41" spans="1:9" x14ac:dyDescent="0.25">
      <c r="A41" s="3"/>
      <c r="B41" s="2" t="s">
        <v>41</v>
      </c>
      <c r="C41" s="3"/>
      <c r="D41" s="3"/>
      <c r="E41" s="3"/>
      <c r="F41" s="15"/>
      <c r="G41" s="3"/>
      <c r="H41" s="10"/>
      <c r="I41" s="4">
        <f>SUM(I4:I30)</f>
        <v>688.49</v>
      </c>
    </row>
  </sheetData>
  <mergeCells count="7">
    <mergeCell ref="I2:I3"/>
    <mergeCell ref="A2:A3"/>
    <mergeCell ref="B2:B3"/>
    <mergeCell ref="C2:D2"/>
    <mergeCell ref="E2:F2"/>
    <mergeCell ref="G2:G3"/>
    <mergeCell ref="H2:H3"/>
  </mergeCell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topLeftCell="B1" workbookViewId="0">
      <selection activeCell="C4" sqref="C4:E4"/>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41" t="s">
        <v>14</v>
      </c>
      <c r="B2" s="141" t="s">
        <v>6</v>
      </c>
      <c r="C2" s="141" t="s">
        <v>7</v>
      </c>
      <c r="D2" s="141"/>
      <c r="E2" s="141" t="s">
        <v>10</v>
      </c>
      <c r="F2" s="141"/>
      <c r="G2" s="141" t="s">
        <v>12</v>
      </c>
      <c r="H2" s="141" t="s">
        <v>11</v>
      </c>
      <c r="I2" s="141" t="s">
        <v>13</v>
      </c>
    </row>
    <row r="3" spans="1:9" x14ac:dyDescent="0.25">
      <c r="A3" s="141"/>
      <c r="B3" s="141"/>
      <c r="C3" s="2" t="s">
        <v>8</v>
      </c>
      <c r="D3" s="2" t="s">
        <v>9</v>
      </c>
      <c r="E3" s="2" t="s">
        <v>8</v>
      </c>
      <c r="F3" s="2" t="s">
        <v>9</v>
      </c>
      <c r="G3" s="141"/>
      <c r="H3" s="141"/>
      <c r="I3" s="141"/>
    </row>
    <row r="4" spans="1:9" x14ac:dyDescent="0.25">
      <c r="A4" s="3">
        <v>1</v>
      </c>
      <c r="B4" s="3" t="s">
        <v>15</v>
      </c>
      <c r="C4" s="3"/>
      <c r="D4" s="3"/>
      <c r="E4" s="3"/>
      <c r="F4" s="3"/>
      <c r="G4" s="4">
        <f>(E4+F4/10)</f>
        <v>0</v>
      </c>
      <c r="H4" s="4">
        <f>(C4+D4/10)</f>
        <v>0</v>
      </c>
      <c r="I4" s="4">
        <f>G4*H4</f>
        <v>0</v>
      </c>
    </row>
    <row r="5" spans="1:9" x14ac:dyDescent="0.25">
      <c r="A5" s="3"/>
      <c r="B5" s="3" t="s">
        <v>43</v>
      </c>
      <c r="C5" s="3"/>
      <c r="D5" s="3"/>
      <c r="E5" s="3"/>
      <c r="F5" s="3"/>
      <c r="G5" s="4">
        <f t="shared" ref="G5:G34" si="0">(E5+F5/10)</f>
        <v>0</v>
      </c>
      <c r="H5" s="4">
        <f t="shared" ref="H5:H36" si="1">(C5+D5/10)</f>
        <v>0</v>
      </c>
      <c r="I5" s="4">
        <f>G5*H5</f>
        <v>0</v>
      </c>
    </row>
    <row r="6" spans="1:9" x14ac:dyDescent="0.25">
      <c r="A6" s="3">
        <v>2</v>
      </c>
      <c r="B6" s="3" t="s">
        <v>16</v>
      </c>
      <c r="C6" s="3"/>
      <c r="D6" s="3"/>
      <c r="E6" s="3"/>
      <c r="F6" s="3"/>
      <c r="G6" s="4">
        <f t="shared" si="0"/>
        <v>0</v>
      </c>
      <c r="H6" s="4">
        <f t="shared" si="1"/>
        <v>0</v>
      </c>
      <c r="I6" s="4">
        <f t="shared" ref="I6:I34" si="2">G6*H6</f>
        <v>0</v>
      </c>
    </row>
    <row r="7" spans="1:9" x14ac:dyDescent="0.25">
      <c r="A7" s="3">
        <v>3</v>
      </c>
      <c r="B7" s="3" t="s">
        <v>17</v>
      </c>
      <c r="C7" s="3"/>
      <c r="D7" s="3"/>
      <c r="E7" s="3"/>
      <c r="F7" s="3"/>
      <c r="G7" s="4">
        <f t="shared" si="0"/>
        <v>0</v>
      </c>
      <c r="H7" s="4">
        <f t="shared" si="1"/>
        <v>0</v>
      </c>
      <c r="I7" s="4">
        <f t="shared" si="2"/>
        <v>0</v>
      </c>
    </row>
    <row r="8" spans="1:9" x14ac:dyDescent="0.25">
      <c r="A8" s="3"/>
      <c r="B8" s="3" t="s">
        <v>18</v>
      </c>
      <c r="C8" s="3"/>
      <c r="D8" s="3"/>
      <c r="E8" s="3"/>
      <c r="F8" s="3"/>
      <c r="G8" s="4">
        <f t="shared" si="0"/>
        <v>0</v>
      </c>
      <c r="H8" s="4">
        <f t="shared" si="1"/>
        <v>0</v>
      </c>
      <c r="I8" s="4">
        <f t="shared" si="2"/>
        <v>0</v>
      </c>
    </row>
    <row r="9" spans="1:9" x14ac:dyDescent="0.25">
      <c r="A9" s="3"/>
      <c r="B9" s="3" t="s">
        <v>19</v>
      </c>
      <c r="C9" s="3"/>
      <c r="D9" s="3"/>
      <c r="E9" s="3"/>
      <c r="F9" s="3"/>
      <c r="G9" s="4">
        <f t="shared" si="0"/>
        <v>0</v>
      </c>
      <c r="H9" s="4">
        <f t="shared" si="1"/>
        <v>0</v>
      </c>
      <c r="I9" s="4">
        <f t="shared" si="2"/>
        <v>0</v>
      </c>
    </row>
    <row r="10" spans="1:9" x14ac:dyDescent="0.25">
      <c r="A10" s="3"/>
      <c r="B10" s="3" t="s">
        <v>20</v>
      </c>
      <c r="C10" s="3"/>
      <c r="D10" s="3"/>
      <c r="E10" s="3"/>
      <c r="F10" s="3"/>
      <c r="G10" s="4">
        <f t="shared" si="0"/>
        <v>0</v>
      </c>
      <c r="H10" s="4">
        <f t="shared" si="1"/>
        <v>0</v>
      </c>
      <c r="I10" s="4">
        <f t="shared" si="2"/>
        <v>0</v>
      </c>
    </row>
    <row r="11" spans="1:9" x14ac:dyDescent="0.25">
      <c r="A11" s="3">
        <v>4</v>
      </c>
      <c r="B11" s="3" t="s">
        <v>21</v>
      </c>
      <c r="C11" s="3"/>
      <c r="D11" s="3"/>
      <c r="E11" s="3"/>
      <c r="F11" s="3"/>
      <c r="G11" s="4">
        <f t="shared" si="0"/>
        <v>0</v>
      </c>
      <c r="H11" s="4">
        <f t="shared" si="1"/>
        <v>0</v>
      </c>
      <c r="I11" s="4">
        <f t="shared" si="2"/>
        <v>0</v>
      </c>
    </row>
    <row r="12" spans="1:9" x14ac:dyDescent="0.25">
      <c r="A12" s="3"/>
      <c r="B12" s="3" t="s">
        <v>22</v>
      </c>
      <c r="C12" s="3"/>
      <c r="D12" s="3"/>
      <c r="E12" s="3"/>
      <c r="F12" s="3"/>
      <c r="G12" s="4">
        <f t="shared" si="0"/>
        <v>0</v>
      </c>
      <c r="H12" s="4">
        <f t="shared" si="1"/>
        <v>0</v>
      </c>
      <c r="I12" s="4">
        <f t="shared" si="2"/>
        <v>0</v>
      </c>
    </row>
    <row r="13" spans="1:9" x14ac:dyDescent="0.25">
      <c r="A13" s="3"/>
      <c r="B13" s="3" t="s">
        <v>23</v>
      </c>
      <c r="C13" s="3"/>
      <c r="D13" s="3"/>
      <c r="E13" s="3"/>
      <c r="F13" s="3"/>
      <c r="G13" s="4">
        <f t="shared" si="0"/>
        <v>0</v>
      </c>
      <c r="H13" s="4">
        <f t="shared" si="1"/>
        <v>0</v>
      </c>
      <c r="I13" s="4">
        <f t="shared" si="2"/>
        <v>0</v>
      </c>
    </row>
    <row r="14" spans="1:9" x14ac:dyDescent="0.25">
      <c r="A14" s="3"/>
      <c r="B14" s="3" t="s">
        <v>71</v>
      </c>
      <c r="C14" s="3"/>
      <c r="D14" s="3"/>
      <c r="E14" s="3"/>
      <c r="F14" s="3"/>
      <c r="G14" s="4">
        <f t="shared" si="0"/>
        <v>0</v>
      </c>
      <c r="H14" s="4">
        <f t="shared" si="1"/>
        <v>0</v>
      </c>
      <c r="I14" s="4">
        <f t="shared" si="2"/>
        <v>0</v>
      </c>
    </row>
    <row r="15" spans="1:9" x14ac:dyDescent="0.25">
      <c r="A15" s="3"/>
      <c r="B15" s="3" t="s">
        <v>72</v>
      </c>
      <c r="C15" s="3"/>
      <c r="D15" s="3"/>
      <c r="E15" s="3"/>
      <c r="F15" s="3"/>
      <c r="G15" s="4">
        <f t="shared" si="0"/>
        <v>0</v>
      </c>
      <c r="H15" s="4">
        <f t="shared" si="1"/>
        <v>0</v>
      </c>
      <c r="I15" s="4">
        <f t="shared" si="2"/>
        <v>0</v>
      </c>
    </row>
    <row r="16" spans="1:9" x14ac:dyDescent="0.25">
      <c r="A16" s="3"/>
      <c r="B16" s="3" t="s">
        <v>75</v>
      </c>
      <c r="C16" s="3"/>
      <c r="D16" s="3"/>
      <c r="E16" s="3"/>
      <c r="F16" s="3"/>
      <c r="G16" s="4">
        <f t="shared" si="0"/>
        <v>0</v>
      </c>
      <c r="H16" s="4">
        <f t="shared" si="1"/>
        <v>0</v>
      </c>
      <c r="I16" s="4">
        <f t="shared" si="2"/>
        <v>0</v>
      </c>
    </row>
    <row r="17" spans="1:9" x14ac:dyDescent="0.25">
      <c r="A17" s="3">
        <v>5</v>
      </c>
      <c r="B17" s="3" t="s">
        <v>25</v>
      </c>
      <c r="C17" s="3"/>
      <c r="D17" s="3"/>
      <c r="E17" s="3"/>
      <c r="F17" s="3"/>
      <c r="G17" s="4">
        <f t="shared" si="0"/>
        <v>0</v>
      </c>
      <c r="H17" s="4">
        <f t="shared" si="1"/>
        <v>0</v>
      </c>
      <c r="I17" s="4">
        <f t="shared" si="2"/>
        <v>0</v>
      </c>
    </row>
    <row r="18" spans="1:9" x14ac:dyDescent="0.25">
      <c r="A18" s="3"/>
      <c r="B18" s="3" t="s">
        <v>26</v>
      </c>
      <c r="C18" s="10"/>
      <c r="D18" s="10"/>
      <c r="E18" s="10"/>
      <c r="F18" s="10"/>
      <c r="G18" s="4">
        <f t="shared" si="0"/>
        <v>0</v>
      </c>
      <c r="H18" s="4">
        <f t="shared" si="1"/>
        <v>0</v>
      </c>
      <c r="I18" s="4">
        <f t="shared" si="2"/>
        <v>0</v>
      </c>
    </row>
    <row r="19" spans="1:9" x14ac:dyDescent="0.25">
      <c r="A19" s="3"/>
      <c r="B19" s="3" t="s">
        <v>27</v>
      </c>
      <c r="C19" s="3"/>
      <c r="D19" s="3"/>
      <c r="E19" s="3"/>
      <c r="F19" s="15"/>
      <c r="G19" s="4">
        <f t="shared" si="0"/>
        <v>0</v>
      </c>
      <c r="H19" s="4">
        <f t="shared" si="1"/>
        <v>0</v>
      </c>
      <c r="I19" s="4">
        <f t="shared" si="2"/>
        <v>0</v>
      </c>
    </row>
    <row r="20" spans="1:9" x14ac:dyDescent="0.25">
      <c r="A20" s="3">
        <v>6</v>
      </c>
      <c r="B20" s="3" t="s">
        <v>73</v>
      </c>
      <c r="C20" s="3"/>
      <c r="D20" s="3"/>
      <c r="E20" s="3"/>
      <c r="F20" s="15"/>
      <c r="G20" s="4">
        <f t="shared" si="0"/>
        <v>0</v>
      </c>
      <c r="H20" s="4">
        <f t="shared" si="1"/>
        <v>0</v>
      </c>
      <c r="I20" s="4">
        <f t="shared" si="2"/>
        <v>0</v>
      </c>
    </row>
    <row r="21" spans="1:9" x14ac:dyDescent="0.25">
      <c r="A21" s="3"/>
      <c r="B21" s="3" t="s">
        <v>74</v>
      </c>
      <c r="C21" s="3"/>
      <c r="D21" s="3"/>
      <c r="E21" s="3"/>
      <c r="F21" s="15"/>
      <c r="G21" s="4">
        <f t="shared" si="0"/>
        <v>0</v>
      </c>
      <c r="H21" s="4">
        <f t="shared" si="1"/>
        <v>0</v>
      </c>
      <c r="I21" s="4">
        <f t="shared" si="2"/>
        <v>0</v>
      </c>
    </row>
    <row r="22" spans="1:9" x14ac:dyDescent="0.25">
      <c r="A22" s="3"/>
      <c r="B22" s="3" t="s">
        <v>102</v>
      </c>
      <c r="C22" s="3"/>
      <c r="D22" s="3"/>
      <c r="E22" s="3"/>
      <c r="F22" s="15"/>
      <c r="G22" s="4">
        <f t="shared" si="0"/>
        <v>0</v>
      </c>
      <c r="H22" s="4">
        <f t="shared" si="1"/>
        <v>0</v>
      </c>
      <c r="I22" s="4">
        <f t="shared" si="2"/>
        <v>0</v>
      </c>
    </row>
    <row r="23" spans="1:9" x14ac:dyDescent="0.25">
      <c r="A23" s="3"/>
      <c r="B23" s="3" t="s">
        <v>44</v>
      </c>
      <c r="C23" s="3"/>
      <c r="D23" s="3"/>
      <c r="E23" s="3"/>
      <c r="F23" s="15"/>
      <c r="G23" s="4">
        <f t="shared" si="0"/>
        <v>0</v>
      </c>
      <c r="H23" s="4">
        <f t="shared" si="1"/>
        <v>0</v>
      </c>
      <c r="I23" s="4">
        <f t="shared" si="2"/>
        <v>0</v>
      </c>
    </row>
    <row r="24" spans="1:9" x14ac:dyDescent="0.25">
      <c r="A24" s="3"/>
      <c r="B24" s="3" t="s">
        <v>50</v>
      </c>
      <c r="C24" s="3"/>
      <c r="D24" s="3"/>
      <c r="E24" s="3"/>
      <c r="F24" s="15"/>
      <c r="G24" s="4">
        <f t="shared" si="0"/>
        <v>0</v>
      </c>
      <c r="H24" s="4">
        <f t="shared" si="1"/>
        <v>0</v>
      </c>
      <c r="I24" s="4">
        <f t="shared" si="2"/>
        <v>0</v>
      </c>
    </row>
    <row r="25" spans="1:9" x14ac:dyDescent="0.25">
      <c r="A25" s="3">
        <v>7</v>
      </c>
      <c r="B25" s="3" t="s">
        <v>55</v>
      </c>
      <c r="C25" s="3"/>
      <c r="D25" s="3"/>
      <c r="E25" s="3"/>
      <c r="F25" s="15"/>
      <c r="G25" s="4">
        <f t="shared" si="0"/>
        <v>0</v>
      </c>
      <c r="H25" s="4">
        <f t="shared" si="1"/>
        <v>0</v>
      </c>
      <c r="I25" s="4">
        <f t="shared" si="2"/>
        <v>0</v>
      </c>
    </row>
    <row r="26" spans="1:9" x14ac:dyDescent="0.25">
      <c r="A26" s="3"/>
      <c r="B26" s="3" t="s">
        <v>56</v>
      </c>
      <c r="C26" s="3"/>
      <c r="D26" s="3"/>
      <c r="E26" s="3"/>
      <c r="F26" s="15"/>
      <c r="G26" s="4">
        <f t="shared" si="0"/>
        <v>0</v>
      </c>
      <c r="H26" s="4">
        <f t="shared" si="1"/>
        <v>0</v>
      </c>
      <c r="I26" s="4">
        <f t="shared" si="2"/>
        <v>0</v>
      </c>
    </row>
    <row r="27" spans="1:9" x14ac:dyDescent="0.25">
      <c r="A27" s="3"/>
      <c r="B27" s="3" t="s">
        <v>32</v>
      </c>
      <c r="C27" s="3"/>
      <c r="D27" s="3"/>
      <c r="E27" s="3"/>
      <c r="F27" s="15"/>
      <c r="G27" s="4">
        <f t="shared" si="0"/>
        <v>0</v>
      </c>
      <c r="H27" s="4">
        <f t="shared" si="1"/>
        <v>0</v>
      </c>
      <c r="I27" s="4">
        <f t="shared" si="2"/>
        <v>0</v>
      </c>
    </row>
    <row r="28" spans="1:9" x14ac:dyDescent="0.25">
      <c r="A28" s="3">
        <v>8</v>
      </c>
      <c r="B28" s="3" t="s">
        <v>33</v>
      </c>
      <c r="C28" s="3"/>
      <c r="D28" s="3"/>
      <c r="E28" s="3"/>
      <c r="F28" s="15"/>
      <c r="G28" s="4">
        <f t="shared" si="0"/>
        <v>0</v>
      </c>
      <c r="H28" s="4">
        <f t="shared" si="1"/>
        <v>0</v>
      </c>
      <c r="I28" s="4">
        <f t="shared" si="2"/>
        <v>0</v>
      </c>
    </row>
    <row r="29" spans="1:9" x14ac:dyDescent="0.25">
      <c r="A29" s="3"/>
      <c r="B29" s="3" t="s">
        <v>34</v>
      </c>
      <c r="C29" s="3"/>
      <c r="D29" s="3"/>
      <c r="E29" s="3"/>
      <c r="F29" s="15"/>
      <c r="G29" s="4">
        <f t="shared" si="0"/>
        <v>0</v>
      </c>
      <c r="H29" s="4">
        <f t="shared" si="1"/>
        <v>0</v>
      </c>
      <c r="I29" s="4">
        <f t="shared" si="2"/>
        <v>0</v>
      </c>
    </row>
    <row r="30" spans="1:9" x14ac:dyDescent="0.25">
      <c r="A30" s="3"/>
      <c r="B30" s="3" t="s">
        <v>35</v>
      </c>
      <c r="C30" s="3"/>
      <c r="D30" s="3"/>
      <c r="E30" s="3"/>
      <c r="F30" s="15"/>
      <c r="G30" s="4">
        <f t="shared" si="0"/>
        <v>0</v>
      </c>
      <c r="H30" s="4">
        <f t="shared" si="1"/>
        <v>0</v>
      </c>
      <c r="I30" s="4">
        <f t="shared" si="2"/>
        <v>0</v>
      </c>
    </row>
    <row r="31" spans="1:9" x14ac:dyDescent="0.25">
      <c r="A31" s="3">
        <v>9</v>
      </c>
      <c r="B31" s="3" t="s">
        <v>36</v>
      </c>
      <c r="C31" s="3">
        <v>21</v>
      </c>
      <c r="D31" s="3"/>
      <c r="E31" s="3">
        <v>45</v>
      </c>
      <c r="F31" s="15"/>
      <c r="G31" s="4">
        <f t="shared" si="0"/>
        <v>45</v>
      </c>
      <c r="H31" s="4">
        <f t="shared" si="1"/>
        <v>21</v>
      </c>
      <c r="I31" s="4">
        <f t="shared" si="2"/>
        <v>945</v>
      </c>
    </row>
    <row r="32" spans="1:9" x14ac:dyDescent="0.25">
      <c r="A32" s="3"/>
      <c r="B32" s="3" t="s">
        <v>37</v>
      </c>
      <c r="C32" s="3"/>
      <c r="D32" s="3"/>
      <c r="E32" s="3"/>
      <c r="F32" s="15"/>
      <c r="G32" s="4">
        <f t="shared" si="0"/>
        <v>0</v>
      </c>
      <c r="H32" s="4">
        <f t="shared" si="1"/>
        <v>0</v>
      </c>
      <c r="I32" s="4">
        <f t="shared" si="2"/>
        <v>0</v>
      </c>
    </row>
    <row r="33" spans="1:9" x14ac:dyDescent="0.25">
      <c r="A33" s="3"/>
      <c r="B33" s="3" t="s">
        <v>38</v>
      </c>
      <c r="C33" s="3"/>
      <c r="D33" s="3"/>
      <c r="E33" s="3"/>
      <c r="F33" s="15"/>
      <c r="G33" s="4">
        <f t="shared" si="0"/>
        <v>0</v>
      </c>
      <c r="H33" s="4">
        <f t="shared" si="1"/>
        <v>0</v>
      </c>
      <c r="I33" s="4">
        <f t="shared" si="2"/>
        <v>0</v>
      </c>
    </row>
    <row r="34" spans="1:9" x14ac:dyDescent="0.25">
      <c r="A34" s="3">
        <v>10</v>
      </c>
      <c r="B34" s="94" t="s">
        <v>103</v>
      </c>
      <c r="C34" s="3"/>
      <c r="D34" s="3"/>
      <c r="E34" s="3"/>
      <c r="F34" s="15"/>
      <c r="G34" s="4">
        <f t="shared" si="0"/>
        <v>0</v>
      </c>
      <c r="H34" s="4">
        <f t="shared" si="1"/>
        <v>0</v>
      </c>
      <c r="I34" s="4">
        <f t="shared" si="2"/>
        <v>0</v>
      </c>
    </row>
    <row r="35" spans="1:9" x14ac:dyDescent="0.25">
      <c r="A35" s="3"/>
      <c r="B35" s="3" t="s">
        <v>39</v>
      </c>
      <c r="C35" s="3"/>
      <c r="D35" s="3"/>
      <c r="E35" s="3"/>
      <c r="F35" s="15"/>
      <c r="G35" s="4"/>
      <c r="H35" s="4">
        <f t="shared" si="1"/>
        <v>0</v>
      </c>
      <c r="I35" s="3"/>
    </row>
    <row r="36" spans="1:9" x14ac:dyDescent="0.25">
      <c r="A36" s="3"/>
      <c r="B36" s="3" t="s">
        <v>39</v>
      </c>
      <c r="C36" s="3"/>
      <c r="D36" s="3"/>
      <c r="E36" s="3"/>
      <c r="F36" s="15"/>
      <c r="G36" s="4"/>
      <c r="H36" s="4">
        <f t="shared" si="1"/>
        <v>0</v>
      </c>
      <c r="I36" s="3"/>
    </row>
    <row r="37" spans="1:9" x14ac:dyDescent="0.25">
      <c r="A37" s="3"/>
      <c r="B37" s="2" t="s">
        <v>40</v>
      </c>
      <c r="C37" s="3"/>
      <c r="D37" s="3"/>
      <c r="E37" s="3"/>
      <c r="F37" s="15"/>
      <c r="G37" s="3"/>
      <c r="H37" s="10"/>
      <c r="I37" s="4">
        <f>SUM(I4:I22)</f>
        <v>0</v>
      </c>
    </row>
    <row r="38" spans="1:9" x14ac:dyDescent="0.25">
      <c r="A38" s="3"/>
      <c r="B38" s="2" t="s">
        <v>46</v>
      </c>
      <c r="C38" s="3"/>
      <c r="D38" s="3"/>
      <c r="E38" s="3"/>
      <c r="F38" s="15"/>
      <c r="G38" s="3"/>
      <c r="H38" s="10"/>
      <c r="I38" s="4">
        <f>SUM(I23:I30)</f>
        <v>0</v>
      </c>
    </row>
    <row r="39" spans="1:9" x14ac:dyDescent="0.25">
      <c r="A39" s="3"/>
      <c r="B39" s="2" t="s">
        <v>47</v>
      </c>
      <c r="C39" s="3"/>
      <c r="D39" s="3"/>
      <c r="E39" s="3"/>
      <c r="F39" s="15"/>
      <c r="G39" s="3"/>
      <c r="H39" s="10"/>
      <c r="I39" s="12">
        <f>SUM(I31:I33)</f>
        <v>945</v>
      </c>
    </row>
    <row r="40" spans="1:9" x14ac:dyDescent="0.25">
      <c r="A40" s="3"/>
      <c r="B40" s="2" t="s">
        <v>65</v>
      </c>
      <c r="C40" s="3"/>
      <c r="D40" s="3"/>
      <c r="E40" s="3"/>
      <c r="F40" s="15"/>
      <c r="G40" s="3"/>
      <c r="H40" s="10"/>
      <c r="I40" s="12">
        <f>I34+I35+I36</f>
        <v>0</v>
      </c>
    </row>
    <row r="41" spans="1:9" x14ac:dyDescent="0.25">
      <c r="A41" s="3"/>
      <c r="B41" s="2" t="s">
        <v>41</v>
      </c>
      <c r="C41" s="3"/>
      <c r="D41" s="3"/>
      <c r="E41" s="3"/>
      <c r="F41" s="15"/>
      <c r="G41" s="3"/>
      <c r="H41" s="10"/>
      <c r="I41" s="4">
        <f>SUM(I4:I30)</f>
        <v>0</v>
      </c>
    </row>
  </sheetData>
  <mergeCells count="7">
    <mergeCell ref="I2:I3"/>
    <mergeCell ref="A2:A3"/>
    <mergeCell ref="B2:B3"/>
    <mergeCell ref="C2:D2"/>
    <mergeCell ref="E2:F2"/>
    <mergeCell ref="G2:G3"/>
    <mergeCell ref="H2:H3"/>
  </mergeCell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48"/>
  <sheetViews>
    <sheetView tabSelected="1" topLeftCell="G28" workbookViewId="0">
      <selection activeCell="L28" sqref="L28:V48"/>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17" ht="15" customHeight="1" x14ac:dyDescent="0.25">
      <c r="A2" s="6"/>
      <c r="B2" s="6"/>
      <c r="C2" s="6"/>
      <c r="D2" s="6"/>
      <c r="E2" s="6"/>
      <c r="F2" s="6"/>
      <c r="G2" s="6"/>
      <c r="H2" s="6"/>
      <c r="I2" s="6"/>
    </row>
    <row r="3" spans="1:17" ht="15" customHeight="1" x14ac:dyDescent="0.25">
      <c r="A3" s="144" t="s">
        <v>14</v>
      </c>
      <c r="B3" s="144" t="s">
        <v>6</v>
      </c>
      <c r="C3" s="145" t="s">
        <v>7</v>
      </c>
      <c r="D3" s="146"/>
      <c r="E3" s="144" t="s">
        <v>10</v>
      </c>
      <c r="F3" s="144"/>
      <c r="G3" s="144" t="s">
        <v>12</v>
      </c>
      <c r="H3" s="144" t="s">
        <v>11</v>
      </c>
      <c r="I3" s="144" t="s">
        <v>13</v>
      </c>
    </row>
    <row r="4" spans="1:17" ht="15" customHeight="1" x14ac:dyDescent="0.25">
      <c r="A4" s="144"/>
      <c r="B4" s="144"/>
      <c r="C4" s="7" t="s">
        <v>8</v>
      </c>
      <c r="D4" s="7" t="s">
        <v>9</v>
      </c>
      <c r="E4" s="7" t="s">
        <v>8</v>
      </c>
      <c r="F4" s="7" t="s">
        <v>9</v>
      </c>
      <c r="G4" s="144"/>
      <c r="H4" s="144"/>
      <c r="I4" s="144"/>
    </row>
    <row r="5" spans="1:17" ht="15" customHeight="1" x14ac:dyDescent="0.25">
      <c r="A5" s="8">
        <v>1</v>
      </c>
      <c r="B5" s="8" t="s">
        <v>15</v>
      </c>
      <c r="C5" s="8">
        <v>6.3</v>
      </c>
      <c r="D5" s="8"/>
      <c r="E5" s="8">
        <v>10</v>
      </c>
      <c r="F5" s="8"/>
      <c r="G5" s="9">
        <f>E5+F5</f>
        <v>10</v>
      </c>
      <c r="H5" s="9">
        <f>(C5+D5)</f>
        <v>6.3</v>
      </c>
      <c r="I5" s="9">
        <f>G5*H5</f>
        <v>63</v>
      </c>
    </row>
    <row r="6" spans="1:17" ht="15" customHeight="1" x14ac:dyDescent="0.25">
      <c r="A6" s="8"/>
      <c r="B6" s="8" t="s">
        <v>43</v>
      </c>
      <c r="C6" s="8">
        <v>6.3</v>
      </c>
      <c r="D6" s="8"/>
      <c r="E6" s="8">
        <v>10</v>
      </c>
      <c r="F6" s="8"/>
      <c r="G6" s="9">
        <f t="shared" ref="G6:G32" si="0">E6+F6</f>
        <v>10</v>
      </c>
      <c r="H6" s="9">
        <f t="shared" ref="H6:H32" si="1">(C6+D6)</f>
        <v>6.3</v>
      </c>
      <c r="I6" s="9">
        <f>G6*H6</f>
        <v>63</v>
      </c>
    </row>
    <row r="7" spans="1:17" ht="15" customHeight="1" x14ac:dyDescent="0.25">
      <c r="A7" s="8">
        <v>2</v>
      </c>
      <c r="B7" s="8" t="s">
        <v>16</v>
      </c>
      <c r="C7" s="8">
        <v>5.6</v>
      </c>
      <c r="D7" s="8"/>
      <c r="E7" s="8">
        <v>8.3000000000000007</v>
      </c>
      <c r="F7" s="8"/>
      <c r="G7" s="9">
        <f t="shared" si="0"/>
        <v>8.3000000000000007</v>
      </c>
      <c r="H7" s="9">
        <f t="shared" si="1"/>
        <v>5.6</v>
      </c>
      <c r="I7" s="9">
        <f t="shared" ref="I7:I32" si="2">G7*H7</f>
        <v>46.480000000000004</v>
      </c>
    </row>
    <row r="8" spans="1:17" ht="15" customHeight="1" x14ac:dyDescent="0.25">
      <c r="A8" s="8">
        <v>3</v>
      </c>
      <c r="B8" s="8" t="s">
        <v>17</v>
      </c>
      <c r="C8" s="8">
        <v>3.6</v>
      </c>
      <c r="D8" s="8"/>
      <c r="E8" s="8">
        <v>3</v>
      </c>
      <c r="F8" s="8"/>
      <c r="G8" s="9">
        <f t="shared" si="0"/>
        <v>3</v>
      </c>
      <c r="H8" s="9">
        <f t="shared" si="1"/>
        <v>3.6</v>
      </c>
      <c r="I8" s="9">
        <f t="shared" si="2"/>
        <v>10.8</v>
      </c>
      <c r="K8" s="13"/>
      <c r="L8" s="13"/>
      <c r="M8" s="13"/>
      <c r="N8" s="13"/>
      <c r="O8" s="13"/>
      <c r="P8" s="13"/>
      <c r="Q8" s="13"/>
    </row>
    <row r="9" spans="1:17" ht="15" customHeight="1" x14ac:dyDescent="0.25">
      <c r="A9" s="8"/>
      <c r="B9" s="8" t="s">
        <v>18</v>
      </c>
      <c r="C9" s="8">
        <v>3.9</v>
      </c>
      <c r="D9" s="8"/>
      <c r="E9" s="8">
        <v>4</v>
      </c>
      <c r="F9" s="8"/>
      <c r="G9" s="9">
        <f t="shared" si="0"/>
        <v>4</v>
      </c>
      <c r="H9" s="9">
        <f t="shared" si="1"/>
        <v>3.9</v>
      </c>
      <c r="I9" s="9">
        <f t="shared" si="2"/>
        <v>15.6</v>
      </c>
      <c r="K9" s="13"/>
      <c r="L9" s="13"/>
      <c r="M9" s="13"/>
      <c r="N9" s="13"/>
      <c r="O9" s="13"/>
      <c r="P9" s="13"/>
      <c r="Q9" s="13"/>
    </row>
    <row r="10" spans="1:17" ht="15" customHeight="1" x14ac:dyDescent="0.25">
      <c r="A10" s="8"/>
      <c r="B10" s="8" t="s">
        <v>19</v>
      </c>
      <c r="C10" s="8">
        <v>3</v>
      </c>
      <c r="D10" s="8"/>
      <c r="E10" s="8">
        <v>4</v>
      </c>
      <c r="F10" s="8"/>
      <c r="G10" s="9">
        <f t="shared" si="0"/>
        <v>4</v>
      </c>
      <c r="H10" s="9">
        <f t="shared" si="1"/>
        <v>3</v>
      </c>
      <c r="I10" s="9">
        <f t="shared" si="2"/>
        <v>12</v>
      </c>
      <c r="K10" s="6"/>
      <c r="L10" s="6"/>
      <c r="M10" s="14"/>
      <c r="N10" s="6"/>
      <c r="O10" s="6"/>
      <c r="P10" s="14"/>
      <c r="Q10" s="14"/>
    </row>
    <row r="11" spans="1:17" ht="15" customHeight="1" x14ac:dyDescent="0.25">
      <c r="A11" s="8"/>
      <c r="B11" s="8" t="s">
        <v>20</v>
      </c>
      <c r="C11" s="8">
        <v>9.3000000000000007</v>
      </c>
      <c r="D11" s="8"/>
      <c r="E11" s="8">
        <v>7.6</v>
      </c>
      <c r="F11" s="8"/>
      <c r="G11" s="9">
        <f t="shared" si="0"/>
        <v>7.6</v>
      </c>
      <c r="H11" s="9">
        <f t="shared" si="1"/>
        <v>9.3000000000000007</v>
      </c>
      <c r="I11" s="9">
        <f t="shared" si="2"/>
        <v>70.680000000000007</v>
      </c>
    </row>
    <row r="12" spans="1:17" ht="15" customHeight="1" x14ac:dyDescent="0.25">
      <c r="A12" s="8">
        <v>4</v>
      </c>
      <c r="B12" s="8" t="s">
        <v>21</v>
      </c>
      <c r="C12" s="8">
        <v>9.6</v>
      </c>
      <c r="D12" s="8"/>
      <c r="E12" s="8">
        <v>8.3000000000000007</v>
      </c>
      <c r="F12" s="8"/>
      <c r="G12" s="9">
        <f t="shared" si="0"/>
        <v>8.3000000000000007</v>
      </c>
      <c r="H12" s="9">
        <f t="shared" si="1"/>
        <v>9.6</v>
      </c>
      <c r="I12" s="9">
        <f t="shared" si="2"/>
        <v>79.680000000000007</v>
      </c>
    </row>
    <row r="13" spans="1:17" ht="15" customHeight="1" x14ac:dyDescent="0.25">
      <c r="A13" s="8"/>
      <c r="B13" s="8" t="s">
        <v>22</v>
      </c>
      <c r="C13" s="8">
        <v>16.600000000000001</v>
      </c>
      <c r="D13" s="8"/>
      <c r="E13" s="8">
        <v>8</v>
      </c>
      <c r="F13" s="8"/>
      <c r="G13" s="9">
        <f t="shared" si="0"/>
        <v>8</v>
      </c>
      <c r="H13" s="9">
        <f t="shared" si="1"/>
        <v>16.600000000000001</v>
      </c>
      <c r="I13" s="9">
        <f t="shared" si="2"/>
        <v>132.80000000000001</v>
      </c>
    </row>
    <row r="14" spans="1:17" ht="15" customHeight="1" x14ac:dyDescent="0.25">
      <c r="A14" s="8"/>
      <c r="B14" s="8" t="s">
        <v>23</v>
      </c>
      <c r="C14" s="8">
        <v>9.9</v>
      </c>
      <c r="D14" s="8"/>
      <c r="E14" s="8">
        <v>7.6</v>
      </c>
      <c r="F14" s="8"/>
      <c r="G14" s="9">
        <f t="shared" si="0"/>
        <v>7.6</v>
      </c>
      <c r="H14" s="9">
        <f t="shared" si="1"/>
        <v>9.9</v>
      </c>
      <c r="I14" s="9">
        <f t="shared" si="2"/>
        <v>75.239999999999995</v>
      </c>
    </row>
    <row r="15" spans="1:17" ht="15" customHeight="1" x14ac:dyDescent="0.25">
      <c r="A15" s="8"/>
      <c r="B15" s="8" t="s">
        <v>24</v>
      </c>
      <c r="C15" s="8">
        <v>6</v>
      </c>
      <c r="D15" s="8"/>
      <c r="E15" s="8">
        <v>3.8</v>
      </c>
      <c r="F15" s="8"/>
      <c r="G15" s="9">
        <f t="shared" si="0"/>
        <v>3.8</v>
      </c>
      <c r="H15" s="9">
        <f t="shared" si="1"/>
        <v>6</v>
      </c>
      <c r="I15" s="9">
        <f t="shared" si="2"/>
        <v>22.799999999999997</v>
      </c>
    </row>
    <row r="16" spans="1:17" ht="15" customHeight="1" x14ac:dyDescent="0.25">
      <c r="A16" s="8">
        <v>5</v>
      </c>
      <c r="B16" s="8" t="s">
        <v>25</v>
      </c>
      <c r="C16" s="8">
        <v>2.8</v>
      </c>
      <c r="D16" s="8"/>
      <c r="E16" s="8">
        <v>6.5</v>
      </c>
      <c r="F16" s="8"/>
      <c r="G16" s="9">
        <f t="shared" si="0"/>
        <v>6.5</v>
      </c>
      <c r="H16" s="9">
        <f t="shared" si="1"/>
        <v>2.8</v>
      </c>
      <c r="I16" s="9">
        <f t="shared" si="2"/>
        <v>18.2</v>
      </c>
    </row>
    <row r="17" spans="1:22" ht="15" customHeight="1" x14ac:dyDescent="0.25">
      <c r="A17" s="8"/>
      <c r="B17" s="8" t="s">
        <v>26</v>
      </c>
      <c r="C17" s="10">
        <v>3.7</v>
      </c>
      <c r="D17" s="10"/>
      <c r="E17" s="10">
        <v>9.9</v>
      </c>
      <c r="F17" s="10"/>
      <c r="G17" s="9">
        <f t="shared" si="0"/>
        <v>9.9</v>
      </c>
      <c r="H17" s="9">
        <f t="shared" si="1"/>
        <v>3.7</v>
      </c>
      <c r="I17" s="9">
        <f t="shared" si="2"/>
        <v>36.630000000000003</v>
      </c>
    </row>
    <row r="18" spans="1:22" ht="15" customHeight="1" x14ac:dyDescent="0.25">
      <c r="A18" s="8"/>
      <c r="B18" s="8" t="s">
        <v>27</v>
      </c>
      <c r="C18" s="8"/>
      <c r="D18" s="8"/>
      <c r="E18" s="8"/>
      <c r="F18" s="11"/>
      <c r="G18" s="9">
        <f t="shared" si="0"/>
        <v>0</v>
      </c>
      <c r="H18" s="9">
        <f t="shared" si="1"/>
        <v>0</v>
      </c>
      <c r="I18" s="9">
        <f t="shared" si="2"/>
        <v>0</v>
      </c>
    </row>
    <row r="19" spans="1:22" ht="15" customHeight="1" x14ac:dyDescent="0.25">
      <c r="A19" s="8">
        <v>6</v>
      </c>
      <c r="B19" s="8" t="s">
        <v>28</v>
      </c>
      <c r="C19" s="8"/>
      <c r="D19" s="8"/>
      <c r="E19" s="8"/>
      <c r="F19" s="11"/>
      <c r="G19" s="9">
        <f t="shared" si="0"/>
        <v>0</v>
      </c>
      <c r="H19" s="9">
        <f t="shared" si="1"/>
        <v>0</v>
      </c>
      <c r="I19" s="9">
        <f t="shared" si="2"/>
        <v>0</v>
      </c>
    </row>
    <row r="20" spans="1:22" ht="15" customHeight="1" x14ac:dyDescent="0.25">
      <c r="A20" s="8"/>
      <c r="B20" s="8" t="s">
        <v>29</v>
      </c>
      <c r="C20" s="8"/>
      <c r="D20" s="8"/>
      <c r="E20" s="8"/>
      <c r="F20" s="11"/>
      <c r="G20" s="9">
        <f t="shared" si="0"/>
        <v>0</v>
      </c>
      <c r="H20" s="9">
        <f t="shared" si="1"/>
        <v>0</v>
      </c>
      <c r="I20" s="9">
        <f t="shared" si="2"/>
        <v>0</v>
      </c>
    </row>
    <row r="21" spans="1:22" ht="15" customHeight="1" x14ac:dyDescent="0.25">
      <c r="A21" s="8"/>
      <c r="B21" s="8" t="s">
        <v>44</v>
      </c>
      <c r="C21" s="8"/>
      <c r="D21" s="8"/>
      <c r="E21" s="8"/>
      <c r="F21" s="11"/>
      <c r="G21" s="9">
        <f t="shared" si="0"/>
        <v>0</v>
      </c>
      <c r="H21" s="9">
        <f t="shared" si="1"/>
        <v>0</v>
      </c>
      <c r="I21" s="9">
        <f t="shared" si="2"/>
        <v>0</v>
      </c>
    </row>
    <row r="22" spans="1:22" ht="15" customHeight="1" x14ac:dyDescent="0.25">
      <c r="A22" s="8"/>
      <c r="B22" s="8" t="s">
        <v>45</v>
      </c>
      <c r="C22" s="8"/>
      <c r="D22" s="8"/>
      <c r="E22" s="8"/>
      <c r="F22" s="11"/>
      <c r="G22" s="9">
        <f t="shared" si="0"/>
        <v>0</v>
      </c>
      <c r="H22" s="9">
        <f t="shared" si="1"/>
        <v>0</v>
      </c>
      <c r="I22" s="9">
        <f t="shared" si="2"/>
        <v>0</v>
      </c>
    </row>
    <row r="23" spans="1:22" ht="15" customHeight="1" x14ac:dyDescent="0.25">
      <c r="A23" s="8">
        <v>7</v>
      </c>
      <c r="B23" s="8" t="s">
        <v>30</v>
      </c>
      <c r="C23" s="8">
        <v>13.6</v>
      </c>
      <c r="D23" s="8"/>
      <c r="E23" s="8">
        <v>3.6</v>
      </c>
      <c r="F23" s="11"/>
      <c r="G23" s="9">
        <f t="shared" si="0"/>
        <v>3.6</v>
      </c>
      <c r="H23" s="9">
        <f t="shared" si="1"/>
        <v>13.6</v>
      </c>
      <c r="I23" s="9">
        <f t="shared" si="2"/>
        <v>48.96</v>
      </c>
    </row>
    <row r="24" spans="1:22" ht="15" customHeight="1" x14ac:dyDescent="0.25">
      <c r="A24" s="8"/>
      <c r="B24" s="8" t="s">
        <v>31</v>
      </c>
      <c r="C24" s="8"/>
      <c r="D24" s="8"/>
      <c r="E24" s="8"/>
      <c r="F24" s="11"/>
      <c r="G24" s="9">
        <f t="shared" si="0"/>
        <v>0</v>
      </c>
      <c r="H24" s="9">
        <f t="shared" si="1"/>
        <v>0</v>
      </c>
      <c r="I24" s="9">
        <f t="shared" si="2"/>
        <v>0</v>
      </c>
    </row>
    <row r="25" spans="1:22" ht="15" customHeight="1" x14ac:dyDescent="0.25">
      <c r="A25" s="8"/>
      <c r="B25" s="8" t="s">
        <v>32</v>
      </c>
      <c r="C25" s="8"/>
      <c r="D25" s="8"/>
      <c r="E25" s="8"/>
      <c r="F25" s="11"/>
      <c r="G25" s="9">
        <f t="shared" si="0"/>
        <v>0</v>
      </c>
      <c r="H25" s="9">
        <f t="shared" si="1"/>
        <v>0</v>
      </c>
      <c r="I25" s="9">
        <f t="shared" si="2"/>
        <v>0</v>
      </c>
    </row>
    <row r="26" spans="1:22" ht="15" customHeight="1" x14ac:dyDescent="0.25">
      <c r="A26" s="8">
        <v>8</v>
      </c>
      <c r="B26" s="8" t="s">
        <v>33</v>
      </c>
      <c r="C26" s="8"/>
      <c r="D26" s="8"/>
      <c r="E26" s="8"/>
      <c r="F26" s="11"/>
      <c r="G26" s="9">
        <f t="shared" si="0"/>
        <v>0</v>
      </c>
      <c r="H26" s="9">
        <f t="shared" si="1"/>
        <v>0</v>
      </c>
      <c r="I26" s="9">
        <f t="shared" si="2"/>
        <v>0</v>
      </c>
    </row>
    <row r="27" spans="1:22" ht="15" customHeight="1" x14ac:dyDescent="0.25">
      <c r="A27" s="8"/>
      <c r="B27" s="8" t="s">
        <v>34</v>
      </c>
      <c r="C27" s="8"/>
      <c r="D27" s="8"/>
      <c r="E27" s="8"/>
      <c r="F27" s="11"/>
      <c r="G27" s="9">
        <f t="shared" si="0"/>
        <v>0</v>
      </c>
      <c r="H27" s="9">
        <f t="shared" si="1"/>
        <v>0</v>
      </c>
      <c r="I27" s="9">
        <f t="shared" si="2"/>
        <v>0</v>
      </c>
    </row>
    <row r="28" spans="1:22" ht="15" customHeight="1" x14ac:dyDescent="0.25">
      <c r="A28" s="8"/>
      <c r="B28" s="8" t="s">
        <v>35</v>
      </c>
      <c r="C28" s="8"/>
      <c r="D28" s="8"/>
      <c r="E28" s="8"/>
      <c r="F28" s="11"/>
      <c r="G28" s="9">
        <f t="shared" si="0"/>
        <v>0</v>
      </c>
      <c r="H28" s="9">
        <f t="shared" si="1"/>
        <v>0</v>
      </c>
      <c r="I28" s="9">
        <f t="shared" si="2"/>
        <v>0</v>
      </c>
      <c r="L28" s="142" t="s">
        <v>157</v>
      </c>
      <c r="M28" s="143"/>
      <c r="N28" s="143"/>
      <c r="O28" s="143"/>
      <c r="P28" s="143"/>
      <c r="Q28" s="143"/>
      <c r="R28" s="143"/>
      <c r="S28" s="143"/>
      <c r="T28" s="143"/>
      <c r="U28" s="143"/>
      <c r="V28" s="143"/>
    </row>
    <row r="29" spans="1:22" ht="15" customHeight="1" x14ac:dyDescent="0.25">
      <c r="A29" s="8">
        <v>9</v>
      </c>
      <c r="B29" s="8" t="s">
        <v>36</v>
      </c>
      <c r="C29" s="8"/>
      <c r="D29" s="8"/>
      <c r="E29" s="8"/>
      <c r="F29" s="11"/>
      <c r="G29" s="9">
        <f t="shared" si="0"/>
        <v>0</v>
      </c>
      <c r="H29" s="9">
        <f t="shared" si="1"/>
        <v>0</v>
      </c>
      <c r="I29" s="9">
        <f t="shared" si="2"/>
        <v>0</v>
      </c>
      <c r="L29" s="143"/>
      <c r="M29" s="143"/>
      <c r="N29" s="143"/>
      <c r="O29" s="143"/>
      <c r="P29" s="143"/>
      <c r="Q29" s="143"/>
      <c r="R29" s="143"/>
      <c r="S29" s="143"/>
      <c r="T29" s="143"/>
      <c r="U29" s="143"/>
      <c r="V29" s="143"/>
    </row>
    <row r="30" spans="1:22" ht="15" customHeight="1" x14ac:dyDescent="0.25">
      <c r="A30" s="8"/>
      <c r="B30" s="8" t="s">
        <v>37</v>
      </c>
      <c r="C30" s="8"/>
      <c r="D30" s="8"/>
      <c r="E30" s="8"/>
      <c r="F30" s="11"/>
      <c r="G30" s="9">
        <f t="shared" si="0"/>
        <v>0</v>
      </c>
      <c r="H30" s="9">
        <f t="shared" si="1"/>
        <v>0</v>
      </c>
      <c r="I30" s="9">
        <f t="shared" si="2"/>
        <v>0</v>
      </c>
      <c r="L30" s="143"/>
      <c r="M30" s="143"/>
      <c r="N30" s="143"/>
      <c r="O30" s="143"/>
      <c r="P30" s="143"/>
      <c r="Q30" s="143"/>
      <c r="R30" s="143"/>
      <c r="S30" s="143"/>
      <c r="T30" s="143"/>
      <c r="U30" s="143"/>
      <c r="V30" s="143"/>
    </row>
    <row r="31" spans="1:22" ht="15" customHeight="1" x14ac:dyDescent="0.25">
      <c r="A31" s="8"/>
      <c r="B31" s="8" t="s">
        <v>38</v>
      </c>
      <c r="C31" s="8"/>
      <c r="D31" s="8"/>
      <c r="E31" s="8"/>
      <c r="F31" s="11"/>
      <c r="G31" s="9">
        <f t="shared" si="0"/>
        <v>0</v>
      </c>
      <c r="H31" s="9">
        <f t="shared" si="1"/>
        <v>0</v>
      </c>
      <c r="I31" s="9">
        <f t="shared" si="2"/>
        <v>0</v>
      </c>
      <c r="L31" s="143"/>
      <c r="M31" s="143"/>
      <c r="N31" s="143"/>
      <c r="O31" s="143"/>
      <c r="P31" s="143"/>
      <c r="Q31" s="143"/>
      <c r="R31" s="143"/>
      <c r="S31" s="143"/>
      <c r="T31" s="143"/>
      <c r="U31" s="143"/>
      <c r="V31" s="143"/>
    </row>
    <row r="32" spans="1:22" ht="15" customHeight="1" x14ac:dyDescent="0.25">
      <c r="A32" s="8">
        <v>10</v>
      </c>
      <c r="B32" s="8" t="s">
        <v>39</v>
      </c>
      <c r="C32" s="8"/>
      <c r="D32" s="8"/>
      <c r="E32" s="8"/>
      <c r="F32" s="11"/>
      <c r="G32" s="9">
        <f t="shared" si="0"/>
        <v>0</v>
      </c>
      <c r="H32" s="9">
        <f t="shared" si="1"/>
        <v>0</v>
      </c>
      <c r="I32" s="9">
        <f t="shared" si="2"/>
        <v>0</v>
      </c>
      <c r="L32" s="143"/>
      <c r="M32" s="143"/>
      <c r="N32" s="143"/>
      <c r="O32" s="143"/>
      <c r="P32" s="143"/>
      <c r="Q32" s="143"/>
      <c r="R32" s="143"/>
      <c r="S32" s="143"/>
      <c r="T32" s="143"/>
      <c r="U32" s="143"/>
      <c r="V32" s="143"/>
    </row>
    <row r="33" spans="1:22" ht="15" customHeight="1" x14ac:dyDescent="0.25">
      <c r="A33" s="8"/>
      <c r="B33" s="8"/>
      <c r="C33" s="8"/>
      <c r="D33" s="8"/>
      <c r="E33" s="8"/>
      <c r="F33" s="11"/>
      <c r="G33" s="9"/>
      <c r="H33" s="10"/>
      <c r="I33" s="8"/>
      <c r="L33" s="143"/>
      <c r="M33" s="143"/>
      <c r="N33" s="143"/>
      <c r="O33" s="143"/>
      <c r="P33" s="143"/>
      <c r="Q33" s="143"/>
      <c r="R33" s="143"/>
      <c r="S33" s="143"/>
      <c r="T33" s="143"/>
      <c r="U33" s="143"/>
      <c r="V33" s="143"/>
    </row>
    <row r="34" spans="1:22" ht="15" customHeight="1" x14ac:dyDescent="0.25">
      <c r="A34" s="8"/>
      <c r="B34" s="8"/>
      <c r="C34" s="8"/>
      <c r="D34" s="8"/>
      <c r="E34" s="8"/>
      <c r="F34" s="11"/>
      <c r="G34" s="9"/>
      <c r="H34" s="8"/>
      <c r="I34" s="8"/>
      <c r="L34" s="143"/>
      <c r="M34" s="143"/>
      <c r="N34" s="143"/>
      <c r="O34" s="143"/>
      <c r="P34" s="143"/>
      <c r="Q34" s="143"/>
      <c r="R34" s="143"/>
      <c r="S34" s="143"/>
      <c r="T34" s="143"/>
      <c r="U34" s="143"/>
      <c r="V34" s="143"/>
    </row>
    <row r="35" spans="1:22" ht="15" customHeight="1" x14ac:dyDescent="0.25">
      <c r="A35" s="8"/>
      <c r="B35" s="7" t="s">
        <v>40</v>
      </c>
      <c r="C35" s="8"/>
      <c r="D35" s="8"/>
      <c r="E35" s="8"/>
      <c r="F35" s="11"/>
      <c r="G35" s="8"/>
      <c r="H35" s="10"/>
      <c r="I35" s="9">
        <f>SUM(I5:I18)</f>
        <v>646.91000000000008</v>
      </c>
      <c r="J35" s="5">
        <f>I35*10.764</f>
        <v>6963.3392400000002</v>
      </c>
      <c r="L35" s="143"/>
      <c r="M35" s="143"/>
      <c r="N35" s="143"/>
      <c r="O35" s="143"/>
      <c r="P35" s="143"/>
      <c r="Q35" s="143"/>
      <c r="R35" s="143"/>
      <c r="S35" s="143"/>
      <c r="T35" s="143"/>
      <c r="U35" s="143"/>
      <c r="V35" s="143"/>
    </row>
    <row r="36" spans="1:22" ht="15" customHeight="1" x14ac:dyDescent="0.25">
      <c r="A36" s="8"/>
      <c r="B36" s="7" t="s">
        <v>46</v>
      </c>
      <c r="C36" s="8"/>
      <c r="D36" s="8"/>
      <c r="E36" s="8"/>
      <c r="F36" s="11"/>
      <c r="G36" s="8"/>
      <c r="H36" s="10"/>
      <c r="I36" s="9">
        <f>SUM(I19:I28)</f>
        <v>48.96</v>
      </c>
      <c r="J36" s="5">
        <f>I36*10.764</f>
        <v>527.00544000000002</v>
      </c>
      <c r="L36" s="143"/>
      <c r="M36" s="143"/>
      <c r="N36" s="143"/>
      <c r="O36" s="143"/>
      <c r="P36" s="143"/>
      <c r="Q36" s="143"/>
      <c r="R36" s="143"/>
      <c r="S36" s="143"/>
      <c r="T36" s="143"/>
      <c r="U36" s="143"/>
      <c r="V36" s="143"/>
    </row>
    <row r="37" spans="1:22" ht="15" customHeight="1" x14ac:dyDescent="0.25">
      <c r="A37" s="8"/>
      <c r="B37" s="7" t="s">
        <v>47</v>
      </c>
      <c r="C37" s="8"/>
      <c r="D37" s="8"/>
      <c r="E37" s="8"/>
      <c r="F37" s="11"/>
      <c r="G37" s="8"/>
      <c r="H37" s="10"/>
      <c r="I37" s="12">
        <f>SUM(I29:I31)</f>
        <v>0</v>
      </c>
      <c r="J37" s="5">
        <f>I37*10.764</f>
        <v>0</v>
      </c>
      <c r="L37" s="143"/>
      <c r="M37" s="143"/>
      <c r="N37" s="143"/>
      <c r="O37" s="143"/>
      <c r="P37" s="143"/>
      <c r="Q37" s="143"/>
      <c r="R37" s="143"/>
      <c r="S37" s="143"/>
      <c r="T37" s="143"/>
      <c r="U37" s="143"/>
      <c r="V37" s="143"/>
    </row>
    <row r="38" spans="1:22" ht="15" customHeight="1" x14ac:dyDescent="0.25">
      <c r="A38" s="8"/>
      <c r="B38" s="7" t="s">
        <v>41</v>
      </c>
      <c r="C38" s="8"/>
      <c r="D38" s="8"/>
      <c r="E38" s="8"/>
      <c r="F38" s="11"/>
      <c r="G38" s="8"/>
      <c r="H38" s="10"/>
      <c r="I38" s="9">
        <f>SUM(I5:I28)</f>
        <v>695.87000000000012</v>
      </c>
      <c r="J38" s="5">
        <f>I38*10.764</f>
        <v>7490.3446800000011</v>
      </c>
      <c r="L38" s="143"/>
      <c r="M38" s="143"/>
      <c r="N38" s="143"/>
      <c r="O38" s="143"/>
      <c r="P38" s="143"/>
      <c r="Q38" s="143"/>
      <c r="R38" s="143"/>
      <c r="S38" s="143"/>
      <c r="T38" s="143"/>
      <c r="U38" s="143"/>
      <c r="V38" s="143"/>
    </row>
    <row r="39" spans="1:22" ht="15" customHeight="1" x14ac:dyDescent="0.25">
      <c r="A39" s="6"/>
      <c r="B39" s="6"/>
      <c r="C39" s="6"/>
      <c r="D39" s="6"/>
      <c r="E39" s="6"/>
      <c r="F39" s="6"/>
      <c r="G39" s="6"/>
      <c r="H39" s="6"/>
      <c r="I39" s="6"/>
      <c r="L39" s="143"/>
      <c r="M39" s="143"/>
      <c r="N39" s="143"/>
      <c r="O39" s="143"/>
      <c r="P39" s="143"/>
      <c r="Q39" s="143"/>
      <c r="R39" s="143"/>
      <c r="S39" s="143"/>
      <c r="T39" s="143"/>
      <c r="U39" s="143"/>
      <c r="V39" s="143"/>
    </row>
    <row r="40" spans="1:22" ht="15" customHeight="1" x14ac:dyDescent="0.25">
      <c r="A40" s="6"/>
      <c r="B40" s="6"/>
      <c r="C40" s="6"/>
      <c r="D40" s="6"/>
      <c r="E40" s="6"/>
      <c r="F40" s="6"/>
      <c r="G40" s="6"/>
      <c r="H40" s="6"/>
      <c r="I40" s="6"/>
      <c r="L40" s="143"/>
      <c r="M40" s="143"/>
      <c r="N40" s="143"/>
      <c r="O40" s="143"/>
      <c r="P40" s="143"/>
      <c r="Q40" s="143"/>
      <c r="R40" s="143"/>
      <c r="S40" s="143"/>
      <c r="T40" s="143"/>
      <c r="U40" s="143"/>
      <c r="V40" s="143"/>
    </row>
    <row r="41" spans="1:22" ht="15" customHeight="1" x14ac:dyDescent="0.25">
      <c r="L41" s="143"/>
      <c r="M41" s="143"/>
      <c r="N41" s="143"/>
      <c r="O41" s="143"/>
      <c r="P41" s="143"/>
      <c r="Q41" s="143"/>
      <c r="R41" s="143"/>
      <c r="S41" s="143"/>
      <c r="T41" s="143"/>
      <c r="U41" s="143"/>
      <c r="V41" s="143"/>
    </row>
    <row r="42" spans="1:22" ht="15" customHeight="1" x14ac:dyDescent="0.25">
      <c r="L42" s="143"/>
      <c r="M42" s="143"/>
      <c r="N42" s="143"/>
      <c r="O42" s="143"/>
      <c r="P42" s="143"/>
      <c r="Q42" s="143"/>
      <c r="R42" s="143"/>
      <c r="S42" s="143"/>
      <c r="T42" s="143"/>
      <c r="U42" s="143"/>
      <c r="V42" s="143"/>
    </row>
    <row r="43" spans="1:22" ht="15" customHeight="1" x14ac:dyDescent="0.25">
      <c r="L43" s="143"/>
      <c r="M43" s="143"/>
      <c r="N43" s="143"/>
      <c r="O43" s="143"/>
      <c r="P43" s="143"/>
      <c r="Q43" s="143"/>
      <c r="R43" s="143"/>
      <c r="S43" s="143"/>
      <c r="T43" s="143"/>
      <c r="U43" s="143"/>
      <c r="V43" s="143"/>
    </row>
    <row r="44" spans="1:22" ht="15" customHeight="1" x14ac:dyDescent="0.25">
      <c r="L44" s="143"/>
      <c r="M44" s="143"/>
      <c r="N44" s="143"/>
      <c r="O44" s="143"/>
      <c r="P44" s="143"/>
      <c r="Q44" s="143"/>
      <c r="R44" s="143"/>
      <c r="S44" s="143"/>
      <c r="T44" s="143"/>
      <c r="U44" s="143"/>
      <c r="V44" s="143"/>
    </row>
    <row r="45" spans="1:22" ht="15" customHeight="1" x14ac:dyDescent="0.25">
      <c r="L45" s="143"/>
      <c r="M45" s="143"/>
      <c r="N45" s="143"/>
      <c r="O45" s="143"/>
      <c r="P45" s="143"/>
      <c r="Q45" s="143"/>
      <c r="R45" s="143"/>
      <c r="S45" s="143"/>
      <c r="T45" s="143"/>
      <c r="U45" s="143"/>
      <c r="V45" s="143"/>
    </row>
    <row r="46" spans="1:22" ht="15" customHeight="1" x14ac:dyDescent="0.25">
      <c r="L46" s="143"/>
      <c r="M46" s="143"/>
      <c r="N46" s="143"/>
      <c r="O46" s="143"/>
      <c r="P46" s="143"/>
      <c r="Q46" s="143"/>
      <c r="R46" s="143"/>
      <c r="S46" s="143"/>
      <c r="T46" s="143"/>
      <c r="U46" s="143"/>
      <c r="V46" s="143"/>
    </row>
    <row r="47" spans="1:22" ht="15" customHeight="1" x14ac:dyDescent="0.25">
      <c r="L47" s="143"/>
      <c r="M47" s="143"/>
      <c r="N47" s="143"/>
      <c r="O47" s="143"/>
      <c r="P47" s="143"/>
      <c r="Q47" s="143"/>
      <c r="R47" s="143"/>
      <c r="S47" s="143"/>
      <c r="T47" s="143"/>
      <c r="U47" s="143"/>
      <c r="V47" s="143"/>
    </row>
    <row r="48" spans="1:22" ht="15" customHeight="1" x14ac:dyDescent="0.25">
      <c r="L48" s="143"/>
      <c r="M48" s="143"/>
      <c r="N48" s="143"/>
      <c r="O48" s="143"/>
      <c r="P48" s="143"/>
      <c r="Q48" s="143"/>
      <c r="R48" s="143"/>
      <c r="S48" s="143"/>
      <c r="T48" s="143"/>
      <c r="U48" s="143"/>
      <c r="V48" s="143"/>
    </row>
  </sheetData>
  <mergeCells count="8">
    <mergeCell ref="L28:V48"/>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topLeftCell="A16" workbookViewId="0">
      <selection activeCell="C6" sqref="C6"/>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76</v>
      </c>
      <c r="B2" s="51" t="s">
        <v>77</v>
      </c>
      <c r="C2" s="51">
        <v>2</v>
      </c>
    </row>
    <row r="3" spans="1:14" x14ac:dyDescent="0.25">
      <c r="B3" t="s">
        <v>78</v>
      </c>
      <c r="C3" t="s">
        <v>79</v>
      </c>
    </row>
    <row r="4" spans="1:14" x14ac:dyDescent="0.25">
      <c r="A4" t="s">
        <v>80</v>
      </c>
      <c r="B4" s="16">
        <v>20</v>
      </c>
      <c r="C4" s="16">
        <v>20</v>
      </c>
    </row>
    <row r="5" spans="1:14" x14ac:dyDescent="0.25">
      <c r="A5" t="s">
        <v>81</v>
      </c>
      <c r="B5" t="s">
        <v>82</v>
      </c>
      <c r="C5" t="s">
        <v>83</v>
      </c>
      <c r="H5" s="16" t="s">
        <v>84</v>
      </c>
      <c r="I5" s="16" t="s">
        <v>85</v>
      </c>
      <c r="J5" s="16" t="s">
        <v>86</v>
      </c>
      <c r="K5" s="16" t="s">
        <v>87</v>
      </c>
      <c r="L5" s="16" t="s">
        <v>88</v>
      </c>
      <c r="M5" s="16" t="s">
        <v>89</v>
      </c>
      <c r="N5" s="16" t="s">
        <v>90</v>
      </c>
    </row>
    <row r="6" spans="1:14" x14ac:dyDescent="0.25">
      <c r="B6" s="16">
        <f>C2+1</f>
        <v>3</v>
      </c>
      <c r="C6" s="16">
        <v>3</v>
      </c>
      <c r="E6" s="22" t="s">
        <v>91</v>
      </c>
      <c r="H6" s="22">
        <f>C4</f>
        <v>20</v>
      </c>
      <c r="I6" s="81">
        <f>30/B6*C6</f>
        <v>30</v>
      </c>
      <c r="J6" s="79">
        <f>15/B8*C8</f>
        <v>7.5</v>
      </c>
      <c r="K6" s="22">
        <f>10/B10*C10</f>
        <v>0</v>
      </c>
      <c r="L6" s="22">
        <f>10/B12*C12</f>
        <v>0</v>
      </c>
      <c r="M6" s="22">
        <f>5/B14*C14</f>
        <v>0</v>
      </c>
      <c r="N6" s="22">
        <f>5/B16*C16</f>
        <v>0</v>
      </c>
    </row>
    <row r="7" spans="1:14" x14ac:dyDescent="0.25">
      <c r="A7" t="s">
        <v>92</v>
      </c>
      <c r="B7" t="s">
        <v>93</v>
      </c>
      <c r="C7" t="s">
        <v>94</v>
      </c>
      <c r="E7" s="16" t="s">
        <v>95</v>
      </c>
      <c r="F7" s="16"/>
      <c r="G7" s="16"/>
      <c r="H7" s="16">
        <f>H6+20</f>
        <v>40</v>
      </c>
      <c r="I7" s="20">
        <f>30/B6*C6</f>
        <v>30</v>
      </c>
      <c r="J7" s="80">
        <f>10/B8*C8</f>
        <v>5</v>
      </c>
      <c r="K7" s="16">
        <f>5/B10*C10</f>
        <v>0</v>
      </c>
      <c r="L7" s="16">
        <f>5/B12*C12</f>
        <v>0</v>
      </c>
      <c r="M7" s="16">
        <f>5/B14*C14</f>
        <v>0</v>
      </c>
      <c r="N7" s="16">
        <f>5/B16*C16</f>
        <v>0</v>
      </c>
    </row>
    <row r="8" spans="1:14" x14ac:dyDescent="0.25">
      <c r="B8" s="16">
        <f>C2</f>
        <v>2</v>
      </c>
      <c r="C8" s="16">
        <v>1</v>
      </c>
    </row>
    <row r="9" spans="1:14" x14ac:dyDescent="0.25">
      <c r="A9" t="s">
        <v>96</v>
      </c>
      <c r="B9" t="s">
        <v>93</v>
      </c>
      <c r="C9" t="s">
        <v>94</v>
      </c>
    </row>
    <row r="10" spans="1:14" x14ac:dyDescent="0.25">
      <c r="B10" s="16">
        <f>C2</f>
        <v>2</v>
      </c>
      <c r="C10" s="16">
        <v>0</v>
      </c>
    </row>
    <row r="11" spans="1:14" x14ac:dyDescent="0.25">
      <c r="A11" t="s">
        <v>88</v>
      </c>
      <c r="B11" t="s">
        <v>93</v>
      </c>
      <c r="C11" t="s">
        <v>94</v>
      </c>
    </row>
    <row r="12" spans="1:14" x14ac:dyDescent="0.25">
      <c r="B12" s="16">
        <f>C2</f>
        <v>2</v>
      </c>
      <c r="C12" s="16">
        <v>0</v>
      </c>
      <c r="H12" s="16"/>
      <c r="I12" s="16" t="s">
        <v>91</v>
      </c>
      <c r="J12" s="16" t="s">
        <v>97</v>
      </c>
      <c r="K12" t="s">
        <v>98</v>
      </c>
    </row>
    <row r="13" spans="1:14" ht="30" x14ac:dyDescent="0.25">
      <c r="A13" s="52" t="s">
        <v>89</v>
      </c>
      <c r="B13" t="s">
        <v>93</v>
      </c>
      <c r="C13" t="s">
        <v>94</v>
      </c>
      <c r="H13" s="16" t="s">
        <v>99</v>
      </c>
      <c r="I13" s="16">
        <f>H6</f>
        <v>20</v>
      </c>
      <c r="J13" s="16">
        <f>H7</f>
        <v>40</v>
      </c>
      <c r="K13" t="s">
        <v>98</v>
      </c>
    </row>
    <row r="14" spans="1:14" x14ac:dyDescent="0.25">
      <c r="B14" s="16">
        <f>C2</f>
        <v>2</v>
      </c>
      <c r="C14" s="16">
        <v>0</v>
      </c>
      <c r="H14" s="16" t="s">
        <v>100</v>
      </c>
      <c r="I14" s="20">
        <f>I6</f>
        <v>30</v>
      </c>
      <c r="J14" s="20">
        <f>I7</f>
        <v>30</v>
      </c>
    </row>
    <row r="15" spans="1:14" x14ac:dyDescent="0.25">
      <c r="A15" t="s">
        <v>90</v>
      </c>
      <c r="B15" t="s">
        <v>93</v>
      </c>
      <c r="C15" t="s">
        <v>94</v>
      </c>
      <c r="H15" s="16" t="s">
        <v>86</v>
      </c>
      <c r="I15" s="80">
        <f>J6</f>
        <v>7.5</v>
      </c>
      <c r="J15" s="80">
        <f>J7</f>
        <v>5</v>
      </c>
    </row>
    <row r="16" spans="1:14" x14ac:dyDescent="0.25">
      <c r="B16" s="16">
        <f>C2</f>
        <v>2</v>
      </c>
      <c r="C16" s="16">
        <v>0</v>
      </c>
      <c r="H16" s="16" t="s">
        <v>87</v>
      </c>
      <c r="I16" s="16">
        <f>K6</f>
        <v>0</v>
      </c>
      <c r="J16" s="16">
        <f>K7</f>
        <v>0</v>
      </c>
    </row>
    <row r="17" spans="8:10" x14ac:dyDescent="0.25">
      <c r="H17" s="16" t="s">
        <v>88</v>
      </c>
      <c r="I17" s="16">
        <f>L6</f>
        <v>0</v>
      </c>
      <c r="J17" s="16">
        <f>L7</f>
        <v>0</v>
      </c>
    </row>
    <row r="18" spans="8:10" ht="30" x14ac:dyDescent="0.25">
      <c r="H18" s="17" t="s">
        <v>89</v>
      </c>
      <c r="I18" s="16">
        <f>M6</f>
        <v>0</v>
      </c>
      <c r="J18" s="16">
        <f>M7</f>
        <v>0</v>
      </c>
    </row>
    <row r="19" spans="8:10" x14ac:dyDescent="0.25">
      <c r="H19" s="16" t="s">
        <v>90</v>
      </c>
      <c r="I19" s="16">
        <f>N6</f>
        <v>0</v>
      </c>
      <c r="J19" s="16">
        <f>N7</f>
        <v>0</v>
      </c>
    </row>
    <row r="20" spans="8:10" x14ac:dyDescent="0.25">
      <c r="H20" s="16" t="s">
        <v>101</v>
      </c>
      <c r="I20" s="20">
        <f>I13+I14+I15+I16+I17+I18+I19</f>
        <v>57.5</v>
      </c>
      <c r="J20" s="20">
        <f>J13+J14+J15+J16+J17+J18+J19</f>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topLeftCell="A7" workbookViewId="0">
      <selection activeCell="E9" sqref="E9"/>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76</v>
      </c>
      <c r="B2" s="51" t="s">
        <v>77</v>
      </c>
      <c r="C2" s="51">
        <v>1</v>
      </c>
    </row>
    <row r="3" spans="1:14" x14ac:dyDescent="0.25">
      <c r="B3" t="s">
        <v>78</v>
      </c>
      <c r="C3" t="s">
        <v>79</v>
      </c>
    </row>
    <row r="4" spans="1:14" x14ac:dyDescent="0.25">
      <c r="A4" t="s">
        <v>80</v>
      </c>
      <c r="B4" s="16">
        <v>20</v>
      </c>
      <c r="C4" s="16">
        <v>20</v>
      </c>
    </row>
    <row r="5" spans="1:14" x14ac:dyDescent="0.25">
      <c r="A5" t="s">
        <v>81</v>
      </c>
      <c r="B5" t="s">
        <v>82</v>
      </c>
      <c r="C5" t="s">
        <v>83</v>
      </c>
      <c r="H5" s="16" t="s">
        <v>84</v>
      </c>
      <c r="I5" s="16" t="s">
        <v>85</v>
      </c>
      <c r="J5" s="16" t="s">
        <v>86</v>
      </c>
      <c r="K5" s="16" t="s">
        <v>87</v>
      </c>
      <c r="L5" s="16" t="s">
        <v>88</v>
      </c>
      <c r="M5" s="16" t="s">
        <v>89</v>
      </c>
      <c r="N5" s="16" t="s">
        <v>90</v>
      </c>
    </row>
    <row r="6" spans="1:14" x14ac:dyDescent="0.25">
      <c r="B6" s="16">
        <f>C2+1</f>
        <v>2</v>
      </c>
      <c r="C6" s="16">
        <v>2</v>
      </c>
      <c r="E6" s="22" t="s">
        <v>91</v>
      </c>
      <c r="H6" s="22">
        <f>C4</f>
        <v>20</v>
      </c>
      <c r="I6" s="81">
        <f>30/B6*C6</f>
        <v>30</v>
      </c>
      <c r="J6" s="79">
        <f>15/B8*C8</f>
        <v>15</v>
      </c>
      <c r="K6" s="22">
        <f>10/B10*C10</f>
        <v>0</v>
      </c>
      <c r="L6" s="22">
        <f>10/B12*C12</f>
        <v>0</v>
      </c>
      <c r="M6" s="22">
        <f>5/B14*C14</f>
        <v>0</v>
      </c>
      <c r="N6" s="22">
        <f>5/B16*C16</f>
        <v>0</v>
      </c>
    </row>
    <row r="7" spans="1:14" x14ac:dyDescent="0.25">
      <c r="A7" t="s">
        <v>92</v>
      </c>
      <c r="B7" t="s">
        <v>93</v>
      </c>
      <c r="C7" t="s">
        <v>94</v>
      </c>
      <c r="E7" s="16" t="s">
        <v>95</v>
      </c>
      <c r="F7" s="16"/>
      <c r="G7" s="16"/>
      <c r="H7" s="16">
        <f>H6+20</f>
        <v>40</v>
      </c>
      <c r="I7" s="20">
        <f>30/B6*C6</f>
        <v>30</v>
      </c>
      <c r="J7" s="80">
        <f>10/B8*C8</f>
        <v>10</v>
      </c>
      <c r="K7" s="16">
        <f>5/B10*C10</f>
        <v>0</v>
      </c>
      <c r="L7" s="16">
        <f>5/B12*C12</f>
        <v>0</v>
      </c>
      <c r="M7" s="16">
        <f>5/B14*C14</f>
        <v>0</v>
      </c>
      <c r="N7" s="16">
        <f>5/B16*C16</f>
        <v>0</v>
      </c>
    </row>
    <row r="8" spans="1:14" x14ac:dyDescent="0.25">
      <c r="B8" s="16">
        <f>C2</f>
        <v>1</v>
      </c>
      <c r="C8" s="16">
        <v>1</v>
      </c>
    </row>
    <row r="9" spans="1:14" x14ac:dyDescent="0.25">
      <c r="A9" t="s">
        <v>96</v>
      </c>
      <c r="B9" t="s">
        <v>93</v>
      </c>
      <c r="C9" t="s">
        <v>94</v>
      </c>
    </row>
    <row r="10" spans="1:14" x14ac:dyDescent="0.25">
      <c r="B10" s="16">
        <f>C2</f>
        <v>1</v>
      </c>
      <c r="C10" s="16">
        <v>0</v>
      </c>
    </row>
    <row r="11" spans="1:14" x14ac:dyDescent="0.25">
      <c r="A11" t="s">
        <v>88</v>
      </c>
      <c r="B11" t="s">
        <v>93</v>
      </c>
      <c r="C11" t="s">
        <v>94</v>
      </c>
    </row>
    <row r="12" spans="1:14" x14ac:dyDescent="0.25">
      <c r="B12" s="16">
        <f>C2</f>
        <v>1</v>
      </c>
      <c r="C12" s="16">
        <v>0</v>
      </c>
      <c r="H12" s="16"/>
      <c r="I12" s="16" t="s">
        <v>91</v>
      </c>
      <c r="J12" s="16" t="s">
        <v>97</v>
      </c>
      <c r="K12" t="s">
        <v>98</v>
      </c>
    </row>
    <row r="13" spans="1:14" ht="30" x14ac:dyDescent="0.25">
      <c r="A13" s="52" t="s">
        <v>89</v>
      </c>
      <c r="B13" t="s">
        <v>93</v>
      </c>
      <c r="C13" t="s">
        <v>94</v>
      </c>
      <c r="H13" s="16" t="s">
        <v>99</v>
      </c>
      <c r="I13" s="16">
        <f>H6</f>
        <v>20</v>
      </c>
      <c r="J13" s="16">
        <f>H7</f>
        <v>40</v>
      </c>
      <c r="K13" t="s">
        <v>98</v>
      </c>
    </row>
    <row r="14" spans="1:14" x14ac:dyDescent="0.25">
      <c r="B14" s="16">
        <f>C2</f>
        <v>1</v>
      </c>
      <c r="C14" s="16">
        <v>0</v>
      </c>
      <c r="H14" s="16" t="s">
        <v>100</v>
      </c>
      <c r="I14" s="20">
        <f>I6</f>
        <v>30</v>
      </c>
      <c r="J14" s="20">
        <f>I7</f>
        <v>30</v>
      </c>
    </row>
    <row r="15" spans="1:14" x14ac:dyDescent="0.25">
      <c r="A15" t="s">
        <v>90</v>
      </c>
      <c r="B15" t="s">
        <v>93</v>
      </c>
      <c r="C15" t="s">
        <v>94</v>
      </c>
      <c r="H15" s="16" t="s">
        <v>86</v>
      </c>
      <c r="I15" s="80">
        <f>J6</f>
        <v>15</v>
      </c>
      <c r="J15" s="80">
        <f>J7</f>
        <v>10</v>
      </c>
    </row>
    <row r="16" spans="1:14" x14ac:dyDescent="0.25">
      <c r="B16" s="16">
        <f>C2</f>
        <v>1</v>
      </c>
      <c r="C16" s="16">
        <v>0</v>
      </c>
      <c r="H16" s="16" t="s">
        <v>87</v>
      </c>
      <c r="I16" s="16">
        <f>K6</f>
        <v>0</v>
      </c>
      <c r="J16" s="16">
        <f>K7</f>
        <v>0</v>
      </c>
    </row>
    <row r="17" spans="8:10" x14ac:dyDescent="0.25">
      <c r="H17" s="16" t="s">
        <v>88</v>
      </c>
      <c r="I17" s="16">
        <f>L6</f>
        <v>0</v>
      </c>
      <c r="J17" s="16">
        <f>L7</f>
        <v>0</v>
      </c>
    </row>
    <row r="18" spans="8:10" ht="30" x14ac:dyDescent="0.25">
      <c r="H18" s="17" t="s">
        <v>89</v>
      </c>
      <c r="I18" s="16">
        <f>M6</f>
        <v>0</v>
      </c>
      <c r="J18" s="16">
        <f>M7</f>
        <v>0</v>
      </c>
    </row>
    <row r="19" spans="8:10" x14ac:dyDescent="0.25">
      <c r="H19" s="16" t="s">
        <v>90</v>
      </c>
      <c r="I19" s="16">
        <f>N6</f>
        <v>0</v>
      </c>
      <c r="J19" s="16">
        <f>N7</f>
        <v>0</v>
      </c>
    </row>
    <row r="20" spans="8:10" x14ac:dyDescent="0.25">
      <c r="H20" s="16" t="s">
        <v>101</v>
      </c>
      <c r="I20" s="20">
        <f>I13+I14+I15+I16+I17+I18+I19</f>
        <v>65</v>
      </c>
      <c r="J20" s="20">
        <f>J13+J14+J15+J16+J17+J18+J19</f>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6"/>
      <c r="B2" s="86" t="s">
        <v>136</v>
      </c>
      <c r="C2" s="86" t="s">
        <v>99</v>
      </c>
      <c r="D2" s="86" t="s">
        <v>100</v>
      </c>
      <c r="E2" s="86" t="s">
        <v>137</v>
      </c>
      <c r="F2" s="86" t="s">
        <v>138</v>
      </c>
      <c r="G2" s="86" t="s">
        <v>139</v>
      </c>
      <c r="H2" s="86" t="s">
        <v>88</v>
      </c>
      <c r="I2" s="86" t="s">
        <v>140</v>
      </c>
      <c r="J2" s="86" t="s">
        <v>141</v>
      </c>
      <c r="K2" s="87" t="s">
        <v>142</v>
      </c>
    </row>
    <row r="3" spans="1:11" x14ac:dyDescent="0.25">
      <c r="A3" s="28" t="s">
        <v>143</v>
      </c>
      <c r="B3" s="16">
        <v>10</v>
      </c>
      <c r="C3" s="16">
        <v>15</v>
      </c>
      <c r="D3" s="16">
        <v>30</v>
      </c>
      <c r="E3" s="16">
        <v>10</v>
      </c>
      <c r="F3" s="16">
        <v>5</v>
      </c>
      <c r="G3" s="16">
        <v>5</v>
      </c>
      <c r="H3" s="16">
        <v>10</v>
      </c>
      <c r="I3" s="16">
        <v>2.5</v>
      </c>
      <c r="J3" s="16">
        <v>2.5</v>
      </c>
      <c r="K3" s="88">
        <f>SUM(B3:J3)</f>
        <v>90</v>
      </c>
    </row>
    <row r="4" spans="1:11" x14ac:dyDescent="0.25">
      <c r="A4" s="28" t="s">
        <v>97</v>
      </c>
      <c r="B4" s="16">
        <v>30</v>
      </c>
      <c r="C4" s="16">
        <v>15</v>
      </c>
      <c r="D4" s="16">
        <v>30</v>
      </c>
      <c r="E4" s="16">
        <v>10</v>
      </c>
      <c r="F4" s="16">
        <v>2.5</v>
      </c>
      <c r="G4" s="16">
        <v>2.5</v>
      </c>
      <c r="H4" s="16">
        <v>0</v>
      </c>
      <c r="I4" s="16">
        <v>5</v>
      </c>
      <c r="J4" s="16">
        <v>5</v>
      </c>
      <c r="K4" s="88">
        <f>SUM(B4:J4)</f>
        <v>100</v>
      </c>
    </row>
    <row r="5" spans="1:11" x14ac:dyDescent="0.25">
      <c r="A5" s="28"/>
      <c r="B5" s="16"/>
      <c r="C5" s="16"/>
      <c r="D5" s="16"/>
      <c r="E5" s="16"/>
      <c r="F5" s="16"/>
      <c r="G5" s="16"/>
      <c r="H5" s="16"/>
      <c r="I5" s="16"/>
      <c r="J5" s="16"/>
      <c r="K5" s="88"/>
    </row>
    <row r="6" spans="1:11" ht="30.75" customHeight="1" x14ac:dyDescent="0.25">
      <c r="A6" s="91" t="s">
        <v>144</v>
      </c>
      <c r="B6" s="93">
        <v>1</v>
      </c>
      <c r="C6" s="93">
        <v>1</v>
      </c>
      <c r="D6" s="51">
        <v>23</v>
      </c>
      <c r="E6" s="16">
        <f>D6-1</f>
        <v>22</v>
      </c>
      <c r="F6" s="16">
        <f>E6</f>
        <v>22</v>
      </c>
      <c r="G6" s="16">
        <f t="shared" ref="G6:J6" si="0">F6</f>
        <v>22</v>
      </c>
      <c r="H6" s="16">
        <f t="shared" si="0"/>
        <v>22</v>
      </c>
      <c r="I6" s="16">
        <f t="shared" si="0"/>
        <v>22</v>
      </c>
      <c r="J6" s="16">
        <f t="shared" si="0"/>
        <v>22</v>
      </c>
      <c r="K6" s="88"/>
    </row>
    <row r="7" spans="1:11" ht="15.75" thickBot="1" x14ac:dyDescent="0.3">
      <c r="A7" s="92" t="s">
        <v>145</v>
      </c>
      <c r="B7" s="89">
        <v>1</v>
      </c>
      <c r="C7" s="89">
        <v>1</v>
      </c>
      <c r="D7" s="89">
        <v>4</v>
      </c>
      <c r="E7" s="89">
        <v>0</v>
      </c>
      <c r="F7" s="89">
        <v>0</v>
      </c>
      <c r="G7" s="89">
        <v>0</v>
      </c>
      <c r="H7" s="89">
        <v>0</v>
      </c>
      <c r="I7" s="89">
        <v>0</v>
      </c>
      <c r="J7" s="89">
        <v>0</v>
      </c>
      <c r="K7" s="90"/>
    </row>
    <row r="8" spans="1:11" ht="15.75" thickBot="1" x14ac:dyDescent="0.3">
      <c r="A8" s="147"/>
      <c r="B8" s="147"/>
      <c r="C8" s="147"/>
      <c r="D8" s="147"/>
      <c r="E8" s="147"/>
      <c r="F8" s="147"/>
      <c r="G8" s="147"/>
      <c r="H8" s="147"/>
      <c r="I8" s="147"/>
      <c r="J8" s="147"/>
      <c r="K8" s="147"/>
    </row>
    <row r="9" spans="1:11" x14ac:dyDescent="0.25">
      <c r="A9" s="26" t="s">
        <v>146</v>
      </c>
      <c r="B9" s="24">
        <f>B3*B7</f>
        <v>10</v>
      </c>
      <c r="C9" s="24">
        <f>C3*C7</f>
        <v>15</v>
      </c>
      <c r="D9" s="24">
        <f t="shared" ref="D9:J9" si="1">D3/D6*D7</f>
        <v>5.2173913043478262</v>
      </c>
      <c r="E9" s="24">
        <f t="shared" si="1"/>
        <v>0</v>
      </c>
      <c r="F9" s="24">
        <f t="shared" si="1"/>
        <v>0</v>
      </c>
      <c r="G9" s="24">
        <f t="shared" si="1"/>
        <v>0</v>
      </c>
      <c r="H9" s="24">
        <f t="shared" si="1"/>
        <v>0</v>
      </c>
      <c r="I9" s="24">
        <f t="shared" si="1"/>
        <v>0</v>
      </c>
      <c r="J9" s="24">
        <f t="shared" si="1"/>
        <v>0</v>
      </c>
      <c r="K9" s="83">
        <f>SUM(B9:J9)</f>
        <v>30.217391304347828</v>
      </c>
    </row>
    <row r="10" spans="1:11" ht="15.75" thickBot="1" x14ac:dyDescent="0.3">
      <c r="A10" s="84" t="s">
        <v>147</v>
      </c>
      <c r="B10" s="70">
        <f>B7*B4</f>
        <v>30</v>
      </c>
      <c r="C10" s="70">
        <f>C4*C7</f>
        <v>15</v>
      </c>
      <c r="D10" s="70">
        <f t="shared" ref="D10:J10" si="2">D4/D6*D7</f>
        <v>5.2173913043478262</v>
      </c>
      <c r="E10" s="70">
        <f t="shared" si="2"/>
        <v>0</v>
      </c>
      <c r="F10" s="70">
        <f t="shared" si="2"/>
        <v>0</v>
      </c>
      <c r="G10" s="70">
        <f t="shared" si="2"/>
        <v>0</v>
      </c>
      <c r="H10" s="70">
        <f t="shared" si="2"/>
        <v>0</v>
      </c>
      <c r="I10" s="70">
        <f t="shared" si="2"/>
        <v>0</v>
      </c>
      <c r="J10" s="70">
        <f t="shared" si="2"/>
        <v>0</v>
      </c>
      <c r="K10" s="85">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Me Gr</vt:lpstr>
      <vt:lpstr>Me 1st</vt:lpstr>
      <vt:lpstr>Me 2nd</vt:lpstr>
      <vt:lpstr>plan</vt:lpstr>
      <vt:lpstr>C% (NEW)</vt:lpstr>
      <vt:lpstr>C%</vt:lpstr>
      <vt:lpstr>C% For IDFC Bank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VSJC-80</cp:lastModifiedBy>
  <dcterms:created xsi:type="dcterms:W3CDTF">2015-10-16T10:19:58Z</dcterms:created>
  <dcterms:modified xsi:type="dcterms:W3CDTF">2025-09-26T10:01:52Z</dcterms:modified>
</cp:coreProperties>
</file>