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ICICI\2025-2026\Sep 2025\22691\"/>
    </mc:Choice>
  </mc:AlternateContent>
  <xr:revisionPtr revIDLastSave="0" documentId="13_ncr:1_{6D0D87C4-D0E4-4C21-BFED-299B983B2DCA}" xr6:coauthVersionLast="47" xr6:coauthVersionMax="47" xr10:uidLastSave="{00000000-0000-0000-0000-000000000000}"/>
  <bookViews>
    <workbookView xWindow="-120" yWindow="-120" windowWidth="20730" windowHeight="11040" xr2:uid="{00000000-000D-0000-FFFF-FFFF00000000}"/>
  </bookViews>
  <sheets>
    <sheet name="Summary" sheetId="2" r:id="rId1"/>
    <sheet name="Showroom No. 7" sheetId="7" r:id="rId2"/>
    <sheet name="Showroom No. 6" sheetId="3" r:id="rId3"/>
    <sheet name="Plan First Floor" sheetId="8" r:id="rId4"/>
    <sheet name="Plan Ground Floor" sheetId="4" r:id="rId5"/>
    <sheet name="C%" sheetId="5" r:id="rId6"/>
    <sheet name="C% For IDFC Bank " sheetId="6" r:id="rId7"/>
  </sheets>
  <calcPr calcId="191029"/>
</workbook>
</file>

<file path=xl/calcChain.xml><?xml version="1.0" encoding="utf-8"?>
<calcChain xmlns="http://schemas.openxmlformats.org/spreadsheetml/2006/main">
  <c r="L12" i="2" l="1"/>
  <c r="L11" i="2"/>
  <c r="L10" i="2"/>
  <c r="L8" i="2"/>
  <c r="L7" i="2"/>
  <c r="L6" i="2"/>
  <c r="L5" i="2"/>
  <c r="L4" i="2"/>
  <c r="E16" i="2"/>
  <c r="N16" i="2" s="1"/>
  <c r="E17" i="2"/>
  <c r="N17" i="2" s="1"/>
  <c r="N15" i="2"/>
  <c r="E15" i="2"/>
  <c r="E12" i="2"/>
  <c r="O25" i="2"/>
  <c r="O16" i="2"/>
  <c r="O17" i="2"/>
  <c r="O15" i="2"/>
  <c r="E8" i="2"/>
  <c r="O33" i="8"/>
  <c r="N33" i="8"/>
  <c r="N29" i="8"/>
  <c r="N30" i="8"/>
  <c r="N31" i="8"/>
  <c r="N32" i="8"/>
  <c r="N28" i="8"/>
  <c r="L28" i="8"/>
  <c r="C36" i="2"/>
  <c r="K11" i="2"/>
  <c r="E11" i="2"/>
  <c r="J11" i="2" s="1"/>
  <c r="E10" i="2"/>
  <c r="H9" i="2" l="1"/>
  <c r="H32" i="8"/>
  <c r="G32" i="8"/>
  <c r="I32" i="8" s="1"/>
  <c r="H31" i="8"/>
  <c r="G31" i="8"/>
  <c r="H30" i="8"/>
  <c r="G30" i="8"/>
  <c r="I30" i="8" s="1"/>
  <c r="H29" i="8"/>
  <c r="I29" i="8" s="1"/>
  <c r="G29" i="8"/>
  <c r="H28" i="8"/>
  <c r="G28" i="8"/>
  <c r="I27" i="8"/>
  <c r="H27" i="8"/>
  <c r="G27" i="8"/>
  <c r="H26" i="8"/>
  <c r="G26" i="8"/>
  <c r="I26" i="8" s="1"/>
  <c r="H25" i="8"/>
  <c r="G25" i="8"/>
  <c r="I25" i="8" s="1"/>
  <c r="H24" i="8"/>
  <c r="G24" i="8"/>
  <c r="I24" i="8" s="1"/>
  <c r="H23" i="8"/>
  <c r="G23" i="8"/>
  <c r="H22" i="8"/>
  <c r="G22" i="8"/>
  <c r="I22" i="8" s="1"/>
  <c r="H21" i="8"/>
  <c r="G21" i="8"/>
  <c r="I21" i="8" s="1"/>
  <c r="H20" i="8"/>
  <c r="G20" i="8"/>
  <c r="H19" i="8"/>
  <c r="G19" i="8"/>
  <c r="H18" i="8"/>
  <c r="G18" i="8"/>
  <c r="I18" i="8" s="1"/>
  <c r="H17" i="8"/>
  <c r="G17" i="8"/>
  <c r="H16" i="8"/>
  <c r="G16" i="8"/>
  <c r="H15" i="8"/>
  <c r="G15" i="8"/>
  <c r="H14" i="8"/>
  <c r="G14" i="8"/>
  <c r="H13" i="8"/>
  <c r="G13" i="8"/>
  <c r="H12" i="8"/>
  <c r="G12" i="8"/>
  <c r="I12" i="8" s="1"/>
  <c r="I11" i="8"/>
  <c r="H11" i="8"/>
  <c r="G11" i="8"/>
  <c r="H10" i="8"/>
  <c r="G10" i="8"/>
  <c r="H9" i="8"/>
  <c r="G9" i="8"/>
  <c r="I9" i="8" s="1"/>
  <c r="H8" i="8"/>
  <c r="G8" i="8"/>
  <c r="H7" i="8"/>
  <c r="G7" i="8"/>
  <c r="H6" i="8"/>
  <c r="G6" i="8"/>
  <c r="H5" i="8"/>
  <c r="G5" i="8"/>
  <c r="I15" i="8" l="1"/>
  <c r="I23" i="8"/>
  <c r="I8" i="8"/>
  <c r="I31" i="8"/>
  <c r="I37" i="8" s="1"/>
  <c r="J37" i="8" s="1"/>
  <c r="I20" i="8"/>
  <c r="I28" i="8"/>
  <c r="I10" i="8"/>
  <c r="I17" i="8"/>
  <c r="I16" i="8"/>
  <c r="I19" i="8"/>
  <c r="I14" i="8"/>
  <c r="I13" i="8"/>
  <c r="I7" i="8"/>
  <c r="I6" i="8"/>
  <c r="I5" i="8"/>
  <c r="G35" i="3"/>
  <c r="G35" i="7"/>
  <c r="H36" i="7"/>
  <c r="H35" i="7"/>
  <c r="H34" i="7"/>
  <c r="G34" i="7"/>
  <c r="H33" i="7"/>
  <c r="I33" i="7" s="1"/>
  <c r="G33" i="7"/>
  <c r="H32" i="7"/>
  <c r="G32" i="7"/>
  <c r="I32" i="7" s="1"/>
  <c r="H31" i="7"/>
  <c r="G31" i="7"/>
  <c r="I31" i="7" s="1"/>
  <c r="H30" i="7"/>
  <c r="G30" i="7"/>
  <c r="I30" i="7" s="1"/>
  <c r="H29" i="7"/>
  <c r="G29" i="7"/>
  <c r="H28" i="7"/>
  <c r="G28" i="7"/>
  <c r="H27" i="7"/>
  <c r="G27" i="7"/>
  <c r="I27" i="7" s="1"/>
  <c r="H26" i="7"/>
  <c r="G26" i="7"/>
  <c r="I26" i="7" s="1"/>
  <c r="H25" i="7"/>
  <c r="G25" i="7"/>
  <c r="I25" i="7" s="1"/>
  <c r="H24" i="7"/>
  <c r="G24" i="7"/>
  <c r="I24" i="7" s="1"/>
  <c r="H23" i="7"/>
  <c r="G23" i="7"/>
  <c r="I23" i="7" s="1"/>
  <c r="H22" i="7"/>
  <c r="G22" i="7"/>
  <c r="I22" i="7" s="1"/>
  <c r="H21" i="7"/>
  <c r="G21" i="7"/>
  <c r="I21" i="7" s="1"/>
  <c r="H20" i="7"/>
  <c r="G20" i="7"/>
  <c r="H19" i="7"/>
  <c r="G19" i="7"/>
  <c r="I19" i="7" s="1"/>
  <c r="H18" i="7"/>
  <c r="G18" i="7"/>
  <c r="H17" i="7"/>
  <c r="G17" i="7"/>
  <c r="I17" i="7" s="1"/>
  <c r="H16" i="7"/>
  <c r="G16" i="7"/>
  <c r="I16" i="7" s="1"/>
  <c r="I15" i="7"/>
  <c r="H15" i="7"/>
  <c r="G15" i="7"/>
  <c r="H14" i="7"/>
  <c r="G14" i="7"/>
  <c r="I14" i="7" s="1"/>
  <c r="H13" i="7"/>
  <c r="G13" i="7"/>
  <c r="I13" i="7" s="1"/>
  <c r="H12" i="7"/>
  <c r="G12" i="7"/>
  <c r="H11" i="7"/>
  <c r="G11" i="7"/>
  <c r="I11" i="7" s="1"/>
  <c r="H10" i="7"/>
  <c r="G10" i="7"/>
  <c r="H9" i="7"/>
  <c r="G9" i="7"/>
  <c r="I9" i="7" s="1"/>
  <c r="H8" i="7"/>
  <c r="G8" i="7"/>
  <c r="H7" i="7"/>
  <c r="G7" i="7"/>
  <c r="H6" i="7"/>
  <c r="G6" i="7"/>
  <c r="I6" i="7" s="1"/>
  <c r="H5" i="7"/>
  <c r="G5" i="7"/>
  <c r="H4" i="7"/>
  <c r="G4" i="7"/>
  <c r="I34" i="7" l="1"/>
  <c r="I12" i="7"/>
  <c r="I20" i="7"/>
  <c r="I39" i="7"/>
  <c r="I10" i="7"/>
  <c r="I36" i="8"/>
  <c r="J36" i="8" s="1"/>
  <c r="I28" i="7"/>
  <c r="I38" i="7" s="1"/>
  <c r="I35" i="7"/>
  <c r="I40" i="7" s="1"/>
  <c r="H5" i="2" s="1"/>
  <c r="I7" i="7"/>
  <c r="I18" i="7"/>
  <c r="I29" i="7"/>
  <c r="I35" i="8"/>
  <c r="J35" i="8" s="1"/>
  <c r="I38" i="8"/>
  <c r="J38" i="8" s="1"/>
  <c r="I8" i="7"/>
  <c r="I5" i="7"/>
  <c r="I4" i="7"/>
  <c r="H6" i="5"/>
  <c r="H7" i="5" s="1"/>
  <c r="J13" i="5" s="1"/>
  <c r="B6" i="5"/>
  <c r="I7" i="5" s="1"/>
  <c r="J14" i="5" s="1"/>
  <c r="J4" i="7" l="1"/>
  <c r="J7" i="7"/>
  <c r="I8" i="2"/>
  <c r="J8" i="2"/>
  <c r="I41" i="7"/>
  <c r="I37" i="7"/>
  <c r="E5" i="2" s="1"/>
  <c r="I13" i="5"/>
  <c r="I6" i="5"/>
  <c r="I14" i="5" s="1"/>
  <c r="D10" i="6"/>
  <c r="C10" i="6"/>
  <c r="B10" i="6"/>
  <c r="D9" i="6"/>
  <c r="C9" i="6"/>
  <c r="B9" i="6"/>
  <c r="E6" i="6"/>
  <c r="E10" i="6" s="1"/>
  <c r="K4" i="6"/>
  <c r="K3" i="6"/>
  <c r="K8" i="2" l="1"/>
  <c r="I5" i="2"/>
  <c r="J5" i="2"/>
  <c r="F6" i="6"/>
  <c r="E9" i="6"/>
  <c r="Q29" i="2"/>
  <c r="Q28" i="2"/>
  <c r="K10" i="2"/>
  <c r="J10" i="2"/>
  <c r="J12" i="2"/>
  <c r="I12" i="2"/>
  <c r="K12" i="2" s="1"/>
  <c r="K5" i="2" l="1"/>
  <c r="Q30" i="2"/>
  <c r="H35" i="2"/>
  <c r="H37" i="2" s="1"/>
  <c r="C35" i="2"/>
  <c r="C37" i="2" s="1"/>
  <c r="F9" i="6"/>
  <c r="F10" i="6"/>
  <c r="G6" i="6"/>
  <c r="G10" i="6" s="1"/>
  <c r="G21" i="3"/>
  <c r="H21" i="3"/>
  <c r="S30" i="2" l="1"/>
  <c r="R30"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I35" i="3" s="1"/>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H4" i="2" s="1"/>
  <c r="H6" i="2" s="1"/>
  <c r="I10" i="3"/>
  <c r="I13" i="3"/>
  <c r="I14" i="3"/>
  <c r="I9" i="3"/>
  <c r="I27" i="3"/>
  <c r="I30" i="3"/>
  <c r="I12" i="3"/>
  <c r="I25" i="3"/>
  <c r="I23" i="3"/>
  <c r="I22" i="3"/>
  <c r="I20" i="3"/>
  <c r="I17" i="3"/>
  <c r="I11" i="3"/>
  <c r="I8" i="3"/>
  <c r="I7" i="3"/>
  <c r="J7" i="3" s="1"/>
  <c r="I6" i="3"/>
  <c r="I4" i="3"/>
  <c r="J4" i="3" s="1"/>
  <c r="I18" i="4"/>
  <c r="I25" i="4"/>
  <c r="I27" i="4"/>
  <c r="I29" i="4"/>
  <c r="I24" i="4"/>
  <c r="I28" i="4"/>
  <c r="I32" i="4"/>
  <c r="I7" i="4"/>
  <c r="I23" i="4"/>
  <c r="I30" i="4"/>
  <c r="I19" i="4"/>
  <c r="I26" i="4"/>
  <c r="I6" i="4"/>
  <c r="I15" i="4"/>
  <c r="I20" i="4"/>
  <c r="I22" i="4"/>
  <c r="I31" i="4"/>
  <c r="I14" i="4"/>
  <c r="I10" i="4"/>
  <c r="I35" i="4" l="1"/>
  <c r="J35" i="4" s="1"/>
  <c r="E7" i="2" s="1"/>
  <c r="E9" i="2" s="1"/>
  <c r="I37" i="3"/>
  <c r="E4" i="2" s="1"/>
  <c r="E6" i="2" s="1"/>
  <c r="I38" i="3"/>
  <c r="F4" i="2" s="1"/>
  <c r="F6" i="2" s="1"/>
  <c r="I41" i="3"/>
  <c r="I38" i="4"/>
  <c r="J38" i="4" s="1"/>
  <c r="I39" i="3"/>
  <c r="G4" i="2" s="1"/>
  <c r="G6" i="2" s="1"/>
  <c r="I37" i="4"/>
  <c r="J37" i="4" s="1"/>
  <c r="G7" i="2" s="1"/>
  <c r="G9" i="2" s="1"/>
  <c r="I36" i="4"/>
  <c r="J36" i="4" s="1"/>
  <c r="F7" i="2" s="1"/>
  <c r="F9" i="2" s="1"/>
  <c r="J4" i="2" l="1"/>
  <c r="J6" i="2" s="1"/>
  <c r="I4" i="2"/>
  <c r="I6" i="2" s="1"/>
  <c r="I7" i="2"/>
  <c r="I9" i="2" s="1"/>
  <c r="I13" i="2" s="1"/>
  <c r="J7" i="2"/>
  <c r="J9" i="2" s="1"/>
  <c r="J13" i="2" s="1"/>
  <c r="K4" i="2" l="1"/>
  <c r="K6" i="2" s="1"/>
  <c r="L9" i="2"/>
  <c r="K7" i="2"/>
  <c r="K9" i="2" s="1"/>
  <c r="K13" i="2" s="1"/>
  <c r="L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<sst xmlns="http://schemas.openxmlformats.org/spreadsheetml/2006/main" count="315" uniqueCount="157">
  <si>
    <t>Net Carpet</t>
  </si>
  <si>
    <t>Gross Carpet</t>
  </si>
  <si>
    <t>Gross Builtup</t>
  </si>
  <si>
    <t>Source</t>
  </si>
  <si>
    <t>Rate enquired</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</si>
  <si>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</si>
  <si>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</si>
  <si>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</si>
  <si>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</si>
  <si>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</si>
  <si>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</si>
  <si>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</si>
  <si>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</si>
  <si>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</si>
  <si>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</si>
  <si>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</si>
  <si>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</si>
  <si>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</si>
  <si>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</si>
  <si>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</si>
  <si>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</si>
  <si>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</si>
  <si>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</si>
  <si>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</si>
  <si>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</si>
  <si>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</si>
  <si>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</si>
  <si>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</si>
  <si>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</si>
  <si>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</si>
  <si>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</si>
  <si>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</si>
  <si>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</si>
  <si>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</si>
  <si>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</si>
  <si>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</si>
  <si>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</si>
  <si>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</si>
  <si>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</si>
  <si>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</si>
  <si>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</si>
  <si>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</si>
  <si>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</si>
  <si>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</si>
  <si>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</si>
  <si>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</si>
  <si>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</si>
  <si>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</si>
  <si>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</si>
  <si>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</si>
  <si>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</si>
  <si>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</si>
  <si>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</si>
  <si>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</si>
  <si>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</si>
  <si>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</si>
  <si>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</si>
  <si>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</si>
  <si>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</si>
  <si>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</si>
  <si>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</si>
  <si>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</si>
  <si>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</si>
  <si>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</si>
  <si>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</si>
  <si>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</si>
  <si>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</si>
  <si>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</si>
  <si>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</si>
  <si>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</si>
  <si>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</si>
  <si>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</si>
  <si>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</si>
  <si>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</si>
  <si>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</si>
  <si>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</si>
  <si>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</si>
  <si>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</si>
  <si>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</si>
  <si>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</si>
  <si>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</si>
  <si>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</si>
  <si>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</si>
  <si>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</si>
  <si>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</si>
  <si>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</si>
  <si>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</si>
  <si>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</si>
  <si>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</si>
  <si>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</si>
  <si>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</si>
  <si>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</si>
  <si>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</si>
  <si>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</si>
  <si>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</si>
  <si>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</si>
  <si>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</si>
  <si>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</si>
  <si>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</si>
  <si>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</si>
  <si>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</si>
  <si>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</si>
  <si>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</si>
  <si>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</si>
  <si>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</si>
  <si>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</si>
  <si>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</si>
  <si>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</si>
  <si>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</si>
  <si>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</si>
  <si>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</si>
  <si>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</si>
  <si>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</si>
  <si>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</si>
  <si>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</si>
  <si>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</si>
  <si>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</si>
  <si>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</si>
  <si>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</si>
  <si>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</si>
  <si>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</si>
  <si>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</si>
  <si>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Super Built Up area</t>
  </si>
  <si>
    <t>Adopded Area</t>
  </si>
  <si>
    <t>FMV</t>
  </si>
  <si>
    <t>RSV</t>
  </si>
  <si>
    <t>DSV</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</si>
  <si>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</si>
  <si>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</si>
  <si>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</si>
  <si>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</si>
  <si>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</si>
  <si>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</si>
  <si>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</si>
  <si>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</si>
  <si>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</si>
  <si>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</si>
  <si>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</si>
  <si>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</si>
  <si>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</si>
  <si>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</si>
  <si>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</si>
  <si>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</si>
  <si>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</si>
  <si>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</si>
  <si>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</si>
  <si>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1 THIS IS B1 PLUS B2 PLUS GR PLUS 17TH UPPER FLOORS  RCC FRAMED STRUCTURE WITH 04 LIFTS WITH 08 NO OF FLATS ON FOURTEENTH FLOOR 
2 BUILDING IS WELL MAINTAINED AND LOCATED IN MIDDLE CLASS AREA 
3 BUILDING IS UNDER COSNTRUCTION RESIDUAL AGE OF 60 YEARS CAN BE CONSIDERED SUBJECT TO PROPER AND PERIODICAL MAINTENANCE AFTER COMPLETION 4 IT WAS CLEARLY EXPLAINED TO APPLICANT AND THAT THE PROPERTY VISIT IS BEING DONE FOR THE PURPOSE OF VALUATION IN RELATION WITH THE LOAN PROPOSAL WITH ICICI FOR WHICH THE PROPERTY WOULD BE TREATED AS A SECURITY DEALS ARE HAPPENING ON LUM SUM BASIS 
5 COPY OF SALE AGREEMENT VERIFIED NO 11661 2023 DATED 15 06 2023 
6 COPY OF APPROVED PLAN VERIFIED NO NRV A 2592 DATED 18 08 2022 
7 COPY OF CC VERIFIED NO NMMC NRV B P 2592 2022 DATED 18 08 2022 
8 SUPER BUILT AREA CONSIDERED FOR VALUATION AFTER ADDING 50 PERCENT LOADING ON APPROVED PLAN CARPET AREA PLUS FB AREA AND 100 PERCENT OF TERRACE AREA IS CONSIDERED IN SUPER BUILT UP AREA
9 THE SUBJECTED PROPERTY IS 0 6 KM FROM SEAWOODS RAILWAY STATION  
10 OUR REFERENCE NO IS 21936 
11 CAR PARKING CONSIDERED AS PER PROVIDED SALE AGREEMENT</t>
  </si>
  <si>
    <t xml:space="preserve">Showroom No. 6  </t>
  </si>
  <si>
    <t>Showroom No. 7</t>
  </si>
  <si>
    <t>Ground Floor</t>
  </si>
  <si>
    <t>First Floor</t>
  </si>
  <si>
    <t>Draft Agreement Area</t>
  </si>
  <si>
    <t>Showroom No. 6</t>
  </si>
  <si>
    <t xml:space="preserve">1 THIS IS GR PLUS 5TH UPPER FLOORS  RCC FRAMED STRUCTURE WITH 01 LIFT WITH 20 NO OF SHOPS ON GROUND FLOOR 
2 BUILDING IS WELL MAINTAINED AND LOCATED IN MIDDLE CLASS AREA 
3 BUILDING IS 4 YEARS OLD RESIDUAL AGE OF 56 YEARS CAN BE CONSIDERED SUBJECT TO PROPER AND PERIODICAL MAINTENANCE AFTER COMPLETION 
4 IT WAS CLEARLY EXPLAINED TO APPLICANT AND THAT THE PROPERTY VISIT IS BEING DONE FOR THE PURPOSE OF VALUATION IN RELATION WITH THE LOAN PROPOSAL WITH ICICI FOR WHICH THE PROPERTY WOULD BE TREATED AS A SECURITY DEALS ARE HAPPENING ON LUM SUM BASIS 
5 WE HAVE RECEIVED A COPY OF DRAFT AGREEMENT AND APPROVED PLAN
6 COPY OF DRAFT AGREEMENT VERIFIED NO NA DATED NA 
7 COPY OF APPROVED PLAN VERIFIED NO NRV B 5283 2502 10 DATED 09 06 2009
8 SUPER BUILT AREA CONSIDERED FOR VALUATION AFTER ADDING 45 PERCENT LOADING ON APPROVED PLAN CARPET AREA PLUS FB AREA 
9 THE SUBJECTED PROPERTY IS 5 M FROM SANPADA RAILWAY STATION  
10 OUR REFERENCE NO IS 22296
</t>
  </si>
  <si>
    <t>Index tap</t>
  </si>
  <si>
    <t>Same Building</t>
  </si>
  <si>
    <t>Showroom No. 6 and 7, Ground Floor and First Floor, B Wing, Prithvi Park, Plot No. 4, 5 and 6, Sector 30, Sanpada, Navi Mumbai, Thane - 400705
19.066925671898016, 73.01431477154519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</si>
</sst>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8">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3" fillId="3" borderId="0" xfId="0" applyFont="1" applyFill="1"/>
    <xf numFmtId="0" fontId="0" fillId="2" borderId="9" xfId="0" applyFill="1" applyBorder="1"/>
    <xf numFmtId="0" fontId="0" fillId="2" borderId="1" xfId="0" applyFill="1" applyBorder="1"/>
    <xf numFmtId="1" fontId="0" fillId="2" borderId="1" xfId="0" applyNumberFormat="1" applyFill="1" applyBorder="1"/>
    <xf numFmtId="1" fontId="6" fillId="2" borderId="1" xfId="0" applyNumberFormat="1" applyFont="1" applyFill="1" applyBorder="1"/>
    <xf numFmtId="0" fontId="4" fillId="2" borderId="0" xfId="2" applyFill="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19</xdr:col>
      <xdr:colOff>123264</xdr:colOff>
      <xdr:row>2</xdr:row>
      <xdr:rowOff>33618</xdr:rowOff>
    </xdr:from>
    <xdr:to>
      <xdr:col>33</xdr:col>
      <xdr:colOff>356379</xdr:colOff>
      <xdr:row>19</xdr:row>
      <xdr:rowOff>111584</xdr:rowOff>
    </xdr:to>
    <xdr:pic>
      <xdr:nvPicPr>
        <xdr:cNvPr id="2" name="Picture 1">
          <a:extLst>
            <a:ext uri="{FF2B5EF4-FFF2-40B4-BE49-F238E27FC236}">
              <a16:creationId xmlns:a16="http://schemas.microsoft.com/office/drawing/2014/main" id="{4CC8BA3C-0483-46CB-89DF-39B7147D10BA}"/>
            </a:ext>
          </a:extLst>
        </xdr:cNvPr>
        <xdr:cNvPicPr>
          <a:picLocks noChangeAspect="1"/>
        </xdr:cNvPicPr>
      </xdr:nvPicPr>
      <xdr:blipFill>
        <a:blip xmlns:r="http://schemas.openxmlformats.org/officeDocument/2006/relationships" r:embed="rId1"/>
        <a:stretch>
          <a:fillRect/>
        </a:stretch>
      </xdr:blipFill>
      <xdr:spPr>
        <a:xfrm>
          <a:off x="13368617" y="1210236"/>
          <a:ext cx="8704762" cy="3809524"/>
        </a:xfrm>
        <a:prstGeom prst="rect">
          <a:avLst/>
        </a:prstGeom>
      </xdr:spPr>
    </xdr:pic>
    <xdr:clientData/>
  </xdr:twoCellAnchor>
  <xdr:twoCellAnchor editAs="oneCell">
    <xdr:from>
      <xdr:col>1</xdr:col>
      <xdr:colOff>0</xdr:colOff>
      <xdr:row>42</xdr:row>
      <xdr:rowOff>0</xdr:rowOff>
    </xdr:from>
    <xdr:to>
      <xdr:col>7</xdr:col>
      <xdr:colOff>152535</xdr:colOff>
      <xdr:row>65</xdr:row>
      <xdr:rowOff>38611</xdr:rowOff>
    </xdr:to>
    <xdr:pic>
      <xdr:nvPicPr>
        <xdr:cNvPr id="3" name="Picture 2">
          <a:extLst>
            <a:ext uri="{FF2B5EF4-FFF2-40B4-BE49-F238E27FC236}">
              <a16:creationId xmlns:a16="http://schemas.microsoft.com/office/drawing/2014/main" id="{B59EF9DF-ADCB-7A76-8D78-74FD299F201E}"/>
            </a:ext>
          </a:extLst>
        </xdr:cNvPr>
        <xdr:cNvPicPr>
          <a:picLocks noChangeAspect="1"/>
        </xdr:cNvPicPr>
      </xdr:nvPicPr>
      <xdr:blipFill>
        <a:blip xmlns:r="http://schemas.openxmlformats.org/officeDocument/2006/relationships" r:embed="rId2"/>
        <a:stretch>
          <a:fillRect/>
        </a:stretch>
      </xdr:blipFill>
      <xdr:spPr>
        <a:xfrm>
          <a:off x="313765" y="10387853"/>
          <a:ext cx="4982270" cy="3658111"/>
        </a:xfrm>
        <a:prstGeom prst="rect">
          <a:avLst/>
        </a:prstGeom>
      </xdr:spPr>
    </xdr:pic>
    <xdr:clientData/>
  </xdr:twoCellAnchor>
  <xdr:twoCellAnchor editAs="oneCell">
    <xdr:from>
      <xdr:col>7</xdr:col>
      <xdr:colOff>179293</xdr:colOff>
      <xdr:row>42</xdr:row>
      <xdr:rowOff>0</xdr:rowOff>
    </xdr:from>
    <xdr:to>
      <xdr:col>18</xdr:col>
      <xdr:colOff>715875</xdr:colOff>
      <xdr:row>70</xdr:row>
      <xdr:rowOff>57796</xdr:rowOff>
    </xdr:to>
    <xdr:pic>
      <xdr:nvPicPr>
        <xdr:cNvPr id="4" name="Picture 3">
          <a:extLst>
            <a:ext uri="{FF2B5EF4-FFF2-40B4-BE49-F238E27FC236}">
              <a16:creationId xmlns:a16="http://schemas.microsoft.com/office/drawing/2014/main" id="{D773E625-834B-44AC-551F-F667BF9738DF}"/>
            </a:ext>
          </a:extLst>
        </xdr:cNvPr>
        <xdr:cNvPicPr>
          <a:picLocks noChangeAspect="1"/>
        </xdr:cNvPicPr>
      </xdr:nvPicPr>
      <xdr:blipFill>
        <a:blip xmlns:r="http://schemas.openxmlformats.org/officeDocument/2006/relationships" r:embed="rId3"/>
        <a:stretch>
          <a:fillRect/>
        </a:stretch>
      </xdr:blipFill>
      <xdr:spPr>
        <a:xfrm>
          <a:off x="5322793" y="10387853"/>
          <a:ext cx="6744641" cy="4629796"/>
        </a:xfrm>
        <a:prstGeom prst="rect">
          <a:avLst/>
        </a:prstGeom>
      </xdr:spPr>
    </xdr:pic>
    <xdr:clientData/>
  </xdr:twoCellAnchor>
  <xdr:twoCellAnchor editAs="oneCell">
    <xdr:from>
      <xdr:col>1</xdr:col>
      <xdr:colOff>0</xdr:colOff>
      <xdr:row>71</xdr:row>
      <xdr:rowOff>0</xdr:rowOff>
    </xdr:from>
    <xdr:to>
      <xdr:col>20</xdr:col>
      <xdr:colOff>246024</xdr:colOff>
      <xdr:row>109</xdr:row>
      <xdr:rowOff>75286</xdr:rowOff>
    </xdr:to>
    <xdr:pic>
      <xdr:nvPicPr>
        <xdr:cNvPr id="5" name="Picture 4">
          <a:extLst>
            <a:ext uri="{FF2B5EF4-FFF2-40B4-BE49-F238E27FC236}">
              <a16:creationId xmlns:a16="http://schemas.microsoft.com/office/drawing/2014/main" id="{3DA9345E-2B7E-D6E0-2460-A5A4C5DA42BA}"/>
            </a:ext>
          </a:extLst>
        </xdr:cNvPr>
        <xdr:cNvPicPr>
          <a:picLocks noChangeAspect="1"/>
        </xdr:cNvPicPr>
      </xdr:nvPicPr>
      <xdr:blipFill>
        <a:blip xmlns:r="http://schemas.openxmlformats.org/officeDocument/2006/relationships" r:embed="rId4"/>
        <a:stretch>
          <a:fillRect/>
        </a:stretch>
      </xdr:blipFill>
      <xdr:spPr>
        <a:xfrm>
          <a:off x="313765" y="15150353"/>
          <a:ext cx="13009524" cy="7314286"/>
        </a:xfrm>
        <a:prstGeom prst="rect">
          <a:avLst/>
        </a:prstGeom>
      </xdr:spPr>
    </xdr:pic>
    <xdr:clientData/>
  </xdr:twoCellAnchor>
  <xdr:twoCellAnchor editAs="oneCell">
    <xdr:from>
      <xdr:col>1</xdr:col>
      <xdr:colOff>0</xdr:colOff>
      <xdr:row>111</xdr:row>
      <xdr:rowOff>0</xdr:rowOff>
    </xdr:from>
    <xdr:to>
      <xdr:col>20</xdr:col>
      <xdr:colOff>246024</xdr:colOff>
      <xdr:row>149</xdr:row>
      <xdr:rowOff>75286</xdr:rowOff>
    </xdr:to>
    <xdr:pic>
      <xdr:nvPicPr>
        <xdr:cNvPr id="6" name="Picture 5">
          <a:extLst>
            <a:ext uri="{FF2B5EF4-FFF2-40B4-BE49-F238E27FC236}">
              <a16:creationId xmlns:a16="http://schemas.microsoft.com/office/drawing/2014/main" id="{6A2715EC-641B-7DF4-576C-82FFB5A7EE7C}"/>
            </a:ext>
          </a:extLst>
        </xdr:cNvPr>
        <xdr:cNvPicPr>
          <a:picLocks noChangeAspect="1"/>
        </xdr:cNvPicPr>
      </xdr:nvPicPr>
      <xdr:blipFill>
        <a:blip xmlns:r="http://schemas.openxmlformats.org/officeDocument/2006/relationships" r:embed="rId5"/>
        <a:stretch>
          <a:fillRect/>
        </a:stretch>
      </xdr:blipFill>
      <xdr:spPr>
        <a:xfrm>
          <a:off x="313765" y="22770353"/>
          <a:ext cx="13009524" cy="7314286"/>
        </a:xfrm>
        <a:prstGeom prst="rect">
          <a:avLst/>
        </a:prstGeom>
      </xdr:spPr>
    </xdr:pic>
    <xdr:clientData/>
  </xdr:twoCellAnchor>
  <xdr:twoCellAnchor editAs="oneCell">
    <xdr:from>
      <xdr:col>1</xdr:col>
      <xdr:colOff>0</xdr:colOff>
      <xdr:row>150</xdr:row>
      <xdr:rowOff>0</xdr:rowOff>
    </xdr:from>
    <xdr:to>
      <xdr:col>20</xdr:col>
      <xdr:colOff>246024</xdr:colOff>
      <xdr:row>188</xdr:row>
      <xdr:rowOff>75286</xdr:rowOff>
    </xdr:to>
    <xdr:pic>
      <xdr:nvPicPr>
        <xdr:cNvPr id="7" name="Picture 6">
          <a:extLst>
            <a:ext uri="{FF2B5EF4-FFF2-40B4-BE49-F238E27FC236}">
              <a16:creationId xmlns:a16="http://schemas.microsoft.com/office/drawing/2014/main" id="{C4538C23-CC21-1B1A-D9DF-EB219E37ABA9}"/>
            </a:ext>
          </a:extLst>
        </xdr:cNvPr>
        <xdr:cNvPicPr>
          <a:picLocks noChangeAspect="1"/>
        </xdr:cNvPicPr>
      </xdr:nvPicPr>
      <xdr:blipFill>
        <a:blip xmlns:r="http://schemas.openxmlformats.org/officeDocument/2006/relationships" r:embed="rId6"/>
        <a:stretch>
          <a:fillRect/>
        </a:stretch>
      </xdr:blipFill>
      <xdr:spPr>
        <a:xfrm>
          <a:off x="313765" y="30199853"/>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23</xdr:col>
      <xdr:colOff>141867</xdr:colOff>
      <xdr:row>16</xdr:row>
      <xdr:rowOff>85405</xdr:rowOff>
    </xdr:to>
    <xdr:pic>
      <xdr:nvPicPr>
        <xdr:cNvPr id="2" name="Picture 1">
          <a:extLst>
            <a:ext uri="{FF2B5EF4-FFF2-40B4-BE49-F238E27FC236}">
              <a16:creationId xmlns:a16="http://schemas.microsoft.com/office/drawing/2014/main" id="{D33805DC-751D-420C-95E6-88A086115188}"/>
            </a:ext>
          </a:extLst>
        </xdr:cNvPr>
        <xdr:cNvPicPr>
          <a:picLocks noChangeAspect="1"/>
        </xdr:cNvPicPr>
      </xdr:nvPicPr>
      <xdr:blipFill>
        <a:blip xmlns:r="http://schemas.openxmlformats.org/officeDocument/2006/relationships" r:embed="rId1"/>
        <a:stretch>
          <a:fillRect/>
        </a:stretch>
      </xdr:blipFill>
      <xdr:spPr>
        <a:xfrm>
          <a:off x="5562600" y="571500"/>
          <a:ext cx="8066667" cy="2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161925</xdr:colOff>
      <xdr:row>3</xdr:row>
      <xdr:rowOff>0</xdr:rowOff>
    </xdr:from>
    <xdr:to>
      <xdr:col>23</xdr:col>
      <xdr:colOff>303792</xdr:colOff>
      <xdr:row>16</xdr:row>
      <xdr:rowOff>85405</xdr:rowOff>
    </xdr:to>
    <xdr:pic>
      <xdr:nvPicPr>
        <xdr:cNvPr id="2" name="Picture 1">
          <a:extLst>
            <a:ext uri="{FF2B5EF4-FFF2-40B4-BE49-F238E27FC236}">
              <a16:creationId xmlns:a16="http://schemas.microsoft.com/office/drawing/2014/main" id="{321E51F9-54C8-43EF-B960-FF662F9E741D}"/>
            </a:ext>
          </a:extLst>
        </xdr:cNvPr>
        <xdr:cNvPicPr>
          <a:picLocks noChangeAspect="1"/>
        </xdr:cNvPicPr>
      </xdr:nvPicPr>
      <xdr:blipFill>
        <a:blip xmlns:r="http://schemas.openxmlformats.org/officeDocument/2006/relationships" r:embed="rId1"/>
        <a:stretch>
          <a:fillRect/>
        </a:stretch>
      </xdr:blipFill>
      <xdr:spPr>
        <a:xfrm>
          <a:off x="5724525" y="571500"/>
          <a:ext cx="8066667" cy="25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142875</xdr:colOff>
      <xdr:row>6</xdr:row>
      <xdr:rowOff>114300</xdr:rowOff>
    </xdr:from>
    <xdr:to>
      <xdr:col>16</xdr:col>
      <xdr:colOff>28822</xdr:colOff>
      <xdr:row>24</xdr:row>
      <xdr:rowOff>0</xdr:rowOff>
    </xdr:to>
    <xdr:pic>
      <xdr:nvPicPr>
        <xdr:cNvPr id="2" name="Picture 1">
          <a:extLst>
            <a:ext uri="{FF2B5EF4-FFF2-40B4-BE49-F238E27FC236}">
              <a16:creationId xmlns:a16="http://schemas.microsoft.com/office/drawing/2014/main" id="{662F1213-3D8A-4B5F-83C2-00781AEC8937}"/>
            </a:ext>
          </a:extLst>
        </xdr:cNvPr>
        <xdr:cNvPicPr>
          <a:picLocks noChangeAspect="1"/>
        </xdr:cNvPicPr>
      </xdr:nvPicPr>
      <xdr:blipFill>
        <a:blip xmlns:r="http://schemas.openxmlformats.org/officeDocument/2006/relationships" r:embed="rId1"/>
        <a:stretch>
          <a:fillRect/>
        </a:stretch>
      </xdr:blipFill>
      <xdr:spPr>
        <a:xfrm>
          <a:off x="5410200" y="1257300"/>
          <a:ext cx="3372097" cy="3314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190500</xdr:colOff>
      <xdr:row>22</xdr:row>
      <xdr:rowOff>76200</xdr:rowOff>
    </xdr:from>
    <xdr:to>
      <xdr:col>17</xdr:col>
      <xdr:colOff>275706</xdr:colOff>
      <xdr:row>45</xdr:row>
      <xdr:rowOff>161367</xdr:rowOff>
    </xdr:to>
    <xdr:pic>
      <xdr:nvPicPr>
        <xdr:cNvPr id="2" name="Picture 1">
          <a:extLst>
            <a:ext uri="{FF2B5EF4-FFF2-40B4-BE49-F238E27FC236}">
              <a16:creationId xmlns:a16="http://schemas.microsoft.com/office/drawing/2014/main" id="{ABE9AA9F-E367-4AC5-86F0-2DA13E397172}"/>
            </a:ext>
          </a:extLst>
        </xdr:cNvPr>
        <xdr:cNvPicPr>
          <a:picLocks noChangeAspect="1"/>
        </xdr:cNvPicPr>
      </xdr:nvPicPr>
      <xdr:blipFill>
        <a:blip xmlns:r="http://schemas.openxmlformats.org/officeDocument/2006/relationships" r:embed="rId1"/>
        <a:stretch>
          <a:fillRect/>
        </a:stretch>
      </xdr:blipFill>
      <xdr:spPr>
        <a:xfrm>
          <a:off x="5457825" y="4267200"/>
          <a:ext cx="4152381" cy="44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50"/>
  <sheetViews>
    <sheetView tabSelected="1" zoomScale="85" zoomScaleNormal="85" workbookViewId="0">
      <pane xSplit="2" ySplit="2" topLeftCell="C3" activePane="bottomRight" state="frozen"/>
      <selection pane="topRight" activeCell="C1" sqref="C1"/>
      <selection pane="bottomLeft" activeCell="A3" sqref="A3"/>
      <selection pane="bottomRight" activeCell="J22" sqref="J22"/>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8.85546875" customWidth="1"/>
    <col min="10" max="10" width="9.28515625" customWidth="1"/>
    <col min="11" max="11" width="8.7109375" customWidth="1"/>
    <col min="12" max="12" width="8.7109375" hidden="1" customWidth="1"/>
    <col min="13"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5" t="s">
        <v>51</v>
      </c>
      <c r="C1" s="96"/>
      <c r="D1" s="96"/>
      <c r="E1" s="96"/>
      <c r="F1" s="96"/>
      <c r="G1" s="96"/>
      <c r="H1" s="96"/>
      <c r="I1" s="96"/>
      <c r="J1" s="96"/>
      <c r="K1" s="96"/>
      <c r="L1" s="96"/>
      <c r="M1" s="96"/>
      <c r="N1" s="96"/>
      <c r="O1" s="96"/>
      <c r="P1" s="96"/>
      <c r="Q1" s="96"/>
      <c r="R1" s="96"/>
      <c r="S1" s="25"/>
    </row>
    <row r="2" spans="2:19" ht="78" customHeight="1" thickBot="1" x14ac:dyDescent="0.3">
      <c r="B2" s="59" t="s">
        <v>3</v>
      </c>
      <c r="C2" s="60" t="s">
        <v>3</v>
      </c>
      <c r="D2" s="60" t="s">
        <v>59</v>
      </c>
      <c r="E2" s="60" t="s">
        <v>0</v>
      </c>
      <c r="F2" s="60" t="s">
        <v>53</v>
      </c>
      <c r="G2" s="60" t="s">
        <v>48</v>
      </c>
      <c r="H2" s="60" t="s">
        <v>49</v>
      </c>
      <c r="I2" s="60" t="s">
        <v>1</v>
      </c>
      <c r="J2" s="60" t="s">
        <v>42</v>
      </c>
      <c r="K2" s="60" t="s">
        <v>2</v>
      </c>
      <c r="L2" s="60" t="s">
        <v>122</v>
      </c>
      <c r="M2" s="60" t="s">
        <v>52</v>
      </c>
      <c r="N2" s="60" t="s">
        <v>57</v>
      </c>
      <c r="O2" s="60" t="s">
        <v>118</v>
      </c>
      <c r="P2" s="60" t="s">
        <v>117</v>
      </c>
      <c r="Q2" s="60" t="s">
        <v>116</v>
      </c>
      <c r="R2" s="60" t="s">
        <v>58</v>
      </c>
      <c r="S2" s="61" t="s">
        <v>115</v>
      </c>
    </row>
    <row r="3" spans="2:19" ht="42.75" customHeight="1" thickBot="1" x14ac:dyDescent="0.3">
      <c r="B3" s="65" t="s">
        <v>114</v>
      </c>
      <c r="C3" s="107" t="s">
        <v>156</v>
      </c>
      <c r="D3" s="108"/>
      <c r="E3" s="108"/>
      <c r="F3" s="108"/>
      <c r="G3" s="108"/>
      <c r="H3" s="108"/>
      <c r="I3" s="108"/>
      <c r="J3" s="108"/>
      <c r="K3" s="108"/>
      <c r="L3" s="108"/>
      <c r="M3" s="108"/>
      <c r="N3" s="108"/>
      <c r="O3" s="108"/>
      <c r="P3" s="108"/>
      <c r="Q3" s="108"/>
      <c r="R3" s="108"/>
      <c r="S3" s="109"/>
    </row>
    <row r="4" spans="2:19" x14ac:dyDescent="0.25">
      <c r="B4" s="31" t="s">
        <v>120</v>
      </c>
      <c r="C4" s="23" t="s">
        <v>147</v>
      </c>
      <c r="D4" s="23"/>
      <c r="E4" s="62">
        <f>'Showroom No. 6'!I37</f>
        <v>598.5200000000001</v>
      </c>
      <c r="F4" s="62">
        <f>'Showroom No. 6'!I38</f>
        <v>0</v>
      </c>
      <c r="G4" s="32">
        <f>'Showroom No. 6'!I39</f>
        <v>0</v>
      </c>
      <c r="H4" s="32">
        <f>'Showroom No. 6'!I40</f>
        <v>0</v>
      </c>
      <c r="I4" s="62">
        <f>E4+F4</f>
        <v>598.5200000000001</v>
      </c>
      <c r="J4" s="32">
        <f>E4*1.2</f>
        <v>718.22400000000005</v>
      </c>
      <c r="K4" s="32">
        <f>I4*1.2</f>
        <v>718.22400000000005</v>
      </c>
      <c r="L4" s="32">
        <f>I4*1.5</f>
        <v>897.7800000000002</v>
      </c>
      <c r="M4" s="63"/>
      <c r="N4" s="64"/>
      <c r="O4" s="64"/>
      <c r="P4" s="23"/>
      <c r="Q4" s="23"/>
      <c r="R4" s="23"/>
      <c r="S4" s="33"/>
    </row>
    <row r="5" spans="2:19" x14ac:dyDescent="0.25">
      <c r="B5" s="31"/>
      <c r="C5" s="23" t="s">
        <v>148</v>
      </c>
      <c r="D5" s="23"/>
      <c r="E5" s="62">
        <f>'Showroom No. 7'!I37</f>
        <v>625.98</v>
      </c>
      <c r="F5" s="62"/>
      <c r="G5" s="32"/>
      <c r="H5" s="32">
        <f>'Showroom No. 7'!I40</f>
        <v>0</v>
      </c>
      <c r="I5" s="62">
        <f t="shared" ref="I5" si="0">E5+F5</f>
        <v>625.98</v>
      </c>
      <c r="J5" s="32">
        <f t="shared" ref="J5" si="1">E5*1.2</f>
        <v>751.17600000000004</v>
      </c>
      <c r="K5" s="32">
        <f t="shared" ref="K5" si="2">I5*1.2</f>
        <v>751.17600000000004</v>
      </c>
      <c r="L5" s="32">
        <f>I5*1.5</f>
        <v>938.97</v>
      </c>
      <c r="M5" s="63"/>
      <c r="N5" s="64"/>
      <c r="O5" s="64"/>
      <c r="P5" s="23"/>
      <c r="Q5" s="23"/>
      <c r="R5" s="23"/>
      <c r="S5" s="33"/>
    </row>
    <row r="6" spans="2:19" x14ac:dyDescent="0.25">
      <c r="B6" s="31"/>
      <c r="C6" s="23"/>
      <c r="D6" s="23"/>
      <c r="E6" s="62">
        <f>E5+E4</f>
        <v>1224.5</v>
      </c>
      <c r="F6" s="62">
        <f t="shared" ref="F6:K6" si="3">F5+F4</f>
        <v>0</v>
      </c>
      <c r="G6" s="62">
        <f t="shared" si="3"/>
        <v>0</v>
      </c>
      <c r="H6" s="62">
        <f t="shared" si="3"/>
        <v>0</v>
      </c>
      <c r="I6" s="62">
        <f t="shared" si="3"/>
        <v>1224.5</v>
      </c>
      <c r="J6" s="62">
        <f t="shared" si="3"/>
        <v>1469.4</v>
      </c>
      <c r="K6" s="62">
        <f t="shared" si="3"/>
        <v>1469.4</v>
      </c>
      <c r="L6" s="62">
        <f>L5+L4</f>
        <v>1836.7500000000002</v>
      </c>
      <c r="M6" s="63"/>
      <c r="N6" s="64"/>
      <c r="O6" s="64"/>
      <c r="P6" s="23"/>
      <c r="Q6" s="23"/>
      <c r="R6" s="23"/>
      <c r="S6" s="33"/>
    </row>
    <row r="7" spans="2:19" x14ac:dyDescent="0.25">
      <c r="B7" s="26" t="s">
        <v>121</v>
      </c>
      <c r="C7" s="14" t="s">
        <v>149</v>
      </c>
      <c r="D7" s="14"/>
      <c r="E7" s="18">
        <f>'Plan Ground Floor'!J35</f>
        <v>562.67335332000005</v>
      </c>
      <c r="F7" s="18">
        <f>'Plan Ground Floor'!J36</f>
        <v>64.368719999999996</v>
      </c>
      <c r="G7" s="18">
        <f>'Plan Ground Floor'!J37</f>
        <v>0</v>
      </c>
      <c r="H7" s="18"/>
      <c r="I7" s="48">
        <f>E7+F7</f>
        <v>627.0420733200001</v>
      </c>
      <c r="J7" s="18">
        <f>E7*1.2</f>
        <v>675.20802398400008</v>
      </c>
      <c r="K7" s="18">
        <f>I7*1.2</f>
        <v>752.45048798400012</v>
      </c>
      <c r="L7" s="18">
        <f>I7*1.5</f>
        <v>940.56310998000015</v>
      </c>
      <c r="M7" s="16"/>
      <c r="N7" s="14"/>
      <c r="O7" s="14"/>
      <c r="P7" s="14"/>
      <c r="Q7" s="14"/>
      <c r="R7" s="14"/>
      <c r="S7" s="27"/>
    </row>
    <row r="8" spans="2:19" x14ac:dyDescent="0.25">
      <c r="B8" s="26"/>
      <c r="C8" s="14" t="s">
        <v>150</v>
      </c>
      <c r="D8" s="14"/>
      <c r="E8" s="18">
        <f>'Plan First Floor'!O33</f>
        <v>484.81529615999995</v>
      </c>
      <c r="F8" s="18"/>
      <c r="G8" s="18"/>
      <c r="H8" s="18"/>
      <c r="I8" s="48">
        <f>E8+F8</f>
        <v>484.81529615999995</v>
      </c>
      <c r="J8" s="18">
        <f>E8*1.2</f>
        <v>581.77835539199987</v>
      </c>
      <c r="K8" s="18">
        <f>I8*1.2</f>
        <v>581.77835539199987</v>
      </c>
      <c r="L8" s="18">
        <f>I8*1.5</f>
        <v>727.22294423999995</v>
      </c>
      <c r="M8" s="16"/>
      <c r="N8" s="14"/>
      <c r="O8" s="14"/>
      <c r="P8" s="14"/>
      <c r="Q8" s="14"/>
      <c r="R8" s="14"/>
      <c r="S8" s="27"/>
    </row>
    <row r="9" spans="2:19" x14ac:dyDescent="0.25">
      <c r="B9" s="90"/>
      <c r="C9" s="91"/>
      <c r="D9" s="91"/>
      <c r="E9" s="92">
        <f>E7+E8</f>
        <v>1047.48864948</v>
      </c>
      <c r="F9" s="92">
        <f t="shared" ref="F9:L9" si="4">F7+F8</f>
        <v>64.368719999999996</v>
      </c>
      <c r="G9" s="92">
        <f t="shared" si="4"/>
        <v>0</v>
      </c>
      <c r="H9" s="92">
        <f t="shared" si="4"/>
        <v>0</v>
      </c>
      <c r="I9" s="92">
        <f t="shared" si="4"/>
        <v>1111.85736948</v>
      </c>
      <c r="J9" s="92">
        <f t="shared" si="4"/>
        <v>1256.9863793760001</v>
      </c>
      <c r="K9" s="92">
        <f t="shared" si="4"/>
        <v>1334.228843376</v>
      </c>
      <c r="L9" s="92">
        <f t="shared" si="4"/>
        <v>1667.7860542200001</v>
      </c>
      <c r="M9" s="16"/>
      <c r="N9" s="14"/>
      <c r="O9" s="14"/>
      <c r="P9" s="14"/>
      <c r="Q9" s="14"/>
      <c r="R9" s="14"/>
      <c r="S9" s="27"/>
    </row>
    <row r="10" spans="2:19" ht="17.25" customHeight="1" x14ac:dyDescent="0.25">
      <c r="B10" s="34" t="s">
        <v>151</v>
      </c>
      <c r="C10" s="15" t="s">
        <v>152</v>
      </c>
      <c r="D10" s="15"/>
      <c r="E10" s="48">
        <f>I10/1.2</f>
        <v>738.33333333333337</v>
      </c>
      <c r="F10" s="18">
        <v>0</v>
      </c>
      <c r="G10" s="18">
        <v>0</v>
      </c>
      <c r="H10" s="18">
        <v>0</v>
      </c>
      <c r="I10" s="48">
        <v>886</v>
      </c>
      <c r="J10" s="18">
        <f t="shared" ref="J10:J12" si="5">E10*1.2</f>
        <v>886</v>
      </c>
      <c r="K10" s="18">
        <f t="shared" ref="K10:K12" si="6">I10*1.2</f>
        <v>1063.2</v>
      </c>
      <c r="L10" s="18">
        <f>I10*1.5</f>
        <v>1329</v>
      </c>
      <c r="M10" s="16"/>
      <c r="N10" s="14"/>
      <c r="O10" s="14"/>
      <c r="P10" s="14"/>
      <c r="Q10" s="14"/>
      <c r="R10" s="14"/>
      <c r="S10" s="27"/>
    </row>
    <row r="11" spans="2:19" ht="17.25" customHeight="1" x14ac:dyDescent="0.25">
      <c r="B11" s="34"/>
      <c r="C11" s="15" t="s">
        <v>148</v>
      </c>
      <c r="D11" s="15"/>
      <c r="E11" s="48">
        <f>I11/1.2</f>
        <v>738.33333333333337</v>
      </c>
      <c r="F11" s="18"/>
      <c r="G11" s="18"/>
      <c r="H11" s="18"/>
      <c r="I11" s="48">
        <v>886</v>
      </c>
      <c r="J11" s="18">
        <f t="shared" ref="J11" si="7">E11*1.2</f>
        <v>886</v>
      </c>
      <c r="K11" s="18">
        <f t="shared" ref="K11" si="8">I11*1.2</f>
        <v>1063.2</v>
      </c>
      <c r="L11" s="18">
        <f>I11*1.5</f>
        <v>1329</v>
      </c>
      <c r="M11" s="16"/>
      <c r="N11" s="14"/>
      <c r="O11" s="14"/>
      <c r="P11" s="14"/>
      <c r="Q11" s="14"/>
      <c r="R11" s="14"/>
      <c r="S11" s="27"/>
    </row>
    <row r="12" spans="2:19" x14ac:dyDescent="0.25">
      <c r="B12" s="28" t="s">
        <v>119</v>
      </c>
      <c r="C12" s="14"/>
      <c r="D12" s="14"/>
      <c r="E12" s="18">
        <f>E10+E11</f>
        <v>1476.6666666666667</v>
      </c>
      <c r="F12" s="18">
        <v>0</v>
      </c>
      <c r="G12" s="18">
        <v>0</v>
      </c>
      <c r="H12" s="18">
        <v>0</v>
      </c>
      <c r="I12" s="48">
        <f t="shared" ref="I12" si="9">E12+F12</f>
        <v>1476.6666666666667</v>
      </c>
      <c r="J12" s="18">
        <f t="shared" si="5"/>
        <v>1772</v>
      </c>
      <c r="K12" s="18">
        <f t="shared" si="6"/>
        <v>1772</v>
      </c>
      <c r="L12" s="18">
        <f>I12*1.45</f>
        <v>2141.1666666666665</v>
      </c>
      <c r="M12" s="16"/>
      <c r="N12" s="14"/>
      <c r="O12" s="14"/>
      <c r="P12" s="14"/>
      <c r="Q12" s="14"/>
      <c r="R12" s="14"/>
      <c r="S12" s="27"/>
    </row>
    <row r="13" spans="2:19" ht="15.75" thickBot="1" x14ac:dyDescent="0.3">
      <c r="B13" s="66"/>
      <c r="C13" s="47"/>
      <c r="D13" s="47"/>
      <c r="E13" s="67"/>
      <c r="F13" s="67"/>
      <c r="G13" s="67"/>
      <c r="H13" s="67"/>
      <c r="I13" s="67">
        <f>I6-I9</f>
        <v>112.64263052000001</v>
      </c>
      <c r="J13" s="67">
        <f t="shared" ref="J13:L13" si="10">J6-J9</f>
        <v>212.41362062400003</v>
      </c>
      <c r="K13" s="67">
        <f t="shared" si="10"/>
        <v>135.1711566240001</v>
      </c>
      <c r="L13" s="67">
        <f t="shared" si="10"/>
        <v>168.96394578000013</v>
      </c>
      <c r="M13" s="20"/>
      <c r="N13" s="20"/>
      <c r="O13" s="20"/>
      <c r="P13" s="20"/>
      <c r="Q13" s="20"/>
      <c r="R13" s="20"/>
      <c r="S13" s="35"/>
    </row>
    <row r="14" spans="2:19" ht="15.75" thickBot="1" x14ac:dyDescent="0.3">
      <c r="B14" s="110" t="s">
        <v>4</v>
      </c>
      <c r="C14" s="111"/>
      <c r="D14" s="111"/>
      <c r="E14" s="111"/>
      <c r="F14" s="111"/>
      <c r="G14" s="111"/>
      <c r="H14" s="111"/>
      <c r="I14" s="111"/>
      <c r="J14" s="111"/>
      <c r="K14" s="111"/>
      <c r="L14" s="111"/>
      <c r="M14" s="111"/>
      <c r="N14" s="111"/>
      <c r="O14" s="111"/>
      <c r="P14" s="111"/>
      <c r="Q14" s="111"/>
      <c r="R14" s="111"/>
      <c r="S14" s="112"/>
    </row>
    <row r="15" spans="2:19" ht="15.75" thickBot="1" x14ac:dyDescent="0.3">
      <c r="B15" s="24" t="s">
        <v>154</v>
      </c>
      <c r="C15" s="21" t="s">
        <v>155</v>
      </c>
      <c r="D15" s="21"/>
      <c r="E15" s="21">
        <f>K15/1.2</f>
        <v>1576.6666666666667</v>
      </c>
      <c r="F15" s="21"/>
      <c r="G15" s="21"/>
      <c r="H15" s="21"/>
      <c r="I15" s="22"/>
      <c r="J15" s="21"/>
      <c r="K15" s="22">
        <v>1892</v>
      </c>
      <c r="L15" s="22"/>
      <c r="M15" s="21"/>
      <c r="N15" s="22">
        <f>Q15/E15</f>
        <v>46895.075264270614</v>
      </c>
      <c r="O15" s="22">
        <f>Q15/K15</f>
        <v>39079.229386892177</v>
      </c>
      <c r="P15" s="22"/>
      <c r="Q15" s="21">
        <v>73937902</v>
      </c>
      <c r="R15" s="21"/>
      <c r="S15" s="25"/>
    </row>
    <row r="16" spans="2:19" ht="15.75" thickBot="1" x14ac:dyDescent="0.3">
      <c r="B16" s="24" t="s">
        <v>154</v>
      </c>
      <c r="C16" s="21" t="s">
        <v>155</v>
      </c>
      <c r="D16" s="14"/>
      <c r="E16" s="21">
        <f t="shared" ref="E16:E17" si="11">K16/1.2</f>
        <v>738.33333333333337</v>
      </c>
      <c r="F16" s="14"/>
      <c r="G16" s="14"/>
      <c r="H16" s="14"/>
      <c r="I16" s="18"/>
      <c r="J16" s="14"/>
      <c r="K16" s="18">
        <v>886</v>
      </c>
      <c r="L16" s="18"/>
      <c r="M16" s="14"/>
      <c r="N16" s="22">
        <f t="shared" ref="N16:N17" si="12">Q16/E16</f>
        <v>46895.074943566586</v>
      </c>
      <c r="O16" s="22">
        <f t="shared" ref="O16:O17" si="13">Q16/K16</f>
        <v>39079.229119638825</v>
      </c>
      <c r="P16" s="18"/>
      <c r="Q16" s="14">
        <v>34624197</v>
      </c>
      <c r="R16" s="14"/>
      <c r="S16" s="27"/>
    </row>
    <row r="17" spans="2:19" ht="15.75" thickBot="1" x14ac:dyDescent="0.3">
      <c r="B17" s="24" t="s">
        <v>154</v>
      </c>
      <c r="C17" s="21" t="s">
        <v>155</v>
      </c>
      <c r="D17" s="14"/>
      <c r="E17" s="21">
        <f t="shared" si="11"/>
        <v>1576.6666666666667</v>
      </c>
      <c r="F17" s="14"/>
      <c r="G17" s="14"/>
      <c r="H17" s="14"/>
      <c r="I17" s="18"/>
      <c r="J17" s="14"/>
      <c r="K17" s="18">
        <v>1892</v>
      </c>
      <c r="L17" s="18"/>
      <c r="M17" s="14"/>
      <c r="N17" s="22">
        <f t="shared" si="12"/>
        <v>46895.075264270614</v>
      </c>
      <c r="O17" s="22">
        <f t="shared" si="13"/>
        <v>39079.229386892177</v>
      </c>
      <c r="P17" s="18"/>
      <c r="Q17" s="21">
        <v>73937902</v>
      </c>
      <c r="R17" s="14"/>
      <c r="S17" s="27"/>
    </row>
    <row r="18" spans="2:19" ht="15.75" thickBot="1" x14ac:dyDescent="0.3">
      <c r="B18" s="24" t="s">
        <v>127</v>
      </c>
      <c r="C18" s="14"/>
      <c r="D18" s="14"/>
      <c r="E18" s="14"/>
      <c r="F18" s="14"/>
      <c r="G18" s="14"/>
      <c r="H18" s="14"/>
      <c r="I18" s="18"/>
      <c r="J18" s="14"/>
      <c r="K18" s="18"/>
      <c r="L18" s="18"/>
      <c r="M18" s="14"/>
      <c r="N18" s="18"/>
      <c r="O18" s="18"/>
      <c r="P18" s="18"/>
      <c r="Q18" s="14"/>
      <c r="R18" s="14"/>
      <c r="S18" s="27"/>
    </row>
    <row r="19" spans="2:19" ht="15.75" thickBot="1" x14ac:dyDescent="0.3">
      <c r="B19" s="24" t="s">
        <v>128</v>
      </c>
      <c r="C19" s="14"/>
      <c r="D19" s="14"/>
      <c r="E19" s="14"/>
      <c r="F19" s="14"/>
      <c r="G19" s="14"/>
      <c r="H19" s="14"/>
      <c r="I19" s="18"/>
      <c r="J19" s="14"/>
      <c r="K19" s="18"/>
      <c r="L19" s="18"/>
      <c r="M19" s="14"/>
      <c r="N19" s="18"/>
      <c r="O19" s="18"/>
      <c r="P19" s="18"/>
      <c r="Q19" s="14"/>
      <c r="R19" s="14"/>
      <c r="S19" s="27"/>
    </row>
    <row r="20" spans="2:19" ht="15.75" thickBot="1" x14ac:dyDescent="0.3">
      <c r="B20" s="24" t="s">
        <v>129</v>
      </c>
      <c r="C20" s="14"/>
      <c r="D20" s="14"/>
      <c r="E20" s="14"/>
      <c r="F20" s="14"/>
      <c r="G20" s="14"/>
      <c r="H20" s="14"/>
      <c r="I20" s="18"/>
      <c r="J20" s="14"/>
      <c r="K20" s="18"/>
      <c r="L20" s="18"/>
      <c r="M20" s="14"/>
      <c r="N20" s="18"/>
      <c r="O20" s="18"/>
      <c r="P20" s="18"/>
      <c r="Q20" s="14"/>
      <c r="R20" s="14"/>
      <c r="S20" s="27"/>
    </row>
    <row r="21" spans="2:19" ht="15.75" thickBot="1" x14ac:dyDescent="0.3">
      <c r="B21" s="24" t="s">
        <v>130</v>
      </c>
      <c r="C21" s="14"/>
      <c r="D21" s="14"/>
      <c r="E21" s="14"/>
      <c r="F21" s="14"/>
      <c r="G21" s="14"/>
      <c r="H21" s="14"/>
      <c r="I21" s="18"/>
      <c r="J21" s="14"/>
      <c r="K21" s="18"/>
      <c r="L21" s="14"/>
      <c r="M21" s="14"/>
      <c r="N21" s="18"/>
      <c r="O21" s="18"/>
      <c r="P21" s="18"/>
      <c r="Q21" s="14"/>
      <c r="R21" s="14"/>
      <c r="S21" s="27"/>
    </row>
    <row r="22" spans="2:19" ht="15.75" thickBot="1" x14ac:dyDescent="0.3">
      <c r="B22" s="24" t="s">
        <v>131</v>
      </c>
      <c r="C22" s="14"/>
      <c r="D22" s="14"/>
      <c r="E22" s="14"/>
      <c r="F22" s="14"/>
      <c r="G22" s="14"/>
      <c r="H22" s="14"/>
      <c r="I22" s="18"/>
      <c r="J22" s="14"/>
      <c r="K22" s="18"/>
      <c r="L22" s="14"/>
      <c r="M22" s="14"/>
      <c r="N22" s="18"/>
      <c r="O22" s="18"/>
      <c r="P22" s="18"/>
      <c r="Q22" s="14"/>
      <c r="R22" s="14"/>
      <c r="S22" s="27"/>
    </row>
    <row r="23" spans="2:19" ht="15.75" thickBot="1" x14ac:dyDescent="0.3">
      <c r="B23" s="24" t="s">
        <v>132</v>
      </c>
      <c r="C23" s="14"/>
      <c r="D23" s="14"/>
      <c r="E23" s="14"/>
      <c r="F23" s="14"/>
      <c r="G23" s="14"/>
      <c r="H23" s="14"/>
      <c r="I23" s="18"/>
      <c r="J23" s="14"/>
      <c r="K23" s="18"/>
      <c r="L23" s="14"/>
      <c r="M23" s="14"/>
      <c r="N23" s="18"/>
      <c r="O23" s="18"/>
      <c r="P23" s="18"/>
      <c r="Q23" s="14"/>
      <c r="R23" s="14"/>
      <c r="S23" s="27"/>
    </row>
    <row r="24" spans="2:19" ht="15.75" thickBot="1" x14ac:dyDescent="0.3">
      <c r="B24" s="24" t="s">
        <v>133</v>
      </c>
      <c r="C24" s="29"/>
      <c r="D24" s="29"/>
      <c r="E24" s="29"/>
      <c r="F24" s="29"/>
      <c r="G24" s="29"/>
      <c r="H24" s="29"/>
      <c r="I24" s="68"/>
      <c r="J24" s="29"/>
      <c r="K24" s="68"/>
      <c r="L24" s="29"/>
      <c r="M24" s="29"/>
      <c r="N24" s="68"/>
      <c r="O24" s="68"/>
      <c r="P24" s="68"/>
      <c r="Q24" s="29"/>
      <c r="R24" s="29"/>
      <c r="S24" s="30"/>
    </row>
    <row r="25" spans="2:19" ht="15.75" thickBot="1" x14ac:dyDescent="0.3">
      <c r="B25" s="44" t="s">
        <v>54</v>
      </c>
      <c r="C25" s="45"/>
      <c r="D25" s="45"/>
      <c r="E25" s="45"/>
      <c r="F25" s="45"/>
      <c r="G25" s="45"/>
      <c r="H25" s="45"/>
      <c r="I25" s="45"/>
      <c r="J25" s="45"/>
      <c r="K25" s="45"/>
      <c r="L25" s="45"/>
      <c r="M25" s="45"/>
      <c r="N25" s="51"/>
      <c r="O25" s="51">
        <f>AVERAGE(O15:O24)</f>
        <v>39079.229297807724</v>
      </c>
      <c r="P25" s="51"/>
      <c r="Q25" s="45"/>
      <c r="R25" s="69"/>
      <c r="S25" s="46"/>
    </row>
    <row r="26" spans="2:19" ht="15.75" thickBot="1" x14ac:dyDescent="0.3">
      <c r="B26" s="116"/>
      <c r="C26" s="117"/>
      <c r="D26" s="117"/>
      <c r="E26" s="117"/>
      <c r="F26" s="117"/>
      <c r="G26" s="117"/>
      <c r="H26" s="117"/>
      <c r="I26" s="117"/>
      <c r="J26" s="117"/>
      <c r="K26" s="117"/>
      <c r="L26" s="117"/>
      <c r="M26" s="117"/>
      <c r="N26" s="117"/>
      <c r="O26" s="117"/>
      <c r="P26" s="117"/>
      <c r="Q26" s="117"/>
      <c r="R26" s="117"/>
      <c r="S26" s="118"/>
    </row>
    <row r="27" spans="2:19" ht="30.75" thickBot="1" x14ac:dyDescent="0.3">
      <c r="B27" s="70"/>
      <c r="C27" s="45"/>
      <c r="D27" s="45"/>
      <c r="E27" s="45"/>
      <c r="F27" s="45"/>
      <c r="G27" s="45"/>
      <c r="H27" s="45"/>
      <c r="I27" s="45"/>
      <c r="J27" s="45"/>
      <c r="K27" s="45"/>
      <c r="L27" s="45"/>
      <c r="M27" s="45"/>
      <c r="N27" s="45"/>
      <c r="O27" s="71" t="s">
        <v>123</v>
      </c>
      <c r="P27" s="71" t="s">
        <v>123</v>
      </c>
      <c r="Q27" s="72" t="s">
        <v>124</v>
      </c>
      <c r="R27" s="73" t="s">
        <v>125</v>
      </c>
      <c r="S27" s="74" t="s">
        <v>126</v>
      </c>
    </row>
    <row r="28" spans="2:19" x14ac:dyDescent="0.25">
      <c r="B28" s="119" t="s">
        <v>5</v>
      </c>
      <c r="C28" s="120"/>
      <c r="D28" s="120"/>
      <c r="E28" s="120"/>
      <c r="F28" s="120"/>
      <c r="G28" s="120"/>
      <c r="H28" s="120"/>
      <c r="I28" s="120"/>
      <c r="J28" s="120"/>
      <c r="K28" s="120"/>
      <c r="L28" s="120"/>
      <c r="M28" s="120"/>
      <c r="N28" s="121"/>
      <c r="O28" s="49">
        <v>1112</v>
      </c>
      <c r="P28" s="93">
        <v>63000</v>
      </c>
      <c r="Q28" s="93">
        <f>P28*O28</f>
        <v>70056000</v>
      </c>
      <c r="R28" s="18"/>
      <c r="S28" s="14"/>
    </row>
    <row r="29" spans="2:19" x14ac:dyDescent="0.25">
      <c r="B29" s="122" t="s">
        <v>64</v>
      </c>
      <c r="C29" s="123"/>
      <c r="D29" s="123"/>
      <c r="E29" s="123"/>
      <c r="F29" s="123"/>
      <c r="G29" s="123"/>
      <c r="H29" s="123"/>
      <c r="I29" s="123"/>
      <c r="J29" s="123"/>
      <c r="K29" s="123"/>
      <c r="L29" s="123"/>
      <c r="M29" s="123"/>
      <c r="N29" s="124"/>
      <c r="O29" s="14">
        <v>0</v>
      </c>
      <c r="P29" s="17">
        <v>0</v>
      </c>
      <c r="Q29" s="17">
        <f>P29*O29</f>
        <v>0</v>
      </c>
      <c r="R29" s="17"/>
      <c r="S29" s="14"/>
    </row>
    <row r="30" spans="2:19" x14ac:dyDescent="0.25">
      <c r="B30" s="122" t="s">
        <v>65</v>
      </c>
      <c r="C30" s="123"/>
      <c r="D30" s="123"/>
      <c r="E30" s="123"/>
      <c r="F30" s="123"/>
      <c r="G30" s="123"/>
      <c r="H30" s="123"/>
      <c r="I30" s="123"/>
      <c r="J30" s="123"/>
      <c r="K30" s="123"/>
      <c r="L30" s="123"/>
      <c r="M30" s="123"/>
      <c r="N30" s="124"/>
      <c r="O30" s="14"/>
      <c r="P30" s="17"/>
      <c r="Q30" s="57">
        <f>Q28+Q29</f>
        <v>70056000</v>
      </c>
      <c r="R30" s="17">
        <f>Q30*0.9</f>
        <v>63050400</v>
      </c>
      <c r="S30" s="14">
        <f>Q30*0.8</f>
        <v>56044800</v>
      </c>
    </row>
    <row r="31" spans="2:19" x14ac:dyDescent="0.25">
      <c r="B31" s="125" t="s">
        <v>70</v>
      </c>
      <c r="C31" s="126"/>
      <c r="D31" s="126"/>
      <c r="E31" s="126"/>
      <c r="F31" s="126"/>
      <c r="G31" s="126"/>
      <c r="H31" s="126"/>
      <c r="I31" s="126"/>
      <c r="J31" s="126"/>
      <c r="K31" s="126"/>
      <c r="L31" s="126"/>
      <c r="M31" s="126"/>
      <c r="N31" s="127"/>
      <c r="O31" s="14"/>
      <c r="P31" s="17"/>
      <c r="Q31" s="17"/>
      <c r="R31" s="17"/>
      <c r="S31" s="14"/>
    </row>
    <row r="32" spans="2:19" ht="15.75" thickBot="1" x14ac:dyDescent="0.3">
      <c r="B32" s="128" t="s">
        <v>71</v>
      </c>
      <c r="C32" s="129"/>
      <c r="D32" s="129"/>
      <c r="E32" s="129"/>
      <c r="F32" s="129"/>
      <c r="G32" s="129"/>
      <c r="H32" s="129"/>
      <c r="I32" s="129"/>
      <c r="J32" s="129"/>
      <c r="K32" s="129"/>
      <c r="L32" s="129"/>
      <c r="M32" s="129"/>
      <c r="N32" s="130"/>
      <c r="O32" s="52"/>
      <c r="P32" s="52"/>
      <c r="Q32" s="52"/>
      <c r="R32" s="52"/>
      <c r="S32" s="30"/>
    </row>
    <row r="33" spans="2:19" ht="45" customHeight="1" thickBot="1" x14ac:dyDescent="0.35">
      <c r="B33" s="58" t="s">
        <v>113</v>
      </c>
      <c r="C33" s="113"/>
      <c r="D33" s="114"/>
      <c r="E33" s="114"/>
      <c r="F33" s="114"/>
      <c r="G33" s="114"/>
      <c r="H33" s="114"/>
      <c r="I33" s="114"/>
      <c r="J33" s="114"/>
      <c r="K33" s="114"/>
      <c r="L33" s="114"/>
      <c r="M33" s="114"/>
      <c r="N33" s="114"/>
      <c r="O33" s="114"/>
      <c r="P33" s="114"/>
      <c r="Q33" s="114"/>
      <c r="R33" s="114"/>
      <c r="S33" s="115"/>
    </row>
    <row r="34" spans="2:19" ht="45" customHeight="1" x14ac:dyDescent="0.25">
      <c r="B34" s="133" t="s">
        <v>112</v>
      </c>
      <c r="C34" s="134"/>
      <c r="D34" s="53"/>
      <c r="E34" s="135" t="s">
        <v>107</v>
      </c>
      <c r="F34" s="135"/>
      <c r="G34" s="135"/>
      <c r="H34" s="135"/>
      <c r="I34" s="135"/>
      <c r="J34" s="135"/>
      <c r="K34" s="53"/>
      <c r="L34" s="53"/>
      <c r="M34" s="53"/>
      <c r="N34" s="53"/>
      <c r="O34" s="53"/>
      <c r="P34" s="53"/>
      <c r="Q34" s="53"/>
      <c r="R34" s="53"/>
    </row>
    <row r="35" spans="2:19" x14ac:dyDescent="0.25">
      <c r="B35" s="55" t="s">
        <v>109</v>
      </c>
      <c r="C35" s="78">
        <f>K10</f>
        <v>1063.2</v>
      </c>
      <c r="D35" s="53"/>
      <c r="E35" s="132" t="s">
        <v>109</v>
      </c>
      <c r="F35" s="132"/>
      <c r="G35" s="132"/>
      <c r="H35" s="136">
        <f>K10</f>
        <v>1063.2</v>
      </c>
      <c r="I35" s="131"/>
      <c r="J35" s="131"/>
      <c r="K35" s="53"/>
      <c r="L35" s="53"/>
      <c r="M35" s="53"/>
      <c r="N35" s="53"/>
      <c r="O35" s="53"/>
      <c r="P35" s="53"/>
      <c r="Q35" s="53"/>
      <c r="R35" s="53"/>
    </row>
    <row r="36" spans="2:19" x14ac:dyDescent="0.25">
      <c r="B36" s="55" t="s">
        <v>108</v>
      </c>
      <c r="C36" s="56">
        <f>205800/10.764</f>
        <v>19119.28651059086</v>
      </c>
      <c r="D36" s="53"/>
      <c r="E36" s="132" t="s">
        <v>111</v>
      </c>
      <c r="F36" s="132"/>
      <c r="G36" s="132"/>
      <c r="H36" s="131"/>
      <c r="I36" s="131"/>
      <c r="J36" s="131"/>
      <c r="K36" s="53"/>
      <c r="L36" s="53"/>
      <c r="M36" s="53"/>
      <c r="N36" s="53"/>
      <c r="O36" s="53"/>
      <c r="P36" s="53"/>
      <c r="Q36" s="53"/>
      <c r="R36" s="53"/>
    </row>
    <row r="37" spans="2:19" x14ac:dyDescent="0.25">
      <c r="B37" s="55" t="s">
        <v>106</v>
      </c>
      <c r="C37" s="56">
        <f>C35*C36</f>
        <v>20327625.418060202</v>
      </c>
      <c r="D37" s="53"/>
      <c r="E37" s="132" t="s">
        <v>110</v>
      </c>
      <c r="F37" s="132"/>
      <c r="G37" s="132"/>
      <c r="H37" s="131">
        <f>H35*H36</f>
        <v>0</v>
      </c>
      <c r="I37" s="131"/>
      <c r="J37" s="131"/>
      <c r="K37" s="53"/>
      <c r="L37" s="53"/>
      <c r="M37" s="53"/>
      <c r="N37" s="53"/>
      <c r="O37" s="53"/>
      <c r="P37" s="53"/>
      <c r="Q37" s="53"/>
      <c r="R37" s="53"/>
    </row>
    <row r="38" spans="2:19" ht="18.75" x14ac:dyDescent="0.3">
      <c r="B38" s="54" t="s">
        <v>60</v>
      </c>
      <c r="C38" s="101" t="s">
        <v>61</v>
      </c>
      <c r="D38" s="101"/>
      <c r="E38" s="101"/>
      <c r="F38" s="101"/>
      <c r="G38" s="101" t="s">
        <v>62</v>
      </c>
      <c r="H38" s="102"/>
      <c r="I38" s="102"/>
      <c r="J38" s="101" t="s">
        <v>63</v>
      </c>
      <c r="K38" s="102"/>
      <c r="L38" s="102"/>
      <c r="M38" s="102"/>
      <c r="N38" s="102"/>
      <c r="O38" s="102"/>
      <c r="P38" s="102"/>
    </row>
    <row r="39" spans="2:19" x14ac:dyDescent="0.25">
      <c r="B39" s="17" t="s">
        <v>67</v>
      </c>
      <c r="C39" s="104" t="s">
        <v>105</v>
      </c>
      <c r="D39" s="105"/>
      <c r="E39" s="105"/>
      <c r="F39" s="105"/>
      <c r="G39" s="105"/>
      <c r="H39" s="105"/>
      <c r="I39" s="105"/>
      <c r="J39" s="105"/>
      <c r="K39" s="105"/>
      <c r="L39" s="105"/>
      <c r="M39" s="105"/>
      <c r="N39" s="105"/>
      <c r="O39" s="105"/>
      <c r="P39" s="105"/>
    </row>
    <row r="40" spans="2:19" x14ac:dyDescent="0.25">
      <c r="B40" s="14" t="s">
        <v>68</v>
      </c>
      <c r="C40" s="105"/>
      <c r="D40" s="105"/>
      <c r="E40" s="105"/>
      <c r="F40" s="105"/>
      <c r="G40" s="105"/>
      <c r="H40" s="105"/>
      <c r="I40" s="105"/>
      <c r="J40" s="105"/>
      <c r="K40" s="105"/>
      <c r="L40" s="105"/>
      <c r="M40" s="105"/>
      <c r="N40" s="105"/>
      <c r="O40" s="105"/>
      <c r="P40" s="105"/>
    </row>
    <row r="41" spans="2:19" x14ac:dyDescent="0.25">
      <c r="B41" s="14" t="s">
        <v>69</v>
      </c>
      <c r="C41" s="105"/>
      <c r="D41" s="105"/>
      <c r="E41" s="105"/>
      <c r="F41" s="105"/>
      <c r="G41" s="105"/>
      <c r="H41" s="105"/>
      <c r="I41" s="105"/>
      <c r="J41" s="105"/>
      <c r="K41" s="105"/>
      <c r="L41" s="105"/>
      <c r="M41" s="105"/>
      <c r="N41" s="105"/>
      <c r="O41" s="105"/>
      <c r="P41" s="105"/>
    </row>
    <row r="42" spans="2:19" x14ac:dyDescent="0.25">
      <c r="B42" s="14"/>
      <c r="C42" s="105"/>
      <c r="D42" s="105"/>
      <c r="E42" s="105"/>
      <c r="F42" s="105"/>
      <c r="G42" s="106"/>
      <c r="H42" s="106"/>
      <c r="I42" s="106"/>
      <c r="J42" s="105"/>
      <c r="K42" s="105"/>
      <c r="L42" s="105"/>
      <c r="M42" s="105"/>
      <c r="N42" s="105"/>
      <c r="O42" s="105"/>
      <c r="P42" s="105"/>
    </row>
    <row r="43" spans="2:19" x14ac:dyDescent="0.25">
      <c r="C43" s="103"/>
      <c r="D43" s="103"/>
      <c r="E43" s="103"/>
      <c r="F43" s="103"/>
      <c r="G43" s="36"/>
      <c r="H43" s="36"/>
      <c r="I43" s="36"/>
    </row>
    <row r="44" spans="2:19" x14ac:dyDescent="0.25">
      <c r="C44" s="103"/>
      <c r="D44" s="103"/>
      <c r="E44" s="103"/>
      <c r="F44" s="38"/>
      <c r="G44" s="39"/>
      <c r="H44" s="40"/>
      <c r="I44" s="41"/>
    </row>
    <row r="45" spans="2:19" hidden="1" x14ac:dyDescent="0.25">
      <c r="E45" s="37"/>
      <c r="F45" s="42"/>
      <c r="G45" s="39"/>
      <c r="H45" s="42"/>
      <c r="I45" s="43"/>
    </row>
    <row r="46" spans="2:19" hidden="1" x14ac:dyDescent="0.25">
      <c r="E46" s="37"/>
      <c r="F46" s="42"/>
      <c r="G46" s="39"/>
      <c r="H46" s="39"/>
      <c r="I46" s="43"/>
    </row>
    <row r="47" spans="2:19" ht="135" hidden="1" customHeight="1" x14ac:dyDescent="0.25">
      <c r="E47" s="97"/>
      <c r="F47" s="98"/>
      <c r="G47" s="99"/>
      <c r="H47" s="99"/>
      <c r="I47" s="100"/>
    </row>
    <row r="48" spans="2:19" hidden="1" x14ac:dyDescent="0.25">
      <c r="E48" s="97"/>
      <c r="F48" s="98"/>
      <c r="G48" s="99"/>
      <c r="H48" s="99"/>
      <c r="I48" s="100"/>
    </row>
    <row r="49" spans="5:5" x14ac:dyDescent="0.25">
      <c r="E49" s="19"/>
    </row>
    <row r="50" spans="5:5" x14ac:dyDescent="0.25">
      <c r="E50" s="19"/>
    </row>
  </sheetData>
  <mergeCells count="40">
    <mergeCell ref="H37:J37"/>
    <mergeCell ref="E35:G35"/>
    <mergeCell ref="E36:G36"/>
    <mergeCell ref="E37:G37"/>
    <mergeCell ref="B34:C34"/>
    <mergeCell ref="E34:J34"/>
    <mergeCell ref="H35:J35"/>
    <mergeCell ref="H36:J36"/>
    <mergeCell ref="C3:S3"/>
    <mergeCell ref="B14:S14"/>
    <mergeCell ref="C33:S33"/>
    <mergeCell ref="B26:S26"/>
    <mergeCell ref="B28:N28"/>
    <mergeCell ref="B29:N29"/>
    <mergeCell ref="B30:N30"/>
    <mergeCell ref="B31:N31"/>
    <mergeCell ref="B32:N32"/>
    <mergeCell ref="G41:I41"/>
    <mergeCell ref="G42:I42"/>
    <mergeCell ref="J38:P38"/>
    <mergeCell ref="J39:P39"/>
    <mergeCell ref="J40:P40"/>
    <mergeCell ref="J41:P41"/>
    <mergeCell ref="J42:P42"/>
    <mergeCell ref="B1:R1"/>
    <mergeCell ref="E47:E48"/>
    <mergeCell ref="F47:F48"/>
    <mergeCell ref="G47:G48"/>
    <mergeCell ref="H47:H48"/>
    <mergeCell ref="I47:I48"/>
    <mergeCell ref="G38:I38"/>
    <mergeCell ref="C44:E44"/>
    <mergeCell ref="C39:F39"/>
    <mergeCell ref="C38:F38"/>
    <mergeCell ref="C40:F40"/>
    <mergeCell ref="C41:F41"/>
    <mergeCell ref="C42:F42"/>
    <mergeCell ref="C43:F43"/>
    <mergeCell ref="G39:I39"/>
    <mergeCell ref="G40:I40"/>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06FF-B771-4D96-B26E-4033B21585F1}">
  <dimension ref="A2:J41"/>
  <sheetViews>
    <sheetView topLeftCell="B1" workbookViewId="0">
      <selection activeCell="J12" sqref="J12"/>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10" x14ac:dyDescent="0.25">
      <c r="A2" s="139" t="s">
        <v>14</v>
      </c>
      <c r="B2" s="139" t="s">
        <v>6</v>
      </c>
      <c r="C2" s="139" t="s">
        <v>7</v>
      </c>
      <c r="D2" s="139"/>
      <c r="E2" s="139" t="s">
        <v>10</v>
      </c>
      <c r="F2" s="139"/>
      <c r="G2" s="139" t="s">
        <v>12</v>
      </c>
      <c r="H2" s="139" t="s">
        <v>11</v>
      </c>
      <c r="I2" s="139" t="s">
        <v>13</v>
      </c>
    </row>
    <row r="3" spans="1:10" x14ac:dyDescent="0.25">
      <c r="A3" s="139"/>
      <c r="B3" s="139"/>
      <c r="C3" s="2" t="s">
        <v>8</v>
      </c>
      <c r="D3" s="2" t="s">
        <v>9</v>
      </c>
      <c r="E3" s="2" t="s">
        <v>8</v>
      </c>
      <c r="F3" s="2" t="s">
        <v>9</v>
      </c>
      <c r="G3" s="139"/>
      <c r="H3" s="139"/>
      <c r="I3" s="139"/>
    </row>
    <row r="4" spans="1:10" x14ac:dyDescent="0.25">
      <c r="A4" s="3">
        <v>1</v>
      </c>
      <c r="B4" s="137" t="s">
        <v>149</v>
      </c>
      <c r="C4" s="3">
        <v>13.9</v>
      </c>
      <c r="D4" s="3"/>
      <c r="E4" s="3">
        <v>14.8</v>
      </c>
      <c r="F4" s="3"/>
      <c r="G4" s="4">
        <f>(E4+F4/10)</f>
        <v>14.8</v>
      </c>
      <c r="H4" s="4">
        <f>(C4+D4/10)</f>
        <v>13.9</v>
      </c>
      <c r="I4" s="4">
        <f>G4*H4</f>
        <v>205.72000000000003</v>
      </c>
      <c r="J4" s="89">
        <f>I4+I5</f>
        <v>354.12</v>
      </c>
    </row>
    <row r="5" spans="1:10" x14ac:dyDescent="0.25">
      <c r="A5" s="3"/>
      <c r="B5" s="138"/>
      <c r="C5" s="3">
        <v>14</v>
      </c>
      <c r="D5" s="3"/>
      <c r="E5" s="3">
        <v>10.6</v>
      </c>
      <c r="F5" s="3"/>
      <c r="G5" s="4">
        <f t="shared" ref="G5:G35" si="0">(E5+F5/10)</f>
        <v>10.6</v>
      </c>
      <c r="H5" s="4">
        <f t="shared" ref="H5:H36" si="1">(C5+D5/10)</f>
        <v>14</v>
      </c>
      <c r="I5" s="4">
        <f>G5*H5</f>
        <v>148.4</v>
      </c>
    </row>
    <row r="6" spans="1:10" x14ac:dyDescent="0.25">
      <c r="A6" s="3">
        <v>2</v>
      </c>
      <c r="B6" s="3" t="s">
        <v>16</v>
      </c>
      <c r="C6" s="3"/>
      <c r="D6" s="3"/>
      <c r="E6" s="3"/>
      <c r="F6" s="3"/>
      <c r="G6" s="4">
        <f t="shared" si="0"/>
        <v>0</v>
      </c>
      <c r="H6" s="4">
        <f t="shared" si="1"/>
        <v>0</v>
      </c>
      <c r="I6" s="4">
        <f t="shared" ref="I6:I35" si="2">G6*H6</f>
        <v>0</v>
      </c>
    </row>
    <row r="7" spans="1:10" x14ac:dyDescent="0.25">
      <c r="A7" s="3">
        <v>3</v>
      </c>
      <c r="B7" s="137" t="s">
        <v>150</v>
      </c>
      <c r="C7" s="3">
        <v>9.8000000000000007</v>
      </c>
      <c r="D7" s="3"/>
      <c r="E7" s="3">
        <v>9.6999999999999993</v>
      </c>
      <c r="F7" s="3"/>
      <c r="G7" s="4">
        <f t="shared" si="0"/>
        <v>9.6999999999999993</v>
      </c>
      <c r="H7" s="4">
        <f t="shared" si="1"/>
        <v>9.8000000000000007</v>
      </c>
      <c r="I7" s="4">
        <f t="shared" si="2"/>
        <v>95.06</v>
      </c>
      <c r="J7" s="89">
        <f>I7+I8</f>
        <v>271.86</v>
      </c>
    </row>
    <row r="8" spans="1:10" x14ac:dyDescent="0.25">
      <c r="A8" s="3"/>
      <c r="B8" s="138"/>
      <c r="C8" s="3">
        <v>13.6</v>
      </c>
      <c r="D8" s="3"/>
      <c r="E8" s="3">
        <v>13</v>
      </c>
      <c r="F8" s="3"/>
      <c r="G8" s="4">
        <f t="shared" si="0"/>
        <v>13</v>
      </c>
      <c r="H8" s="4">
        <f t="shared" si="1"/>
        <v>13.6</v>
      </c>
      <c r="I8" s="4">
        <f t="shared" si="2"/>
        <v>176.79999999999998</v>
      </c>
    </row>
    <row r="9" spans="1:10" x14ac:dyDescent="0.25">
      <c r="A9" s="3"/>
      <c r="B9" s="3" t="s">
        <v>19</v>
      </c>
      <c r="C9" s="3"/>
      <c r="D9" s="3"/>
      <c r="E9" s="3"/>
      <c r="F9" s="3"/>
      <c r="G9" s="4">
        <f t="shared" si="0"/>
        <v>0</v>
      </c>
      <c r="H9" s="4">
        <f t="shared" si="1"/>
        <v>0</v>
      </c>
      <c r="I9" s="4">
        <f t="shared" si="2"/>
        <v>0</v>
      </c>
    </row>
    <row r="10" spans="1:10" x14ac:dyDescent="0.25">
      <c r="A10" s="3"/>
      <c r="B10" s="3" t="s">
        <v>20</v>
      </c>
      <c r="C10" s="3"/>
      <c r="D10" s="3"/>
      <c r="E10" s="3"/>
      <c r="F10" s="3"/>
      <c r="G10" s="4">
        <f t="shared" si="0"/>
        <v>0</v>
      </c>
      <c r="H10" s="4">
        <f t="shared" si="1"/>
        <v>0</v>
      </c>
      <c r="I10" s="4">
        <f t="shared" si="2"/>
        <v>0</v>
      </c>
    </row>
    <row r="11" spans="1:10" x14ac:dyDescent="0.25">
      <c r="A11" s="3">
        <v>4</v>
      </c>
      <c r="B11" s="3" t="s">
        <v>21</v>
      </c>
      <c r="C11" s="3"/>
      <c r="D11" s="3"/>
      <c r="E11" s="3"/>
      <c r="F11" s="3"/>
      <c r="G11" s="4">
        <f t="shared" si="0"/>
        <v>0</v>
      </c>
      <c r="H11" s="4">
        <f t="shared" si="1"/>
        <v>0</v>
      </c>
      <c r="I11" s="4">
        <f t="shared" si="2"/>
        <v>0</v>
      </c>
    </row>
    <row r="12" spans="1:10" x14ac:dyDescent="0.25">
      <c r="A12" s="3"/>
      <c r="B12" s="3" t="s">
        <v>22</v>
      </c>
      <c r="C12" s="3"/>
      <c r="D12" s="3"/>
      <c r="E12" s="3"/>
      <c r="F12" s="3"/>
      <c r="G12" s="4">
        <f t="shared" si="0"/>
        <v>0</v>
      </c>
      <c r="H12" s="4">
        <f t="shared" si="1"/>
        <v>0</v>
      </c>
      <c r="I12" s="4">
        <f t="shared" si="2"/>
        <v>0</v>
      </c>
    </row>
    <row r="13" spans="1:10" x14ac:dyDescent="0.25">
      <c r="A13" s="3"/>
      <c r="B13" s="3" t="s">
        <v>23</v>
      </c>
      <c r="C13" s="3"/>
      <c r="D13" s="3"/>
      <c r="E13" s="3"/>
      <c r="F13" s="3"/>
      <c r="G13" s="4">
        <f t="shared" si="0"/>
        <v>0</v>
      </c>
      <c r="H13" s="4">
        <f t="shared" si="1"/>
        <v>0</v>
      </c>
      <c r="I13" s="4">
        <f t="shared" si="2"/>
        <v>0</v>
      </c>
    </row>
    <row r="14" spans="1:10" x14ac:dyDescent="0.25">
      <c r="A14" s="3"/>
      <c r="B14" s="3" t="s">
        <v>72</v>
      </c>
      <c r="C14" s="3"/>
      <c r="D14" s="3"/>
      <c r="E14" s="3"/>
      <c r="F14" s="3"/>
      <c r="G14" s="4">
        <f t="shared" si="0"/>
        <v>0</v>
      </c>
      <c r="H14" s="4">
        <f t="shared" si="1"/>
        <v>0</v>
      </c>
      <c r="I14" s="4">
        <f t="shared" si="2"/>
        <v>0</v>
      </c>
    </row>
    <row r="15" spans="1:10" x14ac:dyDescent="0.25">
      <c r="A15" s="3"/>
      <c r="B15" s="3" t="s">
        <v>73</v>
      </c>
      <c r="C15" s="3"/>
      <c r="D15" s="3"/>
      <c r="E15" s="3"/>
      <c r="F15" s="3"/>
      <c r="G15" s="4">
        <f t="shared" si="0"/>
        <v>0</v>
      </c>
      <c r="H15" s="4">
        <f t="shared" si="1"/>
        <v>0</v>
      </c>
      <c r="I15" s="4">
        <f t="shared" si="2"/>
        <v>0</v>
      </c>
    </row>
    <row r="16" spans="1:10" x14ac:dyDescent="0.25">
      <c r="A16" s="3"/>
      <c r="B16" s="3" t="s">
        <v>76</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3"/>
      <c r="G19" s="4">
        <f t="shared" si="0"/>
        <v>0</v>
      </c>
      <c r="H19" s="4">
        <f t="shared" si="1"/>
        <v>0</v>
      </c>
      <c r="I19" s="4">
        <f t="shared" si="2"/>
        <v>0</v>
      </c>
    </row>
    <row r="20" spans="1:9" x14ac:dyDescent="0.25">
      <c r="A20" s="3">
        <v>6</v>
      </c>
      <c r="B20" s="3" t="s">
        <v>74</v>
      </c>
      <c r="C20" s="3"/>
      <c r="D20" s="3"/>
      <c r="E20" s="3"/>
      <c r="F20" s="13"/>
      <c r="G20" s="4">
        <f t="shared" si="0"/>
        <v>0</v>
      </c>
      <c r="H20" s="4">
        <f t="shared" si="1"/>
        <v>0</v>
      </c>
      <c r="I20" s="4">
        <f t="shared" si="2"/>
        <v>0</v>
      </c>
    </row>
    <row r="21" spans="1:9" x14ac:dyDescent="0.25">
      <c r="A21" s="3"/>
      <c r="B21" s="3" t="s">
        <v>75</v>
      </c>
      <c r="C21" s="3"/>
      <c r="D21" s="3"/>
      <c r="E21" s="3"/>
      <c r="F21" s="13"/>
      <c r="G21" s="4">
        <f t="shared" si="0"/>
        <v>0</v>
      </c>
      <c r="H21" s="4">
        <f t="shared" si="1"/>
        <v>0</v>
      </c>
      <c r="I21" s="4">
        <f t="shared" si="2"/>
        <v>0</v>
      </c>
    </row>
    <row r="22" spans="1:9" x14ac:dyDescent="0.25">
      <c r="A22" s="3"/>
      <c r="B22" s="3" t="s">
        <v>103</v>
      </c>
      <c r="C22" s="3"/>
      <c r="D22" s="3"/>
      <c r="E22" s="3"/>
      <c r="F22" s="13"/>
      <c r="G22" s="4">
        <f t="shared" si="0"/>
        <v>0</v>
      </c>
      <c r="H22" s="4">
        <f t="shared" si="1"/>
        <v>0</v>
      </c>
      <c r="I22" s="4">
        <f t="shared" si="2"/>
        <v>0</v>
      </c>
    </row>
    <row r="23" spans="1:9" x14ac:dyDescent="0.25">
      <c r="A23" s="3"/>
      <c r="B23" s="3" t="s">
        <v>44</v>
      </c>
      <c r="C23" s="3"/>
      <c r="D23" s="3"/>
      <c r="E23" s="3"/>
      <c r="F23" s="13"/>
      <c r="G23" s="4">
        <f t="shared" si="0"/>
        <v>0</v>
      </c>
      <c r="H23" s="4">
        <f t="shared" si="1"/>
        <v>0</v>
      </c>
      <c r="I23" s="4">
        <f t="shared" si="2"/>
        <v>0</v>
      </c>
    </row>
    <row r="24" spans="1:9" x14ac:dyDescent="0.25">
      <c r="A24" s="3"/>
      <c r="B24" s="3" t="s">
        <v>50</v>
      </c>
      <c r="C24" s="3"/>
      <c r="D24" s="3"/>
      <c r="E24" s="3"/>
      <c r="F24" s="13"/>
      <c r="G24" s="4">
        <f t="shared" si="0"/>
        <v>0</v>
      </c>
      <c r="H24" s="4">
        <f t="shared" si="1"/>
        <v>0</v>
      </c>
      <c r="I24" s="4">
        <f t="shared" si="2"/>
        <v>0</v>
      </c>
    </row>
    <row r="25" spans="1:9" x14ac:dyDescent="0.25">
      <c r="A25" s="3">
        <v>7</v>
      </c>
      <c r="B25" s="3" t="s">
        <v>55</v>
      </c>
      <c r="C25" s="3"/>
      <c r="D25" s="3"/>
      <c r="E25" s="3"/>
      <c r="F25" s="13"/>
      <c r="G25" s="4">
        <f t="shared" si="0"/>
        <v>0</v>
      </c>
      <c r="H25" s="4">
        <f t="shared" si="1"/>
        <v>0</v>
      </c>
      <c r="I25" s="4">
        <f t="shared" si="2"/>
        <v>0</v>
      </c>
    </row>
    <row r="26" spans="1:9" x14ac:dyDescent="0.25">
      <c r="A26" s="3"/>
      <c r="B26" s="3" t="s">
        <v>56</v>
      </c>
      <c r="C26" s="3"/>
      <c r="D26" s="3"/>
      <c r="E26" s="3"/>
      <c r="F26" s="13"/>
      <c r="G26" s="4">
        <f t="shared" si="0"/>
        <v>0</v>
      </c>
      <c r="H26" s="4">
        <f t="shared" si="1"/>
        <v>0</v>
      </c>
      <c r="I26" s="4">
        <f t="shared" si="2"/>
        <v>0</v>
      </c>
    </row>
    <row r="27" spans="1:9" x14ac:dyDescent="0.25">
      <c r="A27" s="3"/>
      <c r="B27" s="3" t="s">
        <v>32</v>
      </c>
      <c r="C27" s="3"/>
      <c r="D27" s="3"/>
      <c r="E27" s="3"/>
      <c r="F27" s="13"/>
      <c r="G27" s="4">
        <f t="shared" si="0"/>
        <v>0</v>
      </c>
      <c r="H27" s="4">
        <f t="shared" si="1"/>
        <v>0</v>
      </c>
      <c r="I27" s="4">
        <f t="shared" si="2"/>
        <v>0</v>
      </c>
    </row>
    <row r="28" spans="1:9" x14ac:dyDescent="0.25">
      <c r="A28" s="3">
        <v>8</v>
      </c>
      <c r="B28" s="3" t="s">
        <v>33</v>
      </c>
      <c r="C28" s="3"/>
      <c r="D28" s="3"/>
      <c r="E28" s="3"/>
      <c r="F28" s="13"/>
      <c r="G28" s="4">
        <f t="shared" si="0"/>
        <v>0</v>
      </c>
      <c r="H28" s="4">
        <f t="shared" si="1"/>
        <v>0</v>
      </c>
      <c r="I28" s="4">
        <f t="shared" si="2"/>
        <v>0</v>
      </c>
    </row>
    <row r="29" spans="1:9" x14ac:dyDescent="0.25">
      <c r="A29" s="3"/>
      <c r="B29" s="3" t="s">
        <v>34</v>
      </c>
      <c r="C29" s="3"/>
      <c r="D29" s="3"/>
      <c r="E29" s="3"/>
      <c r="F29" s="13"/>
      <c r="G29" s="4">
        <f t="shared" si="0"/>
        <v>0</v>
      </c>
      <c r="H29" s="4">
        <f t="shared" si="1"/>
        <v>0</v>
      </c>
      <c r="I29" s="4">
        <f t="shared" si="2"/>
        <v>0</v>
      </c>
    </row>
    <row r="30" spans="1:9" x14ac:dyDescent="0.25">
      <c r="A30" s="3"/>
      <c r="B30" s="3" t="s">
        <v>35</v>
      </c>
      <c r="C30" s="3"/>
      <c r="D30" s="3"/>
      <c r="E30" s="3"/>
      <c r="F30" s="13"/>
      <c r="G30" s="4">
        <f t="shared" si="0"/>
        <v>0</v>
      </c>
      <c r="H30" s="4">
        <f t="shared" si="1"/>
        <v>0</v>
      </c>
      <c r="I30" s="4">
        <f t="shared" si="2"/>
        <v>0</v>
      </c>
    </row>
    <row r="31" spans="1:9" x14ac:dyDescent="0.25">
      <c r="A31" s="3">
        <v>9</v>
      </c>
      <c r="B31" s="3" t="s">
        <v>36</v>
      </c>
      <c r="C31" s="3"/>
      <c r="D31" s="3"/>
      <c r="E31" s="3"/>
      <c r="F31" s="13"/>
      <c r="G31" s="4">
        <f t="shared" si="0"/>
        <v>0</v>
      </c>
      <c r="H31" s="4">
        <f t="shared" si="1"/>
        <v>0</v>
      </c>
      <c r="I31" s="4">
        <f t="shared" si="2"/>
        <v>0</v>
      </c>
    </row>
    <row r="32" spans="1:9" x14ac:dyDescent="0.25">
      <c r="A32" s="3"/>
      <c r="B32" s="3" t="s">
        <v>37</v>
      </c>
      <c r="C32" s="3"/>
      <c r="D32" s="3"/>
      <c r="E32" s="3"/>
      <c r="F32" s="13"/>
      <c r="G32" s="4">
        <f t="shared" si="0"/>
        <v>0</v>
      </c>
      <c r="H32" s="4">
        <f t="shared" si="1"/>
        <v>0</v>
      </c>
      <c r="I32" s="4">
        <f t="shared" si="2"/>
        <v>0</v>
      </c>
    </row>
    <row r="33" spans="1:9" x14ac:dyDescent="0.25">
      <c r="A33" s="3"/>
      <c r="B33" s="3" t="s">
        <v>38</v>
      </c>
      <c r="C33" s="3"/>
      <c r="D33" s="3"/>
      <c r="E33" s="3"/>
      <c r="F33" s="13"/>
      <c r="G33" s="4">
        <f t="shared" si="0"/>
        <v>0</v>
      </c>
      <c r="H33" s="4">
        <f t="shared" si="1"/>
        <v>0</v>
      </c>
      <c r="I33" s="4">
        <f t="shared" si="2"/>
        <v>0</v>
      </c>
    </row>
    <row r="34" spans="1:9" x14ac:dyDescent="0.25">
      <c r="A34" s="3">
        <v>10</v>
      </c>
      <c r="B34" s="3" t="s">
        <v>104</v>
      </c>
      <c r="C34" s="3"/>
      <c r="D34" s="3"/>
      <c r="E34" s="3"/>
      <c r="F34" s="13"/>
      <c r="G34" s="4">
        <f t="shared" si="0"/>
        <v>0</v>
      </c>
      <c r="H34" s="4">
        <f t="shared" si="1"/>
        <v>0</v>
      </c>
      <c r="I34" s="4">
        <f t="shared" si="2"/>
        <v>0</v>
      </c>
    </row>
    <row r="35" spans="1:9" x14ac:dyDescent="0.25">
      <c r="A35" s="3"/>
      <c r="B35" s="3" t="s">
        <v>39</v>
      </c>
      <c r="C35" s="3"/>
      <c r="D35" s="3"/>
      <c r="E35" s="3"/>
      <c r="F35" s="13"/>
      <c r="G35" s="4">
        <f t="shared" si="0"/>
        <v>0</v>
      </c>
      <c r="H35" s="4">
        <f t="shared" si="1"/>
        <v>0</v>
      </c>
      <c r="I35" s="4">
        <f t="shared" si="2"/>
        <v>0</v>
      </c>
    </row>
    <row r="36" spans="1:9" x14ac:dyDescent="0.25">
      <c r="A36" s="3"/>
      <c r="B36" s="3" t="s">
        <v>39</v>
      </c>
      <c r="C36" s="3"/>
      <c r="D36" s="3"/>
      <c r="E36" s="3"/>
      <c r="F36" s="13"/>
      <c r="G36" s="4"/>
      <c r="H36" s="4">
        <f t="shared" si="1"/>
        <v>0</v>
      </c>
      <c r="I36" s="3"/>
    </row>
    <row r="37" spans="1:9" x14ac:dyDescent="0.25">
      <c r="A37" s="3"/>
      <c r="B37" s="2" t="s">
        <v>40</v>
      </c>
      <c r="C37" s="3"/>
      <c r="D37" s="3"/>
      <c r="E37" s="3"/>
      <c r="F37" s="13"/>
      <c r="G37" s="3"/>
      <c r="H37" s="10"/>
      <c r="I37" s="4">
        <f>SUM(I4:I22)</f>
        <v>625.98</v>
      </c>
    </row>
    <row r="38" spans="1:9" x14ac:dyDescent="0.25">
      <c r="A38" s="3"/>
      <c r="B38" s="2" t="s">
        <v>46</v>
      </c>
      <c r="C38" s="3"/>
      <c r="D38" s="3"/>
      <c r="E38" s="3"/>
      <c r="F38" s="13"/>
      <c r="G38" s="3"/>
      <c r="H38" s="10"/>
      <c r="I38" s="4">
        <f>SUM(I23:I30)</f>
        <v>0</v>
      </c>
    </row>
    <row r="39" spans="1:9" x14ac:dyDescent="0.25">
      <c r="A39" s="3"/>
      <c r="B39" s="2" t="s">
        <v>47</v>
      </c>
      <c r="C39" s="3"/>
      <c r="D39" s="3"/>
      <c r="E39" s="3"/>
      <c r="F39" s="13"/>
      <c r="G39" s="3"/>
      <c r="H39" s="10"/>
      <c r="I39" s="12">
        <f>SUM(I31:I33)</f>
        <v>0</v>
      </c>
    </row>
    <row r="40" spans="1:9" x14ac:dyDescent="0.25">
      <c r="A40" s="3"/>
      <c r="B40" s="2" t="s">
        <v>66</v>
      </c>
      <c r="C40" s="3"/>
      <c r="D40" s="3"/>
      <c r="E40" s="3"/>
      <c r="F40" s="13"/>
      <c r="G40" s="3"/>
      <c r="H40" s="10"/>
      <c r="I40" s="12">
        <f>I34+I35+I36</f>
        <v>0</v>
      </c>
    </row>
    <row r="41" spans="1:9" x14ac:dyDescent="0.25">
      <c r="A41" s="3"/>
      <c r="B41" s="2" t="s">
        <v>41</v>
      </c>
      <c r="C41" s="3"/>
      <c r="D41" s="3"/>
      <c r="E41" s="3"/>
      <c r="F41" s="13"/>
      <c r="G41" s="3"/>
      <c r="H41" s="10"/>
      <c r="I41" s="4">
        <f>SUM(I4:I30)</f>
        <v>625.98</v>
      </c>
    </row>
  </sheetData>
  <mergeCells count="9">
    <mergeCell ref="B4:B5"/>
    <mergeCell ref="B7:B8"/>
    <mergeCell ref="I2:I3"/>
    <mergeCell ref="A2:A3"/>
    <mergeCell ref="B2:B3"/>
    <mergeCell ref="C2:D2"/>
    <mergeCell ref="E2:F2"/>
    <mergeCell ref="G2:G3"/>
    <mergeCell ref="H2:H3"/>
  </mergeCells>
  <pageMargins left="0.7" right="0.7" top="0.75" bottom="0.75" header="0.3" footer="0.3"/>
  <pageSetup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41"/>
  <sheetViews>
    <sheetView topLeftCell="B1" workbookViewId="0">
      <selection activeCell="J4" sqref="J4"/>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10" x14ac:dyDescent="0.25">
      <c r="A2" s="139" t="s">
        <v>14</v>
      </c>
      <c r="B2" s="139" t="s">
        <v>6</v>
      </c>
      <c r="C2" s="139" t="s">
        <v>7</v>
      </c>
      <c r="D2" s="139"/>
      <c r="E2" s="139" t="s">
        <v>10</v>
      </c>
      <c r="F2" s="139"/>
      <c r="G2" s="139" t="s">
        <v>12</v>
      </c>
      <c r="H2" s="139" t="s">
        <v>11</v>
      </c>
      <c r="I2" s="139" t="s">
        <v>13</v>
      </c>
    </row>
    <row r="3" spans="1:10" x14ac:dyDescent="0.25">
      <c r="A3" s="139"/>
      <c r="B3" s="139"/>
      <c r="C3" s="2" t="s">
        <v>8</v>
      </c>
      <c r="D3" s="2" t="s">
        <v>9</v>
      </c>
      <c r="E3" s="2" t="s">
        <v>8</v>
      </c>
      <c r="F3" s="2" t="s">
        <v>9</v>
      </c>
      <c r="G3" s="139"/>
      <c r="H3" s="139"/>
      <c r="I3" s="139"/>
    </row>
    <row r="4" spans="1:10" x14ac:dyDescent="0.25">
      <c r="A4" s="3">
        <v>1</v>
      </c>
      <c r="B4" s="140" t="s">
        <v>149</v>
      </c>
      <c r="C4" s="3">
        <v>13.8</v>
      </c>
      <c r="D4" s="3"/>
      <c r="E4" s="3">
        <v>13.8</v>
      </c>
      <c r="F4" s="3"/>
      <c r="G4" s="4">
        <f>(E4+F4/10)</f>
        <v>13.8</v>
      </c>
      <c r="H4" s="4">
        <f>(C4+D4/10)</f>
        <v>13.8</v>
      </c>
      <c r="I4" s="4">
        <f>G4*H4</f>
        <v>190.44000000000003</v>
      </c>
      <c r="J4" s="89">
        <f>I4+I5</f>
        <v>326.66000000000008</v>
      </c>
    </row>
    <row r="5" spans="1:10" x14ac:dyDescent="0.25">
      <c r="A5" s="3"/>
      <c r="B5" s="141"/>
      <c r="C5" s="3">
        <v>9.8000000000000007</v>
      </c>
      <c r="D5" s="3"/>
      <c r="E5" s="3">
        <v>13.9</v>
      </c>
      <c r="F5" s="3"/>
      <c r="G5" s="4">
        <f t="shared" ref="G5:G35" si="0">(E5+F5/10)</f>
        <v>13.9</v>
      </c>
      <c r="H5" s="4">
        <f t="shared" ref="H5:H34" si="1">(C5+D5/10)</f>
        <v>9.8000000000000007</v>
      </c>
      <c r="I5" s="4">
        <f>G5*H5</f>
        <v>136.22000000000003</v>
      </c>
    </row>
    <row r="6" spans="1:10" x14ac:dyDescent="0.25">
      <c r="A6" s="3">
        <v>2</v>
      </c>
      <c r="B6" s="3" t="s">
        <v>16</v>
      </c>
      <c r="C6" s="3"/>
      <c r="D6" s="3"/>
      <c r="E6" s="3"/>
      <c r="F6" s="3"/>
      <c r="G6" s="4">
        <f t="shared" si="0"/>
        <v>0</v>
      </c>
      <c r="H6" s="4">
        <f t="shared" si="1"/>
        <v>0</v>
      </c>
      <c r="I6" s="4">
        <f t="shared" ref="I6:I35" si="2">G6*H6</f>
        <v>0</v>
      </c>
    </row>
    <row r="7" spans="1:10" x14ac:dyDescent="0.25">
      <c r="A7" s="3">
        <v>3</v>
      </c>
      <c r="B7" s="140" t="s">
        <v>150</v>
      </c>
      <c r="C7" s="3">
        <v>9.8000000000000007</v>
      </c>
      <c r="D7" s="3"/>
      <c r="E7" s="3">
        <v>9.6999999999999993</v>
      </c>
      <c r="F7" s="3"/>
      <c r="G7" s="4">
        <f t="shared" si="0"/>
        <v>9.6999999999999993</v>
      </c>
      <c r="H7" s="4">
        <f t="shared" si="1"/>
        <v>9.8000000000000007</v>
      </c>
      <c r="I7" s="4">
        <f t="shared" si="2"/>
        <v>95.06</v>
      </c>
      <c r="J7" s="89">
        <f>I7+I8</f>
        <v>271.86</v>
      </c>
    </row>
    <row r="8" spans="1:10" x14ac:dyDescent="0.25">
      <c r="A8" s="3"/>
      <c r="B8" s="141"/>
      <c r="C8" s="3">
        <v>13.6</v>
      </c>
      <c r="D8" s="3"/>
      <c r="E8" s="3">
        <v>13</v>
      </c>
      <c r="F8" s="3"/>
      <c r="G8" s="4">
        <f t="shared" si="0"/>
        <v>13</v>
      </c>
      <c r="H8" s="4">
        <f t="shared" si="1"/>
        <v>13.6</v>
      </c>
      <c r="I8" s="4">
        <f t="shared" si="2"/>
        <v>176.79999999999998</v>
      </c>
    </row>
    <row r="9" spans="1:10" x14ac:dyDescent="0.25">
      <c r="A9" s="3"/>
      <c r="B9" s="3" t="s">
        <v>19</v>
      </c>
      <c r="C9" s="3"/>
      <c r="D9" s="3"/>
      <c r="E9" s="3"/>
      <c r="F9" s="3"/>
      <c r="G9" s="4">
        <f t="shared" si="0"/>
        <v>0</v>
      </c>
      <c r="H9" s="4">
        <f t="shared" si="1"/>
        <v>0</v>
      </c>
      <c r="I9" s="4">
        <f t="shared" si="2"/>
        <v>0</v>
      </c>
    </row>
    <row r="10" spans="1:10" x14ac:dyDescent="0.25">
      <c r="A10" s="3"/>
      <c r="B10" s="3" t="s">
        <v>20</v>
      </c>
      <c r="C10" s="3"/>
      <c r="D10" s="3"/>
      <c r="E10" s="3"/>
      <c r="F10" s="3"/>
      <c r="G10" s="4">
        <f t="shared" si="0"/>
        <v>0</v>
      </c>
      <c r="H10" s="4">
        <f t="shared" si="1"/>
        <v>0</v>
      </c>
      <c r="I10" s="4">
        <f t="shared" si="2"/>
        <v>0</v>
      </c>
    </row>
    <row r="11" spans="1:10" x14ac:dyDescent="0.25">
      <c r="A11" s="3">
        <v>4</v>
      </c>
      <c r="B11" s="3" t="s">
        <v>21</v>
      </c>
      <c r="C11" s="3"/>
      <c r="D11" s="3"/>
      <c r="E11" s="3"/>
      <c r="F11" s="3"/>
      <c r="G11" s="4">
        <f t="shared" si="0"/>
        <v>0</v>
      </c>
      <c r="H11" s="4">
        <f t="shared" si="1"/>
        <v>0</v>
      </c>
      <c r="I11" s="4">
        <f t="shared" si="2"/>
        <v>0</v>
      </c>
    </row>
    <row r="12" spans="1:10" x14ac:dyDescent="0.25">
      <c r="A12" s="3"/>
      <c r="B12" s="3" t="s">
        <v>22</v>
      </c>
      <c r="C12" s="3"/>
      <c r="D12" s="3"/>
      <c r="E12" s="3"/>
      <c r="F12" s="3"/>
      <c r="G12" s="4">
        <f t="shared" si="0"/>
        <v>0</v>
      </c>
      <c r="H12" s="4">
        <f t="shared" si="1"/>
        <v>0</v>
      </c>
      <c r="I12" s="4">
        <f t="shared" si="2"/>
        <v>0</v>
      </c>
    </row>
    <row r="13" spans="1:10" x14ac:dyDescent="0.25">
      <c r="A13" s="3"/>
      <c r="B13" s="3" t="s">
        <v>23</v>
      </c>
      <c r="C13" s="3"/>
      <c r="D13" s="3"/>
      <c r="E13" s="3"/>
      <c r="F13" s="3"/>
      <c r="G13" s="4">
        <f t="shared" si="0"/>
        <v>0</v>
      </c>
      <c r="H13" s="4">
        <f t="shared" si="1"/>
        <v>0</v>
      </c>
      <c r="I13" s="4">
        <f t="shared" si="2"/>
        <v>0</v>
      </c>
    </row>
    <row r="14" spans="1:10" x14ac:dyDescent="0.25">
      <c r="A14" s="3"/>
      <c r="B14" s="3" t="s">
        <v>72</v>
      </c>
      <c r="C14" s="3"/>
      <c r="D14" s="3"/>
      <c r="E14" s="3"/>
      <c r="F14" s="3"/>
      <c r="G14" s="4">
        <f t="shared" si="0"/>
        <v>0</v>
      </c>
      <c r="H14" s="4">
        <f t="shared" si="1"/>
        <v>0</v>
      </c>
      <c r="I14" s="4">
        <f t="shared" si="2"/>
        <v>0</v>
      </c>
    </row>
    <row r="15" spans="1:10" x14ac:dyDescent="0.25">
      <c r="A15" s="3"/>
      <c r="B15" s="3" t="s">
        <v>73</v>
      </c>
      <c r="C15" s="3"/>
      <c r="D15" s="3"/>
      <c r="E15" s="3"/>
      <c r="F15" s="3"/>
      <c r="G15" s="4">
        <f t="shared" si="0"/>
        <v>0</v>
      </c>
      <c r="H15" s="4">
        <f t="shared" si="1"/>
        <v>0</v>
      </c>
      <c r="I15" s="4">
        <f t="shared" si="2"/>
        <v>0</v>
      </c>
    </row>
    <row r="16" spans="1:10" x14ac:dyDescent="0.25">
      <c r="A16" s="3"/>
      <c r="B16" s="3" t="s">
        <v>76</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3"/>
      <c r="G19" s="4">
        <f t="shared" si="0"/>
        <v>0</v>
      </c>
      <c r="H19" s="4">
        <f t="shared" si="1"/>
        <v>0</v>
      </c>
      <c r="I19" s="4">
        <f t="shared" si="2"/>
        <v>0</v>
      </c>
    </row>
    <row r="20" spans="1:9" x14ac:dyDescent="0.25">
      <c r="A20" s="3">
        <v>6</v>
      </c>
      <c r="B20" s="3" t="s">
        <v>74</v>
      </c>
      <c r="C20" s="3"/>
      <c r="D20" s="3"/>
      <c r="E20" s="3"/>
      <c r="F20" s="13"/>
      <c r="G20" s="4">
        <f t="shared" si="0"/>
        <v>0</v>
      </c>
      <c r="H20" s="4">
        <f t="shared" si="1"/>
        <v>0</v>
      </c>
      <c r="I20" s="4">
        <f t="shared" si="2"/>
        <v>0</v>
      </c>
    </row>
    <row r="21" spans="1:9" x14ac:dyDescent="0.25">
      <c r="A21" s="3"/>
      <c r="B21" s="3" t="s">
        <v>75</v>
      </c>
      <c r="C21" s="3"/>
      <c r="D21" s="3"/>
      <c r="E21" s="3"/>
      <c r="F21" s="13"/>
      <c r="G21" s="4">
        <f t="shared" ref="G21" si="3">(E21+F21/10)</f>
        <v>0</v>
      </c>
      <c r="H21" s="4">
        <f t="shared" ref="H21" si="4">(C21+D21/10)</f>
        <v>0</v>
      </c>
      <c r="I21" s="4">
        <f t="shared" ref="I21" si="5">G21*H21</f>
        <v>0</v>
      </c>
    </row>
    <row r="22" spans="1:9" x14ac:dyDescent="0.25">
      <c r="A22" s="3"/>
      <c r="B22" s="3" t="s">
        <v>103</v>
      </c>
      <c r="C22" s="3"/>
      <c r="D22" s="3"/>
      <c r="E22" s="3"/>
      <c r="F22" s="13"/>
      <c r="G22" s="4">
        <f t="shared" si="0"/>
        <v>0</v>
      </c>
      <c r="H22" s="4">
        <f t="shared" si="1"/>
        <v>0</v>
      </c>
      <c r="I22" s="4">
        <f t="shared" si="2"/>
        <v>0</v>
      </c>
    </row>
    <row r="23" spans="1:9" x14ac:dyDescent="0.25">
      <c r="A23" s="3"/>
      <c r="B23" s="3" t="s">
        <v>44</v>
      </c>
      <c r="C23" s="3"/>
      <c r="D23" s="3"/>
      <c r="E23" s="3"/>
      <c r="F23" s="13"/>
      <c r="G23" s="4">
        <f t="shared" si="0"/>
        <v>0</v>
      </c>
      <c r="H23" s="4">
        <f t="shared" si="1"/>
        <v>0</v>
      </c>
      <c r="I23" s="4">
        <f t="shared" si="2"/>
        <v>0</v>
      </c>
    </row>
    <row r="24" spans="1:9" x14ac:dyDescent="0.25">
      <c r="A24" s="3"/>
      <c r="B24" s="3" t="s">
        <v>50</v>
      </c>
      <c r="C24" s="3"/>
      <c r="D24" s="3"/>
      <c r="E24" s="3"/>
      <c r="F24" s="13"/>
      <c r="G24" s="4">
        <f t="shared" si="0"/>
        <v>0</v>
      </c>
      <c r="H24" s="4">
        <f t="shared" si="1"/>
        <v>0</v>
      </c>
      <c r="I24" s="4">
        <f t="shared" si="2"/>
        <v>0</v>
      </c>
    </row>
    <row r="25" spans="1:9" x14ac:dyDescent="0.25">
      <c r="A25" s="3">
        <v>7</v>
      </c>
      <c r="B25" s="3" t="s">
        <v>55</v>
      </c>
      <c r="C25" s="3"/>
      <c r="D25" s="3"/>
      <c r="E25" s="3"/>
      <c r="F25" s="13"/>
      <c r="G25" s="4">
        <f t="shared" si="0"/>
        <v>0</v>
      </c>
      <c r="H25" s="4">
        <f t="shared" si="1"/>
        <v>0</v>
      </c>
      <c r="I25" s="4">
        <f t="shared" si="2"/>
        <v>0</v>
      </c>
    </row>
    <row r="26" spans="1:9" x14ac:dyDescent="0.25">
      <c r="A26" s="3"/>
      <c r="B26" s="3" t="s">
        <v>56</v>
      </c>
      <c r="C26" s="3"/>
      <c r="D26" s="3"/>
      <c r="E26" s="3"/>
      <c r="F26" s="13"/>
      <c r="G26" s="4">
        <f t="shared" si="0"/>
        <v>0</v>
      </c>
      <c r="H26" s="4">
        <f t="shared" si="1"/>
        <v>0</v>
      </c>
      <c r="I26" s="4">
        <f t="shared" si="2"/>
        <v>0</v>
      </c>
    </row>
    <row r="27" spans="1:9" x14ac:dyDescent="0.25">
      <c r="A27" s="3"/>
      <c r="B27" s="3" t="s">
        <v>32</v>
      </c>
      <c r="C27" s="3"/>
      <c r="D27" s="3"/>
      <c r="E27" s="3"/>
      <c r="F27" s="13"/>
      <c r="G27" s="4">
        <f t="shared" si="0"/>
        <v>0</v>
      </c>
      <c r="H27" s="4">
        <f t="shared" si="1"/>
        <v>0</v>
      </c>
      <c r="I27" s="4">
        <f t="shared" si="2"/>
        <v>0</v>
      </c>
    </row>
    <row r="28" spans="1:9" x14ac:dyDescent="0.25">
      <c r="A28" s="3">
        <v>8</v>
      </c>
      <c r="B28" s="3" t="s">
        <v>33</v>
      </c>
      <c r="C28" s="3"/>
      <c r="D28" s="3"/>
      <c r="E28" s="3"/>
      <c r="F28" s="13"/>
      <c r="G28" s="4">
        <f t="shared" si="0"/>
        <v>0</v>
      </c>
      <c r="H28" s="4">
        <f t="shared" si="1"/>
        <v>0</v>
      </c>
      <c r="I28" s="4">
        <f t="shared" si="2"/>
        <v>0</v>
      </c>
    </row>
    <row r="29" spans="1:9" x14ac:dyDescent="0.25">
      <c r="A29" s="3"/>
      <c r="B29" s="3" t="s">
        <v>34</v>
      </c>
      <c r="C29" s="3"/>
      <c r="D29" s="3"/>
      <c r="E29" s="3"/>
      <c r="F29" s="13"/>
      <c r="G29" s="4">
        <f t="shared" si="0"/>
        <v>0</v>
      </c>
      <c r="H29" s="4">
        <f t="shared" si="1"/>
        <v>0</v>
      </c>
      <c r="I29" s="4">
        <f t="shared" si="2"/>
        <v>0</v>
      </c>
    </row>
    <row r="30" spans="1:9" x14ac:dyDescent="0.25">
      <c r="A30" s="3"/>
      <c r="B30" s="3" t="s">
        <v>35</v>
      </c>
      <c r="C30" s="3"/>
      <c r="D30" s="3"/>
      <c r="E30" s="3"/>
      <c r="F30" s="13"/>
      <c r="G30" s="4">
        <f t="shared" si="0"/>
        <v>0</v>
      </c>
      <c r="H30" s="4">
        <f t="shared" si="1"/>
        <v>0</v>
      </c>
      <c r="I30" s="4">
        <f t="shared" si="2"/>
        <v>0</v>
      </c>
    </row>
    <row r="31" spans="1:9" x14ac:dyDescent="0.25">
      <c r="A31" s="3">
        <v>9</v>
      </c>
      <c r="B31" s="3" t="s">
        <v>36</v>
      </c>
      <c r="C31" s="3"/>
      <c r="D31" s="3"/>
      <c r="E31" s="3"/>
      <c r="F31" s="13"/>
      <c r="G31" s="4">
        <f t="shared" si="0"/>
        <v>0</v>
      </c>
      <c r="H31" s="4">
        <f t="shared" si="1"/>
        <v>0</v>
      </c>
      <c r="I31" s="4">
        <f t="shared" si="2"/>
        <v>0</v>
      </c>
    </row>
    <row r="32" spans="1:9" x14ac:dyDescent="0.25">
      <c r="A32" s="3"/>
      <c r="B32" s="3" t="s">
        <v>37</v>
      </c>
      <c r="C32" s="3"/>
      <c r="D32" s="3"/>
      <c r="E32" s="3"/>
      <c r="F32" s="13"/>
      <c r="G32" s="4">
        <f t="shared" si="0"/>
        <v>0</v>
      </c>
      <c r="H32" s="4">
        <f t="shared" si="1"/>
        <v>0</v>
      </c>
      <c r="I32" s="4">
        <f t="shared" si="2"/>
        <v>0</v>
      </c>
    </row>
    <row r="33" spans="1:9" x14ac:dyDescent="0.25">
      <c r="A33" s="3"/>
      <c r="B33" s="3" t="s">
        <v>38</v>
      </c>
      <c r="C33" s="3"/>
      <c r="D33" s="3"/>
      <c r="E33" s="3"/>
      <c r="F33" s="13"/>
      <c r="G33" s="4">
        <f t="shared" si="0"/>
        <v>0</v>
      </c>
      <c r="H33" s="4">
        <f t="shared" si="1"/>
        <v>0</v>
      </c>
      <c r="I33" s="4">
        <f t="shared" si="2"/>
        <v>0</v>
      </c>
    </row>
    <row r="34" spans="1:9" x14ac:dyDescent="0.25">
      <c r="A34" s="3">
        <v>10</v>
      </c>
      <c r="B34" s="3" t="s">
        <v>104</v>
      </c>
      <c r="C34" s="3"/>
      <c r="D34" s="3"/>
      <c r="E34" s="3"/>
      <c r="F34" s="13"/>
      <c r="G34" s="4">
        <f t="shared" si="0"/>
        <v>0</v>
      </c>
      <c r="H34" s="4">
        <f t="shared" si="1"/>
        <v>0</v>
      </c>
      <c r="I34" s="4">
        <f t="shared" si="2"/>
        <v>0</v>
      </c>
    </row>
    <row r="35" spans="1:9" x14ac:dyDescent="0.25">
      <c r="A35" s="3"/>
      <c r="B35" s="3" t="s">
        <v>39</v>
      </c>
      <c r="C35" s="3"/>
      <c r="D35" s="3"/>
      <c r="E35" s="3"/>
      <c r="F35" s="13"/>
      <c r="G35" s="4">
        <f t="shared" si="0"/>
        <v>0</v>
      </c>
      <c r="H35" s="4">
        <f t="shared" ref="H35:H36" si="6">(C35+D35/10)</f>
        <v>0</v>
      </c>
      <c r="I35" s="4">
        <f t="shared" si="2"/>
        <v>0</v>
      </c>
    </row>
    <row r="36" spans="1:9" x14ac:dyDescent="0.25">
      <c r="A36" s="3"/>
      <c r="B36" s="3" t="s">
        <v>39</v>
      </c>
      <c r="C36" s="3"/>
      <c r="D36" s="3"/>
      <c r="E36" s="3"/>
      <c r="F36" s="13"/>
      <c r="G36" s="4"/>
      <c r="H36" s="4">
        <f t="shared" si="6"/>
        <v>0</v>
      </c>
      <c r="I36" s="3"/>
    </row>
    <row r="37" spans="1:9" x14ac:dyDescent="0.25">
      <c r="A37" s="3"/>
      <c r="B37" s="2" t="s">
        <v>40</v>
      </c>
      <c r="C37" s="3"/>
      <c r="D37" s="3"/>
      <c r="E37" s="3"/>
      <c r="F37" s="13"/>
      <c r="G37" s="3"/>
      <c r="H37" s="10"/>
      <c r="I37" s="4">
        <f>SUM(I4:I22)</f>
        <v>598.5200000000001</v>
      </c>
    </row>
    <row r="38" spans="1:9" x14ac:dyDescent="0.25">
      <c r="A38" s="3"/>
      <c r="B38" s="2" t="s">
        <v>46</v>
      </c>
      <c r="C38" s="3"/>
      <c r="D38" s="3"/>
      <c r="E38" s="3"/>
      <c r="F38" s="13"/>
      <c r="G38" s="3"/>
      <c r="H38" s="10"/>
      <c r="I38" s="4">
        <f>SUM(I23:I30)</f>
        <v>0</v>
      </c>
    </row>
    <row r="39" spans="1:9" x14ac:dyDescent="0.25">
      <c r="A39" s="3"/>
      <c r="B39" s="2" t="s">
        <v>47</v>
      </c>
      <c r="C39" s="3"/>
      <c r="D39" s="3"/>
      <c r="E39" s="3"/>
      <c r="F39" s="13"/>
      <c r="G39" s="3"/>
      <c r="H39" s="10"/>
      <c r="I39" s="12">
        <f>SUM(I31:I33)</f>
        <v>0</v>
      </c>
    </row>
    <row r="40" spans="1:9" x14ac:dyDescent="0.25">
      <c r="A40" s="3"/>
      <c r="B40" s="2" t="s">
        <v>66</v>
      </c>
      <c r="C40" s="3"/>
      <c r="D40" s="3"/>
      <c r="E40" s="3"/>
      <c r="F40" s="13"/>
      <c r="G40" s="3"/>
      <c r="H40" s="10"/>
      <c r="I40" s="12">
        <f>I34+I35+I36</f>
        <v>0</v>
      </c>
    </row>
    <row r="41" spans="1:9" x14ac:dyDescent="0.25">
      <c r="A41" s="3"/>
      <c r="B41" s="2" t="s">
        <v>41</v>
      </c>
      <c r="C41" s="3"/>
      <c r="D41" s="3"/>
      <c r="E41" s="3"/>
      <c r="F41" s="13"/>
      <c r="G41" s="3"/>
      <c r="H41" s="10"/>
      <c r="I41" s="4">
        <f>SUM(I4:I30)</f>
        <v>598.5200000000001</v>
      </c>
    </row>
  </sheetData>
  <mergeCells count="9">
    <mergeCell ref="B4:B5"/>
    <mergeCell ref="B7:B8"/>
    <mergeCell ref="A2:A3"/>
    <mergeCell ref="C2:D2"/>
    <mergeCell ref="I2:I3"/>
    <mergeCell ref="H2:H3"/>
    <mergeCell ref="B2:B3"/>
    <mergeCell ref="E2:F2"/>
    <mergeCell ref="G2:G3"/>
  </mergeCells>
  <pageMargins left="0.7" right="0.7" top="0.75" bottom="0.75" header="0.3" footer="0.3"/>
  <pageSetup orientation="portrait"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6428-06D7-4A38-A9C0-950FE3E9DCBD}">
  <dimension ref="A2:S40"/>
  <sheetViews>
    <sheetView topLeftCell="A22" workbookViewId="0">
      <selection activeCell="G33" sqref="G33"/>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9" ht="15" customHeight="1" x14ac:dyDescent="0.25">
      <c r="A2" s="6"/>
      <c r="B2" s="6"/>
      <c r="C2" s="6"/>
      <c r="D2" s="6"/>
      <c r="E2" s="6"/>
      <c r="F2" s="6"/>
      <c r="G2" s="6"/>
      <c r="H2" s="6"/>
      <c r="I2" s="6"/>
      <c r="K2" s="142" t="s">
        <v>146</v>
      </c>
      <c r="L2" s="143"/>
      <c r="M2" s="143"/>
      <c r="N2" s="143"/>
      <c r="O2" s="143"/>
      <c r="P2" s="143"/>
      <c r="Q2" s="143"/>
      <c r="R2" s="143"/>
      <c r="S2" s="143"/>
    </row>
    <row r="3" spans="1:19" ht="15" customHeight="1" x14ac:dyDescent="0.25">
      <c r="A3" s="144" t="s">
        <v>14</v>
      </c>
      <c r="B3" s="144" t="s">
        <v>6</v>
      </c>
      <c r="C3" s="145" t="s">
        <v>7</v>
      </c>
      <c r="D3" s="146"/>
      <c r="E3" s="144" t="s">
        <v>10</v>
      </c>
      <c r="F3" s="144"/>
      <c r="G3" s="144" t="s">
        <v>12</v>
      </c>
      <c r="H3" s="144" t="s">
        <v>11</v>
      </c>
      <c r="I3" s="144" t="s">
        <v>13</v>
      </c>
      <c r="K3" s="143"/>
      <c r="L3" s="143"/>
      <c r="M3" s="143"/>
      <c r="N3" s="143"/>
      <c r="O3" s="143"/>
      <c r="P3" s="143"/>
      <c r="Q3" s="143"/>
      <c r="R3" s="143"/>
      <c r="S3" s="143"/>
    </row>
    <row r="4" spans="1:19" ht="15" customHeight="1" x14ac:dyDescent="0.25">
      <c r="A4" s="144"/>
      <c r="B4" s="144"/>
      <c r="C4" s="7" t="s">
        <v>8</v>
      </c>
      <c r="D4" s="7" t="s">
        <v>9</v>
      </c>
      <c r="E4" s="7" t="s">
        <v>8</v>
      </c>
      <c r="F4" s="7" t="s">
        <v>9</v>
      </c>
      <c r="G4" s="144"/>
      <c r="H4" s="144"/>
      <c r="I4" s="144"/>
      <c r="K4" s="143"/>
      <c r="L4" s="143"/>
      <c r="M4" s="143"/>
      <c r="N4" s="143"/>
      <c r="O4" s="143"/>
      <c r="P4" s="143"/>
      <c r="Q4" s="143"/>
      <c r="R4" s="143"/>
      <c r="S4" s="143"/>
    </row>
    <row r="5" spans="1:19" ht="15" customHeight="1" x14ac:dyDescent="0.25">
      <c r="A5" s="8">
        <v>1</v>
      </c>
      <c r="B5" s="8" t="s">
        <v>15</v>
      </c>
      <c r="C5" s="8">
        <v>3.1</v>
      </c>
      <c r="D5" s="8"/>
      <c r="E5" s="8">
        <v>1.93</v>
      </c>
      <c r="F5" s="8"/>
      <c r="G5" s="9">
        <f>E5+F5</f>
        <v>1.93</v>
      </c>
      <c r="H5" s="9">
        <f>(C5+D5)</f>
        <v>3.1</v>
      </c>
      <c r="I5" s="9">
        <f>G5*H5</f>
        <v>5.9829999999999997</v>
      </c>
      <c r="K5" s="143"/>
      <c r="L5" s="143"/>
      <c r="M5" s="143"/>
      <c r="N5" s="143"/>
      <c r="O5" s="143"/>
      <c r="P5" s="143"/>
      <c r="Q5" s="143"/>
      <c r="R5" s="143"/>
      <c r="S5" s="143"/>
    </row>
    <row r="6" spans="1:19" ht="15" customHeight="1" x14ac:dyDescent="0.25">
      <c r="A6" s="8"/>
      <c r="B6" s="8" t="s">
        <v>43</v>
      </c>
      <c r="C6" s="8">
        <v>2.63</v>
      </c>
      <c r="D6" s="8"/>
      <c r="E6" s="8">
        <v>4.3</v>
      </c>
      <c r="F6" s="8"/>
      <c r="G6" s="9">
        <f t="shared" ref="G6:G32" si="0">E6+F6</f>
        <v>4.3</v>
      </c>
      <c r="H6" s="9">
        <f t="shared" ref="H6:H32" si="1">(C6+D6)</f>
        <v>2.63</v>
      </c>
      <c r="I6" s="9">
        <f>G6*H6</f>
        <v>11.308999999999999</v>
      </c>
      <c r="K6" s="143"/>
      <c r="L6" s="143"/>
      <c r="M6" s="143"/>
      <c r="N6" s="143"/>
      <c r="O6" s="143"/>
      <c r="P6" s="143"/>
      <c r="Q6" s="143"/>
      <c r="R6" s="143"/>
      <c r="S6" s="143"/>
    </row>
    <row r="7" spans="1:19" ht="15" customHeight="1" x14ac:dyDescent="0.25">
      <c r="A7" s="8">
        <v>2</v>
      </c>
      <c r="B7" s="8" t="s">
        <v>16</v>
      </c>
      <c r="C7" s="8">
        <v>6.3</v>
      </c>
      <c r="D7" s="8"/>
      <c r="E7" s="8">
        <v>3</v>
      </c>
      <c r="F7" s="8"/>
      <c r="G7" s="9">
        <f t="shared" si="0"/>
        <v>3</v>
      </c>
      <c r="H7" s="9">
        <f t="shared" si="1"/>
        <v>6.3</v>
      </c>
      <c r="I7" s="9">
        <f t="shared" ref="I7:I32" si="2">G7*H7</f>
        <v>18.899999999999999</v>
      </c>
      <c r="K7" s="143"/>
      <c r="L7" s="143"/>
      <c r="M7" s="143"/>
      <c r="N7" s="143"/>
      <c r="O7" s="143"/>
      <c r="P7" s="143"/>
      <c r="Q7" s="143"/>
      <c r="R7" s="143"/>
      <c r="S7" s="143"/>
    </row>
    <row r="8" spans="1:19" ht="15" customHeight="1" x14ac:dyDescent="0.25">
      <c r="A8" s="8">
        <v>3</v>
      </c>
      <c r="B8" s="8" t="s">
        <v>17</v>
      </c>
      <c r="C8" s="8"/>
      <c r="D8" s="8"/>
      <c r="E8" s="8"/>
      <c r="F8" s="8"/>
      <c r="G8" s="9">
        <f t="shared" si="0"/>
        <v>0</v>
      </c>
      <c r="H8" s="9">
        <f t="shared" si="1"/>
        <v>0</v>
      </c>
      <c r="I8" s="9">
        <f t="shared" si="2"/>
        <v>0</v>
      </c>
      <c r="K8" s="143"/>
      <c r="L8" s="143"/>
      <c r="M8" s="143"/>
      <c r="N8" s="143"/>
      <c r="O8" s="143"/>
      <c r="P8" s="143"/>
      <c r="Q8" s="143"/>
      <c r="R8" s="143"/>
      <c r="S8" s="143"/>
    </row>
    <row r="9" spans="1:19" ht="15" customHeight="1" x14ac:dyDescent="0.25">
      <c r="A9" s="8"/>
      <c r="B9" s="8" t="s">
        <v>18</v>
      </c>
      <c r="C9" s="8"/>
      <c r="D9" s="8"/>
      <c r="E9" s="8"/>
      <c r="F9" s="8"/>
      <c r="G9" s="9">
        <f t="shared" si="0"/>
        <v>0</v>
      </c>
      <c r="H9" s="9">
        <f t="shared" si="1"/>
        <v>0</v>
      </c>
      <c r="I9" s="9">
        <f t="shared" si="2"/>
        <v>0</v>
      </c>
      <c r="K9" s="143"/>
      <c r="L9" s="143"/>
      <c r="M9" s="143"/>
      <c r="N9" s="143"/>
      <c r="O9" s="143"/>
      <c r="P9" s="143"/>
      <c r="Q9" s="143"/>
      <c r="R9" s="143"/>
      <c r="S9" s="143"/>
    </row>
    <row r="10" spans="1:19" ht="15" customHeight="1" x14ac:dyDescent="0.25">
      <c r="A10" s="8"/>
      <c r="B10" s="8" t="s">
        <v>19</v>
      </c>
      <c r="C10" s="8"/>
      <c r="D10" s="8"/>
      <c r="E10" s="8"/>
      <c r="F10" s="8"/>
      <c r="G10" s="9">
        <f t="shared" si="0"/>
        <v>0</v>
      </c>
      <c r="H10" s="9">
        <f t="shared" si="1"/>
        <v>0</v>
      </c>
      <c r="I10" s="9">
        <f t="shared" si="2"/>
        <v>0</v>
      </c>
      <c r="K10" s="143"/>
      <c r="L10" s="143"/>
      <c r="M10" s="143"/>
      <c r="N10" s="143"/>
      <c r="O10" s="143"/>
      <c r="P10" s="143"/>
      <c r="Q10" s="143"/>
      <c r="R10" s="143"/>
      <c r="S10" s="143"/>
    </row>
    <row r="11" spans="1:19" ht="15" customHeight="1" x14ac:dyDescent="0.25">
      <c r="A11" s="8"/>
      <c r="B11" s="8" t="s">
        <v>20</v>
      </c>
      <c r="C11" s="8"/>
      <c r="D11" s="8"/>
      <c r="E11" s="8"/>
      <c r="F11" s="8"/>
      <c r="G11" s="9">
        <f t="shared" si="0"/>
        <v>0</v>
      </c>
      <c r="H11" s="9">
        <f t="shared" si="1"/>
        <v>0</v>
      </c>
      <c r="I11" s="9">
        <f t="shared" si="2"/>
        <v>0</v>
      </c>
      <c r="K11" s="143"/>
      <c r="L11" s="143"/>
      <c r="M11" s="143"/>
      <c r="N11" s="143"/>
      <c r="O11" s="143"/>
      <c r="P11" s="143"/>
      <c r="Q11" s="143"/>
      <c r="R11" s="143"/>
      <c r="S11" s="143"/>
    </row>
    <row r="12" spans="1:19" ht="15" customHeight="1" x14ac:dyDescent="0.25">
      <c r="A12" s="8">
        <v>4</v>
      </c>
      <c r="B12" s="8" t="s">
        <v>21</v>
      </c>
      <c r="C12" s="8"/>
      <c r="D12" s="8"/>
      <c r="E12" s="8"/>
      <c r="F12" s="8"/>
      <c r="G12" s="9">
        <f t="shared" si="0"/>
        <v>0</v>
      </c>
      <c r="H12" s="9">
        <f t="shared" si="1"/>
        <v>0</v>
      </c>
      <c r="I12" s="9">
        <f t="shared" si="2"/>
        <v>0</v>
      </c>
      <c r="K12" s="143"/>
      <c r="L12" s="143"/>
      <c r="M12" s="143"/>
      <c r="N12" s="143"/>
      <c r="O12" s="143"/>
      <c r="P12" s="143"/>
      <c r="Q12" s="143"/>
      <c r="R12" s="143"/>
      <c r="S12" s="143"/>
    </row>
    <row r="13" spans="1:19" ht="15" customHeight="1" x14ac:dyDescent="0.25">
      <c r="A13" s="8"/>
      <c r="B13" s="8" t="s">
        <v>22</v>
      </c>
      <c r="C13" s="8"/>
      <c r="D13" s="8"/>
      <c r="E13" s="8"/>
      <c r="F13" s="8"/>
      <c r="G13" s="9">
        <f t="shared" si="0"/>
        <v>0</v>
      </c>
      <c r="H13" s="9">
        <f t="shared" si="1"/>
        <v>0</v>
      </c>
      <c r="I13" s="9">
        <f t="shared" si="2"/>
        <v>0</v>
      </c>
      <c r="K13" s="143"/>
      <c r="L13" s="143"/>
      <c r="M13" s="143"/>
      <c r="N13" s="143"/>
      <c r="O13" s="143"/>
      <c r="P13" s="143"/>
      <c r="Q13" s="143"/>
      <c r="R13" s="143"/>
      <c r="S13" s="143"/>
    </row>
    <row r="14" spans="1:19" ht="15" customHeight="1" x14ac:dyDescent="0.25">
      <c r="A14" s="8"/>
      <c r="B14" s="8" t="s">
        <v>23</v>
      </c>
      <c r="C14" s="8"/>
      <c r="D14" s="8"/>
      <c r="E14" s="8"/>
      <c r="F14" s="8"/>
      <c r="G14" s="9">
        <f t="shared" si="0"/>
        <v>0</v>
      </c>
      <c r="H14" s="9">
        <f t="shared" si="1"/>
        <v>0</v>
      </c>
      <c r="I14" s="9">
        <f t="shared" si="2"/>
        <v>0</v>
      </c>
      <c r="K14" s="143"/>
      <c r="L14" s="143"/>
      <c r="M14" s="143"/>
      <c r="N14" s="143"/>
      <c r="O14" s="143"/>
      <c r="P14" s="143"/>
      <c r="Q14" s="143"/>
      <c r="R14" s="143"/>
      <c r="S14" s="143"/>
    </row>
    <row r="15" spans="1:19" ht="15" customHeight="1" x14ac:dyDescent="0.25">
      <c r="A15" s="8"/>
      <c r="B15" s="8" t="s">
        <v>24</v>
      </c>
      <c r="C15" s="8"/>
      <c r="D15" s="8"/>
      <c r="E15" s="8"/>
      <c r="F15" s="8"/>
      <c r="G15" s="9">
        <f t="shared" si="0"/>
        <v>0</v>
      </c>
      <c r="H15" s="9">
        <f t="shared" si="1"/>
        <v>0</v>
      </c>
      <c r="I15" s="9">
        <f t="shared" si="2"/>
        <v>0</v>
      </c>
      <c r="K15" s="143"/>
      <c r="L15" s="143"/>
      <c r="M15" s="143"/>
      <c r="N15" s="143"/>
      <c r="O15" s="143"/>
      <c r="P15" s="143"/>
      <c r="Q15" s="143"/>
      <c r="R15" s="143"/>
      <c r="S15" s="143"/>
    </row>
    <row r="16" spans="1:19" ht="15" customHeight="1" x14ac:dyDescent="0.25">
      <c r="A16" s="8">
        <v>5</v>
      </c>
      <c r="B16" s="8" t="s">
        <v>25</v>
      </c>
      <c r="C16" s="8">
        <v>1.7290000000000001</v>
      </c>
      <c r="D16" s="8"/>
      <c r="E16" s="8">
        <v>1</v>
      </c>
      <c r="F16" s="8"/>
      <c r="G16" s="9">
        <f t="shared" si="0"/>
        <v>1</v>
      </c>
      <c r="H16" s="9">
        <f t="shared" si="1"/>
        <v>1.7290000000000001</v>
      </c>
      <c r="I16" s="9">
        <f t="shared" si="2"/>
        <v>1.7290000000000001</v>
      </c>
      <c r="K16" s="143"/>
      <c r="L16" s="143"/>
      <c r="M16" s="143"/>
      <c r="N16" s="143"/>
      <c r="O16" s="143"/>
      <c r="P16" s="143"/>
      <c r="Q16" s="143"/>
      <c r="R16" s="143"/>
      <c r="S16" s="143"/>
    </row>
    <row r="17" spans="1:19" ht="15" customHeight="1" x14ac:dyDescent="0.25">
      <c r="A17" s="8"/>
      <c r="B17" s="8" t="s">
        <v>26</v>
      </c>
      <c r="C17" s="10">
        <v>1.5</v>
      </c>
      <c r="D17" s="10"/>
      <c r="E17" s="10">
        <v>2.35</v>
      </c>
      <c r="F17" s="10"/>
      <c r="G17" s="9">
        <f t="shared" si="0"/>
        <v>2.35</v>
      </c>
      <c r="H17" s="9">
        <f t="shared" si="1"/>
        <v>1.5</v>
      </c>
      <c r="I17" s="9">
        <f t="shared" si="2"/>
        <v>3.5250000000000004</v>
      </c>
      <c r="K17" s="143"/>
      <c r="L17" s="143"/>
      <c r="M17" s="143"/>
      <c r="N17" s="143"/>
      <c r="O17" s="143"/>
      <c r="P17" s="143"/>
      <c r="Q17" s="143"/>
      <c r="R17" s="143"/>
      <c r="S17" s="143"/>
    </row>
    <row r="18" spans="1:19" ht="15" customHeight="1" x14ac:dyDescent="0.25">
      <c r="A18" s="8"/>
      <c r="B18" s="8" t="s">
        <v>27</v>
      </c>
      <c r="C18" s="8"/>
      <c r="D18" s="8"/>
      <c r="E18" s="8"/>
      <c r="F18" s="11"/>
      <c r="G18" s="9">
        <f t="shared" si="0"/>
        <v>0</v>
      </c>
      <c r="H18" s="9">
        <f t="shared" si="1"/>
        <v>0</v>
      </c>
      <c r="I18" s="9">
        <f t="shared" si="2"/>
        <v>0</v>
      </c>
      <c r="K18" s="143"/>
      <c r="L18" s="143"/>
      <c r="M18" s="143"/>
      <c r="N18" s="143"/>
      <c r="O18" s="143"/>
      <c r="P18" s="143"/>
      <c r="Q18" s="143"/>
      <c r="R18" s="143"/>
      <c r="S18" s="143"/>
    </row>
    <row r="19" spans="1:19" ht="15" customHeight="1" x14ac:dyDescent="0.25">
      <c r="A19" s="8">
        <v>6</v>
      </c>
      <c r="B19" s="8" t="s">
        <v>28</v>
      </c>
      <c r="C19" s="8">
        <v>1.21</v>
      </c>
      <c r="D19" s="8"/>
      <c r="E19" s="8">
        <v>1</v>
      </c>
      <c r="F19" s="11"/>
      <c r="G19" s="9">
        <f t="shared" si="0"/>
        <v>1</v>
      </c>
      <c r="H19" s="9">
        <f t="shared" si="1"/>
        <v>1.21</v>
      </c>
      <c r="I19" s="9">
        <f t="shared" si="2"/>
        <v>1.21</v>
      </c>
      <c r="K19" s="143"/>
      <c r="L19" s="143"/>
      <c r="M19" s="143"/>
      <c r="N19" s="143"/>
      <c r="O19" s="143"/>
      <c r="P19" s="143"/>
      <c r="Q19" s="143"/>
      <c r="R19" s="143"/>
      <c r="S19" s="143"/>
    </row>
    <row r="20" spans="1:19" ht="15" customHeight="1" x14ac:dyDescent="0.25">
      <c r="A20" s="8"/>
      <c r="B20" s="8" t="s">
        <v>29</v>
      </c>
      <c r="C20" s="8"/>
      <c r="D20" s="8"/>
      <c r="E20" s="8"/>
      <c r="F20" s="11"/>
      <c r="G20" s="9">
        <f t="shared" si="0"/>
        <v>0</v>
      </c>
      <c r="H20" s="9">
        <f t="shared" si="1"/>
        <v>0</v>
      </c>
      <c r="I20" s="9">
        <f t="shared" si="2"/>
        <v>0</v>
      </c>
      <c r="K20" s="143"/>
      <c r="L20" s="143"/>
      <c r="M20" s="143"/>
      <c r="N20" s="143"/>
      <c r="O20" s="143"/>
      <c r="P20" s="143"/>
      <c r="Q20" s="143"/>
      <c r="R20" s="143"/>
      <c r="S20" s="143"/>
    </row>
    <row r="21" spans="1:19" ht="15" customHeight="1" x14ac:dyDescent="0.25">
      <c r="A21" s="8"/>
      <c r="B21" s="8" t="s">
        <v>44</v>
      </c>
      <c r="C21" s="8"/>
      <c r="D21" s="8"/>
      <c r="E21" s="8"/>
      <c r="F21" s="11"/>
      <c r="G21" s="9">
        <f t="shared" si="0"/>
        <v>0</v>
      </c>
      <c r="H21" s="9">
        <f t="shared" si="1"/>
        <v>0</v>
      </c>
      <c r="I21" s="9">
        <f t="shared" si="2"/>
        <v>0</v>
      </c>
    </row>
    <row r="22" spans="1:19" ht="15" customHeight="1" x14ac:dyDescent="0.25">
      <c r="A22" s="8"/>
      <c r="B22" s="8" t="s">
        <v>45</v>
      </c>
      <c r="C22" s="8"/>
      <c r="D22" s="8"/>
      <c r="E22" s="8"/>
      <c r="F22" s="11"/>
      <c r="G22" s="9">
        <f t="shared" si="0"/>
        <v>0</v>
      </c>
      <c r="H22" s="9">
        <f t="shared" si="1"/>
        <v>0</v>
      </c>
      <c r="I22" s="9">
        <f t="shared" si="2"/>
        <v>0</v>
      </c>
    </row>
    <row r="23" spans="1:19" ht="15" customHeight="1" x14ac:dyDescent="0.25">
      <c r="A23" s="8">
        <v>7</v>
      </c>
      <c r="B23" s="8" t="s">
        <v>30</v>
      </c>
      <c r="C23" s="8"/>
      <c r="D23" s="8"/>
      <c r="E23" s="8"/>
      <c r="F23" s="11"/>
      <c r="G23" s="9">
        <f t="shared" si="0"/>
        <v>0</v>
      </c>
      <c r="H23" s="9">
        <f t="shared" si="1"/>
        <v>0</v>
      </c>
      <c r="I23" s="9">
        <f t="shared" si="2"/>
        <v>0</v>
      </c>
    </row>
    <row r="24" spans="1:19" ht="15" customHeight="1" x14ac:dyDescent="0.25">
      <c r="A24" s="8"/>
      <c r="B24" s="8" t="s">
        <v>31</v>
      </c>
      <c r="C24" s="8"/>
      <c r="D24" s="8"/>
      <c r="E24" s="8"/>
      <c r="F24" s="11"/>
      <c r="G24" s="9">
        <f t="shared" si="0"/>
        <v>0</v>
      </c>
      <c r="H24" s="9">
        <f t="shared" si="1"/>
        <v>0</v>
      </c>
      <c r="I24" s="9">
        <f t="shared" si="2"/>
        <v>0</v>
      </c>
    </row>
    <row r="25" spans="1:19" ht="15" customHeight="1" x14ac:dyDescent="0.25">
      <c r="A25" s="8"/>
      <c r="B25" s="8" t="s">
        <v>32</v>
      </c>
      <c r="C25" s="8"/>
      <c r="D25" s="8"/>
      <c r="E25" s="8"/>
      <c r="F25" s="11"/>
      <c r="G25" s="9">
        <f t="shared" si="0"/>
        <v>0</v>
      </c>
      <c r="H25" s="9">
        <f t="shared" si="1"/>
        <v>0</v>
      </c>
      <c r="I25" s="9">
        <f t="shared" si="2"/>
        <v>0</v>
      </c>
    </row>
    <row r="26" spans="1:19" ht="15" customHeight="1" x14ac:dyDescent="0.25">
      <c r="A26" s="8">
        <v>8</v>
      </c>
      <c r="B26" s="8" t="s">
        <v>33</v>
      </c>
      <c r="C26" s="8"/>
      <c r="D26" s="8"/>
      <c r="E26" s="8"/>
      <c r="F26" s="11"/>
      <c r="G26" s="9">
        <f t="shared" si="0"/>
        <v>0</v>
      </c>
      <c r="H26" s="9">
        <f t="shared" si="1"/>
        <v>0</v>
      </c>
      <c r="I26" s="9">
        <f t="shared" si="2"/>
        <v>0</v>
      </c>
    </row>
    <row r="27" spans="1:19" ht="15" customHeight="1" x14ac:dyDescent="0.25">
      <c r="A27" s="8"/>
      <c r="B27" s="8" t="s">
        <v>34</v>
      </c>
      <c r="C27" s="8"/>
      <c r="D27" s="8"/>
      <c r="E27" s="8"/>
      <c r="F27" s="11"/>
      <c r="G27" s="9">
        <f t="shared" si="0"/>
        <v>0</v>
      </c>
      <c r="H27" s="9">
        <f t="shared" si="1"/>
        <v>0</v>
      </c>
      <c r="I27" s="9">
        <f t="shared" si="2"/>
        <v>0</v>
      </c>
    </row>
    <row r="28" spans="1:19" ht="15" customHeight="1" x14ac:dyDescent="0.25">
      <c r="A28" s="8"/>
      <c r="B28" s="8" t="s">
        <v>35</v>
      </c>
      <c r="C28" s="8"/>
      <c r="D28" s="8"/>
      <c r="E28" s="8"/>
      <c r="F28" s="11"/>
      <c r="G28" s="9">
        <f t="shared" si="0"/>
        <v>0</v>
      </c>
      <c r="H28" s="9">
        <f t="shared" si="1"/>
        <v>0</v>
      </c>
      <c r="I28" s="9">
        <f t="shared" si="2"/>
        <v>0</v>
      </c>
      <c r="L28" s="94">
        <f>3</f>
        <v>3</v>
      </c>
      <c r="M28" s="94">
        <v>2.9</v>
      </c>
      <c r="N28" s="94">
        <f>L28*M28</f>
        <v>8.6999999999999993</v>
      </c>
      <c r="O28" s="94"/>
    </row>
    <row r="29" spans="1:19" ht="15" customHeight="1" x14ac:dyDescent="0.25">
      <c r="A29" s="8">
        <v>9</v>
      </c>
      <c r="B29" s="8" t="s">
        <v>36</v>
      </c>
      <c r="C29" s="8"/>
      <c r="D29" s="8"/>
      <c r="E29" s="8"/>
      <c r="F29" s="11"/>
      <c r="G29" s="9">
        <f t="shared" si="0"/>
        <v>0</v>
      </c>
      <c r="H29" s="9">
        <f t="shared" si="1"/>
        <v>0</v>
      </c>
      <c r="I29" s="9">
        <f t="shared" si="2"/>
        <v>0</v>
      </c>
      <c r="L29" s="94">
        <v>2.63</v>
      </c>
      <c r="M29" s="94">
        <v>2.4</v>
      </c>
      <c r="N29" s="94">
        <f t="shared" ref="N29:N32" si="3">L29*M29</f>
        <v>6.3119999999999994</v>
      </c>
      <c r="O29" s="94"/>
    </row>
    <row r="30" spans="1:19" ht="15" customHeight="1" x14ac:dyDescent="0.25">
      <c r="A30" s="8"/>
      <c r="B30" s="8" t="s">
        <v>37</v>
      </c>
      <c r="C30" s="8"/>
      <c r="D30" s="8"/>
      <c r="E30" s="8"/>
      <c r="F30" s="11"/>
      <c r="G30" s="9">
        <f t="shared" si="0"/>
        <v>0</v>
      </c>
      <c r="H30" s="9">
        <f t="shared" si="1"/>
        <v>0</v>
      </c>
      <c r="I30" s="9">
        <f t="shared" si="2"/>
        <v>0</v>
      </c>
      <c r="L30" s="94">
        <v>4.3</v>
      </c>
      <c r="M30" s="94">
        <v>3.48</v>
      </c>
      <c r="N30" s="94">
        <f t="shared" si="3"/>
        <v>14.963999999999999</v>
      </c>
      <c r="O30" s="94"/>
    </row>
    <row r="31" spans="1:19" ht="15" customHeight="1" x14ac:dyDescent="0.25">
      <c r="A31" s="8"/>
      <c r="B31" s="8" t="s">
        <v>38</v>
      </c>
      <c r="C31" s="8"/>
      <c r="D31" s="8"/>
      <c r="E31" s="8"/>
      <c r="F31" s="11"/>
      <c r="G31" s="9">
        <f t="shared" si="0"/>
        <v>0</v>
      </c>
      <c r="H31" s="9">
        <f t="shared" si="1"/>
        <v>0</v>
      </c>
      <c r="I31" s="9">
        <f t="shared" si="2"/>
        <v>0</v>
      </c>
      <c r="L31" s="94">
        <v>4.3079999999999998</v>
      </c>
      <c r="M31" s="94">
        <v>1.93</v>
      </c>
      <c r="N31" s="94">
        <f t="shared" si="3"/>
        <v>8.3144399999999994</v>
      </c>
      <c r="O31" s="94"/>
    </row>
    <row r="32" spans="1:19" ht="15" customHeight="1" x14ac:dyDescent="0.25">
      <c r="A32" s="8">
        <v>10</v>
      </c>
      <c r="B32" s="8" t="s">
        <v>39</v>
      </c>
      <c r="C32" s="8"/>
      <c r="D32" s="8"/>
      <c r="E32" s="8"/>
      <c r="F32" s="11"/>
      <c r="G32" s="9">
        <f t="shared" si="0"/>
        <v>0</v>
      </c>
      <c r="H32" s="9">
        <f t="shared" si="1"/>
        <v>0</v>
      </c>
      <c r="I32" s="9">
        <f t="shared" si="2"/>
        <v>0</v>
      </c>
      <c r="L32" s="94">
        <v>2.25</v>
      </c>
      <c r="M32" s="94">
        <v>3</v>
      </c>
      <c r="N32" s="94">
        <f t="shared" si="3"/>
        <v>6.75</v>
      </c>
      <c r="O32" s="94"/>
    </row>
    <row r="33" spans="1:15" ht="15" customHeight="1" x14ac:dyDescent="0.25">
      <c r="A33" s="8"/>
      <c r="B33" s="8"/>
      <c r="C33" s="8"/>
      <c r="D33" s="8"/>
      <c r="E33" s="8"/>
      <c r="F33" s="11"/>
      <c r="G33" s="9"/>
      <c r="H33" s="10"/>
      <c r="I33" s="8"/>
      <c r="L33" s="94"/>
      <c r="M33" s="94"/>
      <c r="N33" s="94">
        <f>N28+N29+N30+N31+N32</f>
        <v>45.040439999999997</v>
      </c>
      <c r="O33" s="94">
        <f>N33*10.764</f>
        <v>484.81529615999995</v>
      </c>
    </row>
    <row r="34" spans="1:15" ht="15" customHeight="1" x14ac:dyDescent="0.25">
      <c r="A34" s="8"/>
      <c r="B34" s="8"/>
      <c r="C34" s="8"/>
      <c r="D34" s="8"/>
      <c r="E34" s="8"/>
      <c r="F34" s="11"/>
      <c r="G34" s="9"/>
      <c r="H34" s="8"/>
      <c r="I34" s="8"/>
    </row>
    <row r="35" spans="1:15" ht="15" customHeight="1" x14ac:dyDescent="0.25">
      <c r="A35" s="8"/>
      <c r="B35" s="7" t="s">
        <v>40</v>
      </c>
      <c r="C35" s="8"/>
      <c r="D35" s="8"/>
      <c r="E35" s="8"/>
      <c r="F35" s="11"/>
      <c r="G35" s="8"/>
      <c r="H35" s="10"/>
      <c r="I35" s="9">
        <f>SUM(I5:I18)</f>
        <v>41.445999999999991</v>
      </c>
      <c r="J35" s="5">
        <f>I35*10.764</f>
        <v>446.12474399999985</v>
      </c>
    </row>
    <row r="36" spans="1:15" ht="15" customHeight="1" x14ac:dyDescent="0.25">
      <c r="A36" s="8"/>
      <c r="B36" s="7" t="s">
        <v>46</v>
      </c>
      <c r="C36" s="8"/>
      <c r="D36" s="8"/>
      <c r="E36" s="8"/>
      <c r="F36" s="11"/>
      <c r="G36" s="8"/>
      <c r="H36" s="10"/>
      <c r="I36" s="9">
        <f>SUM(I19:I28)</f>
        <v>1.21</v>
      </c>
      <c r="J36" s="5">
        <f>I36*10.764</f>
        <v>13.024439999999998</v>
      </c>
    </row>
    <row r="37" spans="1:15" ht="15" customHeight="1" x14ac:dyDescent="0.25">
      <c r="A37" s="8"/>
      <c r="B37" s="7" t="s">
        <v>47</v>
      </c>
      <c r="C37" s="8"/>
      <c r="D37" s="8"/>
      <c r="E37" s="8"/>
      <c r="F37" s="11"/>
      <c r="G37" s="8"/>
      <c r="H37" s="10"/>
      <c r="I37" s="12">
        <f>SUM(I29:I31)</f>
        <v>0</v>
      </c>
      <c r="J37" s="5">
        <f>I37*10.764</f>
        <v>0</v>
      </c>
    </row>
    <row r="38" spans="1:15" ht="15" customHeight="1" x14ac:dyDescent="0.25">
      <c r="A38" s="8"/>
      <c r="B38" s="7" t="s">
        <v>41</v>
      </c>
      <c r="C38" s="8"/>
      <c r="D38" s="8"/>
      <c r="E38" s="8"/>
      <c r="F38" s="11"/>
      <c r="G38" s="8"/>
      <c r="H38" s="10"/>
      <c r="I38" s="9">
        <f>SUM(I5:I28)</f>
        <v>42.655999999999992</v>
      </c>
      <c r="J38" s="5">
        <f>I38*10.764</f>
        <v>459.14918399999988</v>
      </c>
    </row>
    <row r="39" spans="1:15" ht="15" customHeight="1" x14ac:dyDescent="0.25">
      <c r="A39" s="6"/>
      <c r="B39" s="6"/>
      <c r="C39" s="6"/>
      <c r="D39" s="6"/>
      <c r="E39" s="6"/>
      <c r="F39" s="6"/>
      <c r="G39" s="6"/>
      <c r="H39" s="6"/>
      <c r="I39" s="6"/>
    </row>
    <row r="40" spans="1:15" ht="15" customHeight="1" x14ac:dyDescent="0.25">
      <c r="A40" s="6"/>
      <c r="B40" s="6"/>
      <c r="C40" s="6"/>
      <c r="D40" s="6"/>
      <c r="E40" s="6"/>
      <c r="F40" s="6"/>
      <c r="G40" s="6"/>
      <c r="H40" s="6"/>
      <c r="I40" s="6"/>
    </row>
  </sheetData>
  <mergeCells count="8">
    <mergeCell ref="K2:S20"/>
    <mergeCell ref="A3:A4"/>
    <mergeCell ref="B3:B4"/>
    <mergeCell ref="C3:D3"/>
    <mergeCell ref="E3:F3"/>
    <mergeCell ref="G3:G4"/>
    <mergeCell ref="H3:H4"/>
    <mergeCell ref="I3:I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0"/>
  <sheetViews>
    <sheetView topLeftCell="A19" workbookViewId="0">
      <selection activeCell="C15" sqref="C15"/>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9" ht="15" customHeight="1" x14ac:dyDescent="0.25">
      <c r="A2" s="6"/>
      <c r="B2" s="6"/>
      <c r="C2" s="6"/>
      <c r="D2" s="6"/>
      <c r="E2" s="6"/>
      <c r="F2" s="6"/>
      <c r="G2" s="6"/>
      <c r="H2" s="6"/>
      <c r="I2" s="6"/>
      <c r="K2" s="142" t="s">
        <v>153</v>
      </c>
      <c r="L2" s="143"/>
      <c r="M2" s="143"/>
      <c r="N2" s="143"/>
      <c r="O2" s="143"/>
      <c r="P2" s="143"/>
      <c r="Q2" s="143"/>
      <c r="R2" s="143"/>
      <c r="S2" s="143"/>
    </row>
    <row r="3" spans="1:19" ht="15" customHeight="1" x14ac:dyDescent="0.25">
      <c r="A3" s="144" t="s">
        <v>14</v>
      </c>
      <c r="B3" s="144" t="s">
        <v>6</v>
      </c>
      <c r="C3" s="145" t="s">
        <v>7</v>
      </c>
      <c r="D3" s="146"/>
      <c r="E3" s="144" t="s">
        <v>10</v>
      </c>
      <c r="F3" s="144"/>
      <c r="G3" s="144" t="s">
        <v>12</v>
      </c>
      <c r="H3" s="144" t="s">
        <v>11</v>
      </c>
      <c r="I3" s="144" t="s">
        <v>13</v>
      </c>
      <c r="K3" s="143"/>
      <c r="L3" s="143"/>
      <c r="M3" s="143"/>
      <c r="N3" s="143"/>
      <c r="O3" s="143"/>
      <c r="P3" s="143"/>
      <c r="Q3" s="143"/>
      <c r="R3" s="143"/>
      <c r="S3" s="143"/>
    </row>
    <row r="4" spans="1:19" ht="15" customHeight="1" x14ac:dyDescent="0.25">
      <c r="A4" s="144"/>
      <c r="B4" s="144"/>
      <c r="C4" s="7" t="s">
        <v>8</v>
      </c>
      <c r="D4" s="7" t="s">
        <v>9</v>
      </c>
      <c r="E4" s="7" t="s">
        <v>8</v>
      </c>
      <c r="F4" s="7" t="s">
        <v>9</v>
      </c>
      <c r="G4" s="144"/>
      <c r="H4" s="144"/>
      <c r="I4" s="144"/>
      <c r="K4" s="143"/>
      <c r="L4" s="143"/>
      <c r="M4" s="143"/>
      <c r="N4" s="143"/>
      <c r="O4" s="143"/>
      <c r="P4" s="143"/>
      <c r="Q4" s="143"/>
      <c r="R4" s="143"/>
      <c r="S4" s="143"/>
    </row>
    <row r="5" spans="1:19" ht="15" customHeight="1" x14ac:dyDescent="0.25">
      <c r="A5" s="8">
        <v>1</v>
      </c>
      <c r="B5" s="8" t="s">
        <v>15</v>
      </c>
      <c r="C5" s="8">
        <v>4.3079999999999998</v>
      </c>
      <c r="D5" s="8"/>
      <c r="E5" s="8">
        <v>3.48</v>
      </c>
      <c r="F5" s="8"/>
      <c r="G5" s="9">
        <f>E5+F5</f>
        <v>3.48</v>
      </c>
      <c r="H5" s="9">
        <f>(C5+D5)</f>
        <v>4.3079999999999998</v>
      </c>
      <c r="I5" s="9">
        <f>G5*H5</f>
        <v>14.99184</v>
      </c>
      <c r="K5" s="143"/>
      <c r="L5" s="143"/>
      <c r="M5" s="143"/>
      <c r="N5" s="143"/>
      <c r="O5" s="143"/>
      <c r="P5" s="143"/>
      <c r="Q5" s="143"/>
      <c r="R5" s="143"/>
      <c r="S5" s="143"/>
    </row>
    <row r="6" spans="1:19" ht="15" customHeight="1" x14ac:dyDescent="0.25">
      <c r="A6" s="8"/>
      <c r="B6" s="8" t="s">
        <v>43</v>
      </c>
      <c r="C6" s="8">
        <v>4.3079999999999998</v>
      </c>
      <c r="D6" s="8"/>
      <c r="E6" s="8">
        <v>2.93</v>
      </c>
      <c r="F6" s="8"/>
      <c r="G6" s="9">
        <f t="shared" ref="G6:G32" si="0">E6+F6</f>
        <v>2.93</v>
      </c>
      <c r="H6" s="9">
        <f t="shared" ref="H6:H32" si="1">(C6+D6)</f>
        <v>4.3079999999999998</v>
      </c>
      <c r="I6" s="9">
        <f>G6*H6</f>
        <v>12.622440000000001</v>
      </c>
      <c r="K6" s="143"/>
      <c r="L6" s="143"/>
      <c r="M6" s="143"/>
      <c r="N6" s="143"/>
      <c r="O6" s="143"/>
      <c r="P6" s="143"/>
      <c r="Q6" s="143"/>
      <c r="R6" s="143"/>
      <c r="S6" s="143"/>
    </row>
    <row r="7" spans="1:19" ht="15" customHeight="1" x14ac:dyDescent="0.25">
      <c r="A7" s="8">
        <v>2</v>
      </c>
      <c r="B7" s="8" t="s">
        <v>16</v>
      </c>
      <c r="C7" s="8"/>
      <c r="D7" s="8"/>
      <c r="E7" s="8"/>
      <c r="F7" s="8"/>
      <c r="G7" s="9">
        <f t="shared" si="0"/>
        <v>0</v>
      </c>
      <c r="H7" s="9">
        <f t="shared" si="1"/>
        <v>0</v>
      </c>
      <c r="I7" s="9">
        <f t="shared" ref="I7:I32" si="2">G7*H7</f>
        <v>0</v>
      </c>
      <c r="K7" s="143"/>
      <c r="L7" s="143"/>
      <c r="M7" s="143"/>
      <c r="N7" s="143"/>
      <c r="O7" s="143"/>
      <c r="P7" s="143"/>
      <c r="Q7" s="143"/>
      <c r="R7" s="143"/>
      <c r="S7" s="143"/>
    </row>
    <row r="8" spans="1:19" ht="15" customHeight="1" x14ac:dyDescent="0.25">
      <c r="A8" s="8">
        <v>3</v>
      </c>
      <c r="B8" s="8" t="s">
        <v>17</v>
      </c>
      <c r="C8" s="8">
        <v>2.1</v>
      </c>
      <c r="D8" s="8"/>
      <c r="E8" s="8">
        <v>1.2</v>
      </c>
      <c r="F8" s="8"/>
      <c r="G8" s="9">
        <f t="shared" si="0"/>
        <v>1.2</v>
      </c>
      <c r="H8" s="9">
        <f t="shared" si="1"/>
        <v>2.1</v>
      </c>
      <c r="I8" s="9">
        <f t="shared" si="2"/>
        <v>2.52</v>
      </c>
      <c r="K8" s="143"/>
      <c r="L8" s="143"/>
      <c r="M8" s="143"/>
      <c r="N8" s="143"/>
      <c r="O8" s="143"/>
      <c r="P8" s="143"/>
      <c r="Q8" s="143"/>
      <c r="R8" s="143"/>
      <c r="S8" s="143"/>
    </row>
    <row r="9" spans="1:19" ht="15" customHeight="1" x14ac:dyDescent="0.25">
      <c r="A9" s="8"/>
      <c r="B9" s="8" t="s">
        <v>18</v>
      </c>
      <c r="C9" s="8">
        <v>2.1</v>
      </c>
      <c r="D9" s="8"/>
      <c r="E9" s="8">
        <v>1.2</v>
      </c>
      <c r="F9" s="8"/>
      <c r="G9" s="9">
        <f t="shared" si="0"/>
        <v>1.2</v>
      </c>
      <c r="H9" s="9">
        <f t="shared" si="1"/>
        <v>2.1</v>
      </c>
      <c r="I9" s="9">
        <f t="shared" si="2"/>
        <v>2.52</v>
      </c>
      <c r="K9" s="143"/>
      <c r="L9" s="143"/>
      <c r="M9" s="143"/>
      <c r="N9" s="143"/>
      <c r="O9" s="143"/>
      <c r="P9" s="143"/>
      <c r="Q9" s="143"/>
      <c r="R9" s="143"/>
      <c r="S9" s="143"/>
    </row>
    <row r="10" spans="1:19" ht="15" customHeight="1" x14ac:dyDescent="0.25">
      <c r="A10" s="8"/>
      <c r="B10" s="8" t="s">
        <v>19</v>
      </c>
      <c r="C10" s="8"/>
      <c r="D10" s="8"/>
      <c r="E10" s="8"/>
      <c r="F10" s="8"/>
      <c r="G10" s="9">
        <f t="shared" si="0"/>
        <v>0</v>
      </c>
      <c r="H10" s="9">
        <f t="shared" si="1"/>
        <v>0</v>
      </c>
      <c r="I10" s="9">
        <f t="shared" si="2"/>
        <v>0</v>
      </c>
      <c r="K10" s="143"/>
      <c r="L10" s="143"/>
      <c r="M10" s="143"/>
      <c r="N10" s="143"/>
      <c r="O10" s="143"/>
      <c r="P10" s="143"/>
      <c r="Q10" s="143"/>
      <c r="R10" s="143"/>
      <c r="S10" s="143"/>
    </row>
    <row r="11" spans="1:19" ht="15" customHeight="1" x14ac:dyDescent="0.25">
      <c r="A11" s="8"/>
      <c r="B11" s="8" t="s">
        <v>20</v>
      </c>
      <c r="C11" s="8"/>
      <c r="D11" s="8"/>
      <c r="E11" s="8"/>
      <c r="F11" s="8"/>
      <c r="G11" s="9">
        <f t="shared" si="0"/>
        <v>0</v>
      </c>
      <c r="H11" s="9">
        <f t="shared" si="1"/>
        <v>0</v>
      </c>
      <c r="I11" s="9">
        <f t="shared" si="2"/>
        <v>0</v>
      </c>
      <c r="K11" s="143"/>
      <c r="L11" s="143"/>
      <c r="M11" s="143"/>
      <c r="N11" s="143"/>
      <c r="O11" s="143"/>
      <c r="P11" s="143"/>
      <c r="Q11" s="143"/>
      <c r="R11" s="143"/>
      <c r="S11" s="143"/>
    </row>
    <row r="12" spans="1:19" ht="15" customHeight="1" x14ac:dyDescent="0.25">
      <c r="A12" s="8">
        <v>4</v>
      </c>
      <c r="B12" s="8" t="s">
        <v>21</v>
      </c>
      <c r="C12" s="8">
        <v>3</v>
      </c>
      <c r="D12" s="8"/>
      <c r="E12" s="8">
        <v>2.9</v>
      </c>
      <c r="F12" s="8"/>
      <c r="G12" s="9">
        <f t="shared" si="0"/>
        <v>2.9</v>
      </c>
      <c r="H12" s="9">
        <f t="shared" si="1"/>
        <v>3</v>
      </c>
      <c r="I12" s="9">
        <f t="shared" si="2"/>
        <v>8.6999999999999993</v>
      </c>
      <c r="K12" s="143"/>
      <c r="L12" s="143"/>
      <c r="M12" s="143"/>
      <c r="N12" s="143"/>
      <c r="O12" s="143"/>
      <c r="P12" s="143"/>
      <c r="Q12" s="143"/>
      <c r="R12" s="143"/>
      <c r="S12" s="143"/>
    </row>
    <row r="13" spans="1:19" ht="15" customHeight="1" x14ac:dyDescent="0.25">
      <c r="A13" s="8"/>
      <c r="B13" s="8" t="s">
        <v>22</v>
      </c>
      <c r="C13" s="8">
        <v>1.5</v>
      </c>
      <c r="D13" s="8"/>
      <c r="E13" s="8">
        <v>2.9</v>
      </c>
      <c r="F13" s="8"/>
      <c r="G13" s="9">
        <f t="shared" si="0"/>
        <v>2.9</v>
      </c>
      <c r="H13" s="9">
        <f t="shared" si="1"/>
        <v>1.5</v>
      </c>
      <c r="I13" s="9">
        <f t="shared" si="2"/>
        <v>4.3499999999999996</v>
      </c>
      <c r="K13" s="143"/>
      <c r="L13" s="143"/>
      <c r="M13" s="143"/>
      <c r="N13" s="143"/>
      <c r="O13" s="143"/>
      <c r="P13" s="143"/>
      <c r="Q13" s="143"/>
      <c r="R13" s="143"/>
      <c r="S13" s="143"/>
    </row>
    <row r="14" spans="1:19" ht="15" customHeight="1" x14ac:dyDescent="0.25">
      <c r="A14" s="8"/>
      <c r="B14" s="8" t="s">
        <v>23</v>
      </c>
      <c r="C14" s="8"/>
      <c r="D14" s="8"/>
      <c r="E14" s="8"/>
      <c r="F14" s="8"/>
      <c r="G14" s="9">
        <f t="shared" si="0"/>
        <v>0</v>
      </c>
      <c r="H14" s="9">
        <f t="shared" si="1"/>
        <v>0</v>
      </c>
      <c r="I14" s="9">
        <f t="shared" si="2"/>
        <v>0</v>
      </c>
      <c r="K14" s="143"/>
      <c r="L14" s="143"/>
      <c r="M14" s="143"/>
      <c r="N14" s="143"/>
      <c r="O14" s="143"/>
      <c r="P14" s="143"/>
      <c r="Q14" s="143"/>
      <c r="R14" s="143"/>
      <c r="S14" s="143"/>
    </row>
    <row r="15" spans="1:19" ht="15" customHeight="1" x14ac:dyDescent="0.25">
      <c r="A15" s="8"/>
      <c r="B15" s="8" t="s">
        <v>24</v>
      </c>
      <c r="C15" s="8">
        <v>2.758</v>
      </c>
      <c r="D15" s="8"/>
      <c r="E15" s="8">
        <v>0.6</v>
      </c>
      <c r="F15" s="8"/>
      <c r="G15" s="9">
        <f t="shared" si="0"/>
        <v>0.6</v>
      </c>
      <c r="H15" s="9">
        <f t="shared" si="1"/>
        <v>2.758</v>
      </c>
      <c r="I15" s="9">
        <f t="shared" si="2"/>
        <v>1.6548</v>
      </c>
      <c r="K15" s="143"/>
      <c r="L15" s="143"/>
      <c r="M15" s="143"/>
      <c r="N15" s="143"/>
      <c r="O15" s="143"/>
      <c r="P15" s="143"/>
      <c r="Q15" s="143"/>
      <c r="R15" s="143"/>
      <c r="S15" s="143"/>
    </row>
    <row r="16" spans="1:19" ht="15" customHeight="1" x14ac:dyDescent="0.25">
      <c r="A16" s="8">
        <v>5</v>
      </c>
      <c r="B16" s="8" t="s">
        <v>25</v>
      </c>
      <c r="C16" s="8">
        <v>0.78500000000000003</v>
      </c>
      <c r="D16" s="8"/>
      <c r="E16" s="8">
        <v>1.3149999999999999</v>
      </c>
      <c r="F16" s="8"/>
      <c r="G16" s="9">
        <f t="shared" si="0"/>
        <v>1.3149999999999999</v>
      </c>
      <c r="H16" s="9">
        <f t="shared" si="1"/>
        <v>0.78500000000000003</v>
      </c>
      <c r="I16" s="9">
        <f t="shared" si="2"/>
        <v>1.0322750000000001</v>
      </c>
      <c r="K16" s="143"/>
      <c r="L16" s="143"/>
      <c r="M16" s="143"/>
      <c r="N16" s="143"/>
      <c r="O16" s="143"/>
      <c r="P16" s="143"/>
      <c r="Q16" s="143"/>
      <c r="R16" s="143"/>
      <c r="S16" s="143"/>
    </row>
    <row r="17" spans="1:19" ht="15" customHeight="1" x14ac:dyDescent="0.25">
      <c r="A17" s="8"/>
      <c r="B17" s="8" t="s">
        <v>26</v>
      </c>
      <c r="C17" s="10">
        <v>0.78500000000000003</v>
      </c>
      <c r="D17" s="10"/>
      <c r="E17" s="10">
        <v>1.3149999999999999</v>
      </c>
      <c r="F17" s="10"/>
      <c r="G17" s="9">
        <f t="shared" si="0"/>
        <v>1.3149999999999999</v>
      </c>
      <c r="H17" s="9">
        <f t="shared" si="1"/>
        <v>0.78500000000000003</v>
      </c>
      <c r="I17" s="9">
        <f t="shared" si="2"/>
        <v>1.0322750000000001</v>
      </c>
      <c r="K17" s="143"/>
      <c r="L17" s="143"/>
      <c r="M17" s="143"/>
      <c r="N17" s="143"/>
      <c r="O17" s="143"/>
      <c r="P17" s="143"/>
      <c r="Q17" s="143"/>
      <c r="R17" s="143"/>
      <c r="S17" s="143"/>
    </row>
    <row r="18" spans="1:19" ht="15" customHeight="1" x14ac:dyDescent="0.25">
      <c r="A18" s="8"/>
      <c r="B18" s="8" t="s">
        <v>27</v>
      </c>
      <c r="C18" s="8">
        <v>2.85</v>
      </c>
      <c r="D18" s="8"/>
      <c r="E18" s="8">
        <v>1</v>
      </c>
      <c r="F18" s="11"/>
      <c r="G18" s="9">
        <f t="shared" si="0"/>
        <v>1</v>
      </c>
      <c r="H18" s="9">
        <f t="shared" si="1"/>
        <v>2.85</v>
      </c>
      <c r="I18" s="9">
        <f t="shared" si="2"/>
        <v>2.85</v>
      </c>
      <c r="K18" s="143"/>
      <c r="L18" s="143"/>
      <c r="M18" s="143"/>
      <c r="N18" s="143"/>
      <c r="O18" s="143"/>
      <c r="P18" s="143"/>
      <c r="Q18" s="143"/>
      <c r="R18" s="143"/>
      <c r="S18" s="143"/>
    </row>
    <row r="19" spans="1:19" ht="15" customHeight="1" x14ac:dyDescent="0.25">
      <c r="A19" s="8">
        <v>6</v>
      </c>
      <c r="B19" s="8" t="s">
        <v>28</v>
      </c>
      <c r="C19" s="8">
        <v>2.99</v>
      </c>
      <c r="D19" s="8"/>
      <c r="E19" s="8">
        <v>1</v>
      </c>
      <c r="F19" s="11"/>
      <c r="G19" s="9">
        <f t="shared" si="0"/>
        <v>1</v>
      </c>
      <c r="H19" s="9">
        <f t="shared" si="1"/>
        <v>2.99</v>
      </c>
      <c r="I19" s="9">
        <f t="shared" si="2"/>
        <v>2.99</v>
      </c>
      <c r="K19" s="143"/>
      <c r="L19" s="143"/>
      <c r="M19" s="143"/>
      <c r="N19" s="143"/>
      <c r="O19" s="143"/>
      <c r="P19" s="143"/>
      <c r="Q19" s="143"/>
      <c r="R19" s="143"/>
      <c r="S19" s="143"/>
    </row>
    <row r="20" spans="1:19" ht="15" customHeight="1" x14ac:dyDescent="0.25">
      <c r="A20" s="8"/>
      <c r="B20" s="8" t="s">
        <v>29</v>
      </c>
      <c r="C20" s="8">
        <v>2.99</v>
      </c>
      <c r="D20" s="8"/>
      <c r="E20" s="8">
        <v>1</v>
      </c>
      <c r="F20" s="11"/>
      <c r="G20" s="9">
        <f t="shared" si="0"/>
        <v>1</v>
      </c>
      <c r="H20" s="9">
        <f t="shared" si="1"/>
        <v>2.99</v>
      </c>
      <c r="I20" s="9">
        <f t="shared" si="2"/>
        <v>2.99</v>
      </c>
      <c r="K20" s="143"/>
      <c r="L20" s="143"/>
      <c r="M20" s="143"/>
      <c r="N20" s="143"/>
      <c r="O20" s="143"/>
      <c r="P20" s="143"/>
      <c r="Q20" s="143"/>
      <c r="R20" s="143"/>
      <c r="S20" s="143"/>
    </row>
    <row r="21" spans="1:19" ht="15" customHeight="1" x14ac:dyDescent="0.25">
      <c r="A21" s="8"/>
      <c r="B21" s="8" t="s">
        <v>44</v>
      </c>
      <c r="C21" s="8"/>
      <c r="D21" s="8"/>
      <c r="E21" s="8"/>
      <c r="F21" s="11"/>
      <c r="G21" s="9">
        <f t="shared" si="0"/>
        <v>0</v>
      </c>
      <c r="H21" s="9">
        <f t="shared" si="1"/>
        <v>0</v>
      </c>
      <c r="I21" s="9">
        <f t="shared" si="2"/>
        <v>0</v>
      </c>
    </row>
    <row r="22" spans="1:19" ht="15" customHeight="1" x14ac:dyDescent="0.25">
      <c r="A22" s="8"/>
      <c r="B22" s="8" t="s">
        <v>45</v>
      </c>
      <c r="C22" s="8"/>
      <c r="D22" s="8"/>
      <c r="E22" s="8"/>
      <c r="F22" s="11"/>
      <c r="G22" s="9">
        <f t="shared" si="0"/>
        <v>0</v>
      </c>
      <c r="H22" s="9">
        <f t="shared" si="1"/>
        <v>0</v>
      </c>
      <c r="I22" s="9">
        <f t="shared" si="2"/>
        <v>0</v>
      </c>
    </row>
    <row r="23" spans="1:19" ht="15" customHeight="1" x14ac:dyDescent="0.25">
      <c r="A23" s="8">
        <v>7</v>
      </c>
      <c r="B23" s="8" t="s">
        <v>30</v>
      </c>
      <c r="C23" s="8"/>
      <c r="D23" s="8"/>
      <c r="E23" s="8"/>
      <c r="F23" s="11"/>
      <c r="G23" s="9">
        <f t="shared" si="0"/>
        <v>0</v>
      </c>
      <c r="H23" s="9">
        <f t="shared" si="1"/>
        <v>0</v>
      </c>
      <c r="I23" s="9">
        <f t="shared" si="2"/>
        <v>0</v>
      </c>
    </row>
    <row r="24" spans="1:19" ht="15" customHeight="1" x14ac:dyDescent="0.25">
      <c r="A24" s="8"/>
      <c r="B24" s="8" t="s">
        <v>31</v>
      </c>
      <c r="C24" s="8"/>
      <c r="D24" s="8"/>
      <c r="E24" s="8"/>
      <c r="F24" s="11"/>
      <c r="G24" s="9">
        <f t="shared" si="0"/>
        <v>0</v>
      </c>
      <c r="H24" s="9">
        <f t="shared" si="1"/>
        <v>0</v>
      </c>
      <c r="I24" s="9">
        <f t="shared" si="2"/>
        <v>0</v>
      </c>
    </row>
    <row r="25" spans="1:19" ht="15" customHeight="1" x14ac:dyDescent="0.25">
      <c r="A25" s="8"/>
      <c r="B25" s="8" t="s">
        <v>32</v>
      </c>
      <c r="C25" s="8"/>
      <c r="D25" s="8"/>
      <c r="E25" s="8"/>
      <c r="F25" s="11"/>
      <c r="G25" s="9">
        <f t="shared" si="0"/>
        <v>0</v>
      </c>
      <c r="H25" s="9">
        <f t="shared" si="1"/>
        <v>0</v>
      </c>
      <c r="I25" s="9">
        <f t="shared" si="2"/>
        <v>0</v>
      </c>
    </row>
    <row r="26" spans="1:19" ht="15" customHeight="1" x14ac:dyDescent="0.25">
      <c r="A26" s="8">
        <v>8</v>
      </c>
      <c r="B26" s="8" t="s">
        <v>33</v>
      </c>
      <c r="C26" s="8"/>
      <c r="D26" s="8"/>
      <c r="E26" s="8"/>
      <c r="F26" s="11"/>
      <c r="G26" s="9">
        <f t="shared" si="0"/>
        <v>0</v>
      </c>
      <c r="H26" s="9">
        <f t="shared" si="1"/>
        <v>0</v>
      </c>
      <c r="I26" s="9">
        <f t="shared" si="2"/>
        <v>0</v>
      </c>
    </row>
    <row r="27" spans="1:19" ht="15" customHeight="1" x14ac:dyDescent="0.25">
      <c r="A27" s="8"/>
      <c r="B27" s="8" t="s">
        <v>34</v>
      </c>
      <c r="C27" s="8"/>
      <c r="D27" s="8"/>
      <c r="E27" s="8"/>
      <c r="F27" s="11"/>
      <c r="G27" s="9">
        <f t="shared" si="0"/>
        <v>0</v>
      </c>
      <c r="H27" s="9">
        <f t="shared" si="1"/>
        <v>0</v>
      </c>
      <c r="I27" s="9">
        <f t="shared" si="2"/>
        <v>0</v>
      </c>
    </row>
    <row r="28" spans="1:19" ht="15" customHeight="1" x14ac:dyDescent="0.25">
      <c r="A28" s="8"/>
      <c r="B28" s="8" t="s">
        <v>35</v>
      </c>
      <c r="C28" s="8"/>
      <c r="D28" s="8"/>
      <c r="E28" s="8"/>
      <c r="F28" s="11"/>
      <c r="G28" s="9">
        <f t="shared" si="0"/>
        <v>0</v>
      </c>
      <c r="H28" s="9">
        <f t="shared" si="1"/>
        <v>0</v>
      </c>
      <c r="I28" s="9">
        <f t="shared" si="2"/>
        <v>0</v>
      </c>
    </row>
    <row r="29" spans="1:19" ht="15" customHeight="1" x14ac:dyDescent="0.25">
      <c r="A29" s="8">
        <v>9</v>
      </c>
      <c r="B29" s="8" t="s">
        <v>36</v>
      </c>
      <c r="C29" s="8"/>
      <c r="D29" s="8"/>
      <c r="E29" s="8"/>
      <c r="F29" s="11"/>
      <c r="G29" s="9">
        <f t="shared" si="0"/>
        <v>0</v>
      </c>
      <c r="H29" s="9">
        <f t="shared" si="1"/>
        <v>0</v>
      </c>
      <c r="I29" s="9">
        <f t="shared" si="2"/>
        <v>0</v>
      </c>
    </row>
    <row r="30" spans="1:19" ht="15" customHeight="1" x14ac:dyDescent="0.25">
      <c r="A30" s="8"/>
      <c r="B30" s="8" t="s">
        <v>37</v>
      </c>
      <c r="C30" s="8"/>
      <c r="D30" s="8"/>
      <c r="E30" s="8"/>
      <c r="F30" s="11"/>
      <c r="G30" s="9">
        <f t="shared" si="0"/>
        <v>0</v>
      </c>
      <c r="H30" s="9">
        <f t="shared" si="1"/>
        <v>0</v>
      </c>
      <c r="I30" s="9">
        <f t="shared" si="2"/>
        <v>0</v>
      </c>
    </row>
    <row r="31" spans="1:19" ht="15" customHeight="1" x14ac:dyDescent="0.25">
      <c r="A31" s="8"/>
      <c r="B31" s="8" t="s">
        <v>38</v>
      </c>
      <c r="C31" s="8"/>
      <c r="D31" s="8"/>
      <c r="E31" s="8"/>
      <c r="F31" s="11"/>
      <c r="G31" s="9">
        <f t="shared" si="0"/>
        <v>0</v>
      </c>
      <c r="H31" s="9">
        <f t="shared" si="1"/>
        <v>0</v>
      </c>
      <c r="I31" s="9">
        <f t="shared" si="2"/>
        <v>0</v>
      </c>
    </row>
    <row r="32" spans="1:19" ht="15" customHeight="1" x14ac:dyDescent="0.25">
      <c r="A32" s="8">
        <v>10</v>
      </c>
      <c r="B32" s="8" t="s">
        <v>39</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40</v>
      </c>
      <c r="C35" s="8"/>
      <c r="D35" s="8"/>
      <c r="E35" s="8"/>
      <c r="F35" s="11"/>
      <c r="G35" s="8"/>
      <c r="H35" s="10"/>
      <c r="I35" s="9">
        <f>SUM(I5:I18)</f>
        <v>52.273630000000004</v>
      </c>
      <c r="J35" s="5">
        <f>I35*10.764</f>
        <v>562.67335332000005</v>
      </c>
    </row>
    <row r="36" spans="1:10" ht="15" customHeight="1" x14ac:dyDescent="0.25">
      <c r="A36" s="8"/>
      <c r="B36" s="7" t="s">
        <v>46</v>
      </c>
      <c r="C36" s="8"/>
      <c r="D36" s="8"/>
      <c r="E36" s="8"/>
      <c r="F36" s="11"/>
      <c r="G36" s="8"/>
      <c r="H36" s="10"/>
      <c r="I36" s="9">
        <f>SUM(I19:I28)</f>
        <v>5.98</v>
      </c>
      <c r="J36" s="5">
        <f>I36*10.764</f>
        <v>64.368719999999996</v>
      </c>
    </row>
    <row r="37" spans="1:10" ht="15" customHeight="1" x14ac:dyDescent="0.25">
      <c r="A37" s="8"/>
      <c r="B37" s="7" t="s">
        <v>47</v>
      </c>
      <c r="C37" s="8"/>
      <c r="D37" s="8"/>
      <c r="E37" s="8"/>
      <c r="F37" s="11"/>
      <c r="G37" s="8"/>
      <c r="H37" s="10"/>
      <c r="I37" s="12">
        <f>SUM(I29:I31)</f>
        <v>0</v>
      </c>
      <c r="J37" s="5">
        <f>I37*10.764</f>
        <v>0</v>
      </c>
    </row>
    <row r="38" spans="1:10" ht="15" customHeight="1" x14ac:dyDescent="0.25">
      <c r="A38" s="8"/>
      <c r="B38" s="7" t="s">
        <v>41</v>
      </c>
      <c r="C38" s="8"/>
      <c r="D38" s="8"/>
      <c r="E38" s="8"/>
      <c r="F38" s="11"/>
      <c r="G38" s="8"/>
      <c r="H38" s="10"/>
      <c r="I38" s="9">
        <f>SUM(I5:I28)</f>
        <v>58.253630000000008</v>
      </c>
      <c r="J38" s="5">
        <f>I38*10.764</f>
        <v>627.0420733200001</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2:S20"/>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77</v>
      </c>
      <c r="B2" s="49" t="s">
        <v>78</v>
      </c>
      <c r="C2" s="49">
        <v>7</v>
      </c>
    </row>
    <row r="3" spans="1:14" x14ac:dyDescent="0.25">
      <c r="B3" t="s">
        <v>79</v>
      </c>
      <c r="C3" t="s">
        <v>80</v>
      </c>
    </row>
    <row r="4" spans="1:14" x14ac:dyDescent="0.25">
      <c r="A4" t="s">
        <v>81</v>
      </c>
      <c r="B4" s="14">
        <v>20</v>
      </c>
      <c r="C4" s="14">
        <v>20</v>
      </c>
    </row>
    <row r="5" spans="1:14" x14ac:dyDescent="0.25">
      <c r="A5" t="s">
        <v>82</v>
      </c>
      <c r="B5" t="s">
        <v>83</v>
      </c>
      <c r="C5" t="s">
        <v>84</v>
      </c>
      <c r="H5" s="14" t="s">
        <v>85</v>
      </c>
      <c r="I5" s="14" t="s">
        <v>86</v>
      </c>
      <c r="J5" s="14" t="s">
        <v>87</v>
      </c>
      <c r="K5" s="14" t="s">
        <v>88</v>
      </c>
      <c r="L5" s="14" t="s">
        <v>89</v>
      </c>
      <c r="M5" s="14" t="s">
        <v>90</v>
      </c>
      <c r="N5" s="14" t="s">
        <v>91</v>
      </c>
    </row>
    <row r="6" spans="1:14" x14ac:dyDescent="0.25">
      <c r="B6" s="14">
        <f>C2+1</f>
        <v>8</v>
      </c>
      <c r="C6" s="14">
        <v>0</v>
      </c>
      <c r="E6" s="20" t="s">
        <v>92</v>
      </c>
      <c r="H6" s="20">
        <f>C4</f>
        <v>20</v>
      </c>
      <c r="I6" s="77">
        <f>30/B6*C6</f>
        <v>0</v>
      </c>
      <c r="J6" s="75">
        <f>15/B8*C8</f>
        <v>0</v>
      </c>
      <c r="K6" s="20">
        <f>10/B10*C10</f>
        <v>0</v>
      </c>
      <c r="L6" s="20">
        <f>10/B12*C12</f>
        <v>0</v>
      </c>
      <c r="M6" s="20">
        <f>5/B14*C14</f>
        <v>0</v>
      </c>
      <c r="N6" s="20">
        <f>5/B16*C16</f>
        <v>0</v>
      </c>
    </row>
    <row r="7" spans="1:14" x14ac:dyDescent="0.25">
      <c r="A7" t="s">
        <v>93</v>
      </c>
      <c r="B7" t="s">
        <v>94</v>
      </c>
      <c r="C7" t="s">
        <v>95</v>
      </c>
      <c r="E7" s="14" t="s">
        <v>96</v>
      </c>
      <c r="F7" s="14"/>
      <c r="G7" s="14"/>
      <c r="H7" s="14">
        <f>H6+20</f>
        <v>40</v>
      </c>
      <c r="I7" s="18">
        <f>30/B6*C6</f>
        <v>0</v>
      </c>
      <c r="J7" s="76">
        <f>10/B8*C8</f>
        <v>0</v>
      </c>
      <c r="K7" s="14">
        <f>5/B10*C10</f>
        <v>0</v>
      </c>
      <c r="L7" s="14">
        <f>5/B12*C12</f>
        <v>0</v>
      </c>
      <c r="M7" s="14">
        <f>5/B14*C14</f>
        <v>0</v>
      </c>
      <c r="N7" s="14">
        <f>5/B16*C16</f>
        <v>0</v>
      </c>
    </row>
    <row r="8" spans="1:14" x14ac:dyDescent="0.25">
      <c r="B8" s="14">
        <f>C2</f>
        <v>7</v>
      </c>
      <c r="C8" s="14">
        <v>0</v>
      </c>
    </row>
    <row r="9" spans="1:14" x14ac:dyDescent="0.25">
      <c r="A9" t="s">
        <v>97</v>
      </c>
      <c r="B9" t="s">
        <v>94</v>
      </c>
      <c r="C9" t="s">
        <v>95</v>
      </c>
    </row>
    <row r="10" spans="1:14" x14ac:dyDescent="0.25">
      <c r="B10" s="14">
        <f>C2</f>
        <v>7</v>
      </c>
      <c r="C10" s="14">
        <v>0</v>
      </c>
    </row>
    <row r="11" spans="1:14" x14ac:dyDescent="0.25">
      <c r="A11" t="s">
        <v>89</v>
      </c>
      <c r="B11" t="s">
        <v>94</v>
      </c>
      <c r="C11" t="s">
        <v>95</v>
      </c>
    </row>
    <row r="12" spans="1:14" x14ac:dyDescent="0.25">
      <c r="B12" s="14">
        <f>C2</f>
        <v>7</v>
      </c>
      <c r="C12" s="14">
        <v>0</v>
      </c>
      <c r="H12" s="14"/>
      <c r="I12" s="14" t="s">
        <v>92</v>
      </c>
      <c r="J12" s="14" t="s">
        <v>98</v>
      </c>
      <c r="K12" t="s">
        <v>99</v>
      </c>
    </row>
    <row r="13" spans="1:14" ht="30" x14ac:dyDescent="0.25">
      <c r="A13" s="50" t="s">
        <v>90</v>
      </c>
      <c r="B13" t="s">
        <v>94</v>
      </c>
      <c r="C13" t="s">
        <v>95</v>
      </c>
      <c r="H13" s="14" t="s">
        <v>100</v>
      </c>
      <c r="I13" s="14">
        <f>H6</f>
        <v>20</v>
      </c>
      <c r="J13" s="14">
        <f>H7</f>
        <v>40</v>
      </c>
      <c r="K13" t="s">
        <v>99</v>
      </c>
    </row>
    <row r="14" spans="1:14" x14ac:dyDescent="0.25">
      <c r="B14" s="14">
        <f>C2</f>
        <v>7</v>
      </c>
      <c r="C14" s="14">
        <v>0</v>
      </c>
      <c r="H14" s="14" t="s">
        <v>101</v>
      </c>
      <c r="I14" s="18">
        <f>I6</f>
        <v>0</v>
      </c>
      <c r="J14" s="18">
        <f>I7</f>
        <v>0</v>
      </c>
    </row>
    <row r="15" spans="1:14" x14ac:dyDescent="0.25">
      <c r="A15" t="s">
        <v>91</v>
      </c>
      <c r="B15" t="s">
        <v>94</v>
      </c>
      <c r="C15" t="s">
        <v>95</v>
      </c>
      <c r="H15" s="14" t="s">
        <v>87</v>
      </c>
      <c r="I15" s="76">
        <f>J6</f>
        <v>0</v>
      </c>
      <c r="J15" s="76">
        <f>J7</f>
        <v>0</v>
      </c>
    </row>
    <row r="16" spans="1:14" x14ac:dyDescent="0.25">
      <c r="B16" s="14">
        <f>C2</f>
        <v>7</v>
      </c>
      <c r="C16" s="14">
        <v>0</v>
      </c>
      <c r="H16" s="14" t="s">
        <v>88</v>
      </c>
      <c r="I16" s="14">
        <f>K6</f>
        <v>0</v>
      </c>
      <c r="J16" s="14">
        <f>K7</f>
        <v>0</v>
      </c>
    </row>
    <row r="17" spans="8:10" x14ac:dyDescent="0.25">
      <c r="H17" s="14" t="s">
        <v>89</v>
      </c>
      <c r="I17" s="14">
        <f>L6</f>
        <v>0</v>
      </c>
      <c r="J17" s="14">
        <f>L7</f>
        <v>0</v>
      </c>
    </row>
    <row r="18" spans="8:10" ht="30" x14ac:dyDescent="0.25">
      <c r="H18" s="15" t="s">
        <v>90</v>
      </c>
      <c r="I18" s="14">
        <f>M6</f>
        <v>0</v>
      </c>
      <c r="J18" s="14">
        <f>M7</f>
        <v>0</v>
      </c>
    </row>
    <row r="19" spans="8:10" x14ac:dyDescent="0.25">
      <c r="H19" s="14" t="s">
        <v>91</v>
      </c>
      <c r="I19" s="14">
        <f>N6</f>
        <v>0</v>
      </c>
      <c r="J19" s="14">
        <f>N7</f>
        <v>0</v>
      </c>
    </row>
    <row r="20" spans="8:10" x14ac:dyDescent="0.25">
      <c r="H20" s="14" t="s">
        <v>102</v>
      </c>
      <c r="I20" s="76">
        <f>I13+I14+I15+I16+I17+I18+I19</f>
        <v>20</v>
      </c>
      <c r="J20" s="76">
        <f>J13+J14+J15+J16+J17+J18+J19</f>
        <v>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2" t="s">
        <v>134</v>
      </c>
      <c r="C2" s="82" t="s">
        <v>100</v>
      </c>
      <c r="D2" s="82" t="s">
        <v>101</v>
      </c>
      <c r="E2" s="82" t="s">
        <v>135</v>
      </c>
      <c r="F2" s="82" t="s">
        <v>136</v>
      </c>
      <c r="G2" s="82" t="s">
        <v>137</v>
      </c>
      <c r="H2" s="82" t="s">
        <v>89</v>
      </c>
      <c r="I2" s="82" t="s">
        <v>138</v>
      </c>
      <c r="J2" s="82" t="s">
        <v>139</v>
      </c>
      <c r="K2" s="83" t="s">
        <v>140</v>
      </c>
    </row>
    <row r="3" spans="1:11" x14ac:dyDescent="0.25">
      <c r="A3" s="26" t="s">
        <v>141</v>
      </c>
      <c r="B3" s="14">
        <v>10</v>
      </c>
      <c r="C3" s="14">
        <v>15</v>
      </c>
      <c r="D3" s="14">
        <v>30</v>
      </c>
      <c r="E3" s="14">
        <v>10</v>
      </c>
      <c r="F3" s="14">
        <v>5</v>
      </c>
      <c r="G3" s="14">
        <v>5</v>
      </c>
      <c r="H3" s="14">
        <v>10</v>
      </c>
      <c r="I3" s="14">
        <v>2.5</v>
      </c>
      <c r="J3" s="14">
        <v>2.5</v>
      </c>
      <c r="K3" s="84">
        <f>SUM(B3:J3)</f>
        <v>90</v>
      </c>
    </row>
    <row r="4" spans="1:11" x14ac:dyDescent="0.25">
      <c r="A4" s="26" t="s">
        <v>98</v>
      </c>
      <c r="B4" s="14">
        <v>30</v>
      </c>
      <c r="C4" s="14">
        <v>15</v>
      </c>
      <c r="D4" s="14">
        <v>30</v>
      </c>
      <c r="E4" s="14">
        <v>10</v>
      </c>
      <c r="F4" s="14">
        <v>2.5</v>
      </c>
      <c r="G4" s="14">
        <v>2.5</v>
      </c>
      <c r="H4" s="14">
        <v>0</v>
      </c>
      <c r="I4" s="14">
        <v>5</v>
      </c>
      <c r="J4" s="14">
        <v>5</v>
      </c>
      <c r="K4" s="84">
        <f>SUM(B4:J4)</f>
        <v>100</v>
      </c>
    </row>
    <row r="5" spans="1:11" x14ac:dyDescent="0.25">
      <c r="A5" s="26"/>
      <c r="B5" s="14"/>
      <c r="C5" s="14"/>
      <c r="D5" s="14"/>
      <c r="E5" s="14"/>
      <c r="F5" s="14"/>
      <c r="G5" s="14"/>
      <c r="H5" s="14"/>
      <c r="I5" s="14"/>
      <c r="J5" s="14"/>
      <c r="K5" s="84"/>
    </row>
    <row r="6" spans="1:11" ht="30.75" customHeight="1" x14ac:dyDescent="0.25">
      <c r="A6" s="87" t="s">
        <v>142</v>
      </c>
      <c r="B6" s="14">
        <v>1</v>
      </c>
      <c r="C6" s="14">
        <v>1</v>
      </c>
      <c r="D6" s="49">
        <v>23</v>
      </c>
      <c r="E6" s="14">
        <f>D6-1</f>
        <v>22</v>
      </c>
      <c r="F6" s="14">
        <f>E6</f>
        <v>22</v>
      </c>
      <c r="G6" s="14">
        <f t="shared" ref="G6:J6" si="0">F6</f>
        <v>22</v>
      </c>
      <c r="H6" s="14">
        <f t="shared" si="0"/>
        <v>22</v>
      </c>
      <c r="I6" s="14">
        <f t="shared" si="0"/>
        <v>22</v>
      </c>
      <c r="J6" s="14">
        <f t="shared" si="0"/>
        <v>22</v>
      </c>
      <c r="K6" s="84"/>
    </row>
    <row r="7" spans="1:11" ht="15.75" thickBot="1" x14ac:dyDescent="0.3">
      <c r="A7" s="88" t="s">
        <v>143</v>
      </c>
      <c r="B7" s="85">
        <v>1</v>
      </c>
      <c r="C7" s="85">
        <v>1</v>
      </c>
      <c r="D7" s="85">
        <v>4</v>
      </c>
      <c r="E7" s="85">
        <v>0</v>
      </c>
      <c r="F7" s="85">
        <v>0</v>
      </c>
      <c r="G7" s="85">
        <v>0</v>
      </c>
      <c r="H7" s="85">
        <v>0</v>
      </c>
      <c r="I7" s="85">
        <v>0</v>
      </c>
      <c r="J7" s="85">
        <v>0</v>
      </c>
      <c r="K7" s="86"/>
    </row>
    <row r="8" spans="1:11" ht="15.75" thickBot="1" x14ac:dyDescent="0.3">
      <c r="A8" s="147"/>
      <c r="B8" s="147"/>
      <c r="C8" s="147"/>
      <c r="D8" s="147"/>
      <c r="E8" s="147"/>
      <c r="F8" s="147"/>
      <c r="G8" s="147"/>
      <c r="H8" s="147"/>
      <c r="I8" s="147"/>
      <c r="J8" s="147"/>
      <c r="K8" s="147"/>
    </row>
    <row r="9" spans="1:11" x14ac:dyDescent="0.25">
      <c r="A9" s="24" t="s">
        <v>144</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79">
        <f>SUM(B9:J9)</f>
        <v>30.217391304347828</v>
      </c>
    </row>
    <row r="10" spans="1:11" ht="15.75" thickBot="1" x14ac:dyDescent="0.3">
      <c r="A10" s="80" t="s">
        <v>145</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1">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Showroom No. 7</vt:lpstr>
      <vt:lpstr>Showroom No. 6</vt:lpstr>
      <vt:lpstr>Plan First Floor</vt:lpstr>
      <vt:lpstr>Plan Ground Floor</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2025-09-26T10:46:01Z</dcterms:modified>
</cp:coreProperties>
</file>