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s>
  <definedNames>
    <definedName name="_xlnm.Print_Area" localSheetId="0">Report!$A$1:$H$798</definedName>
  </definedNames>
  <calcPr calcId="152511"/>
</workbook>
</file>

<file path=xl/calcChain.xml><?xml version="1.0" encoding="utf-8"?>
<calcChain xmlns="http://schemas.openxmlformats.org/spreadsheetml/2006/main">
  <c r="I387" i="3" l="1"/>
  <c r="I411" i="3"/>
  <c r="I181" i="3"/>
  <c r="I21" i="3"/>
  <c r="E266" i="3"/>
  <c r="I172" i="3" l="1"/>
  <c r="D147" i="3"/>
  <c r="D115" i="3"/>
  <c r="F367" i="3"/>
  <c r="E367" i="3"/>
  <c r="F366" i="3"/>
  <c r="E366" i="3"/>
  <c r="E363" i="3"/>
  <c r="E362" i="3"/>
  <c r="E361" i="3"/>
  <c r="E360" i="3"/>
  <c r="F269" i="3"/>
  <c r="E252" i="3"/>
  <c r="E248" i="3"/>
  <c r="E247" i="3"/>
  <c r="H115" i="3"/>
  <c r="H147" i="3"/>
  <c r="D150" i="3" l="1"/>
  <c r="D158" i="3"/>
  <c r="D154" i="3"/>
  <c r="J149" i="3"/>
  <c r="E149" i="3"/>
  <c r="I146" i="3" s="1"/>
  <c r="G149" i="3" s="1"/>
  <c r="D149" i="3"/>
  <c r="D155" i="3"/>
  <c r="D157" i="3"/>
  <c r="D153" i="3"/>
  <c r="D159" i="3"/>
  <c r="J150" i="3"/>
  <c r="D156" i="3"/>
  <c r="D152" i="3"/>
  <c r="J148" i="3"/>
  <c r="D160" i="3"/>
  <c r="J151" i="3"/>
  <c r="J152" i="3" s="1"/>
  <c r="J157" i="3" s="1"/>
  <c r="J158" i="3" s="1"/>
  <c r="J155" i="3"/>
  <c r="J156" i="3"/>
  <c r="J153" i="3"/>
  <c r="J154" i="3"/>
  <c r="D118" i="3"/>
  <c r="D125" i="3"/>
  <c r="E117" i="3"/>
  <c r="D117" i="3"/>
  <c r="D126" i="3"/>
  <c r="D122" i="3"/>
  <c r="J117" i="3"/>
  <c r="D121" i="3"/>
  <c r="D124" i="3"/>
  <c r="D120" i="3"/>
  <c r="J116" i="3"/>
  <c r="D128" i="3"/>
  <c r="D127" i="3"/>
  <c r="D123" i="3"/>
  <c r="J118" i="3"/>
  <c r="J119" i="3"/>
  <c r="J120" i="3" s="1"/>
  <c r="J125" i="3" s="1"/>
  <c r="J123" i="3"/>
  <c r="J124" i="3"/>
  <c r="J121" i="3"/>
  <c r="J122" i="3"/>
  <c r="I114" i="3" l="1"/>
  <c r="G117" i="3" s="1"/>
  <c r="F625" i="3"/>
  <c r="E625" i="3"/>
  <c r="F624" i="3"/>
  <c r="E624" i="3"/>
  <c r="I577" i="3"/>
  <c r="I512" i="3"/>
  <c r="I312" i="3"/>
  <c r="E316" i="3"/>
  <c r="E315" i="3"/>
  <c r="I630" i="3"/>
  <c r="F375" i="3"/>
  <c r="E375" i="3"/>
  <c r="F374" i="3"/>
  <c r="E374" i="3"/>
  <c r="F373" i="3"/>
  <c r="E373" i="3"/>
  <c r="F372" i="3"/>
  <c r="E372" i="3"/>
  <c r="I370" i="3"/>
  <c r="F360" i="3"/>
  <c r="F356" i="3"/>
  <c r="E356" i="3"/>
  <c r="F350" i="3"/>
  <c r="F355" i="3"/>
  <c r="E355" i="3"/>
  <c r="E350" i="3"/>
  <c r="F349" i="3"/>
  <c r="E349" i="3"/>
  <c r="F344" i="3"/>
  <c r="E344" i="3"/>
  <c r="F343" i="3"/>
  <c r="E343" i="3"/>
  <c r="F338" i="3"/>
  <c r="E338" i="3"/>
  <c r="F337" i="3"/>
  <c r="E337" i="3"/>
  <c r="F332" i="3"/>
  <c r="E332" i="3"/>
  <c r="F331" i="3"/>
  <c r="E331" i="3"/>
  <c r="F326" i="3"/>
  <c r="E326" i="3"/>
  <c r="F325" i="3"/>
  <c r="E325" i="3"/>
  <c r="F318" i="3"/>
  <c r="F317" i="3"/>
  <c r="F310" i="3"/>
  <c r="F311" i="3"/>
  <c r="E302" i="3"/>
  <c r="E301" i="3"/>
  <c r="E294" i="3"/>
  <c r="E287" i="3"/>
  <c r="F297" i="3"/>
  <c r="F290" i="3"/>
  <c r="F283" i="3"/>
  <c r="E280" i="3"/>
  <c r="E273" i="3"/>
  <c r="F276" i="3"/>
  <c r="E259" i="3"/>
  <c r="E241" i="3"/>
  <c r="E240" i="3"/>
  <c r="E234" i="3"/>
  <c r="E233" i="3"/>
  <c r="E227" i="3"/>
  <c r="E220" i="3"/>
  <c r="E213" i="3"/>
  <c r="E206" i="3"/>
  <c r="H355" i="3" l="1"/>
  <c r="H360" i="3"/>
  <c r="F643" i="3" l="1"/>
  <c r="E643" i="3"/>
  <c r="F642" i="3"/>
  <c r="E642" i="3"/>
  <c r="F639" i="3"/>
  <c r="E639" i="3"/>
  <c r="F638" i="3"/>
  <c r="E638" i="3"/>
  <c r="F636" i="3"/>
  <c r="E636" i="3"/>
  <c r="F635" i="3"/>
  <c r="E635" i="3"/>
  <c r="F634" i="3"/>
  <c r="E634" i="3"/>
  <c r="F633" i="3"/>
  <c r="E633" i="3"/>
  <c r="F632" i="3"/>
  <c r="E632" i="3"/>
  <c r="F631" i="3"/>
  <c r="E631" i="3"/>
  <c r="F621" i="3"/>
  <c r="E621" i="3"/>
  <c r="F620" i="3"/>
  <c r="E620" i="3"/>
  <c r="F619" i="3"/>
  <c r="E619" i="3"/>
  <c r="F618" i="3"/>
  <c r="E618" i="3"/>
  <c r="H618" i="3" s="1"/>
  <c r="F607" i="3"/>
  <c r="E607" i="3"/>
  <c r="F606" i="3"/>
  <c r="E606" i="3"/>
  <c r="F605" i="3"/>
  <c r="E605" i="3"/>
  <c r="F604" i="3"/>
  <c r="E604" i="3"/>
  <c r="H604" i="3" s="1"/>
  <c r="F614" i="3"/>
  <c r="E614" i="3"/>
  <c r="F613" i="3"/>
  <c r="E613" i="3"/>
  <c r="F612" i="3"/>
  <c r="E612" i="3"/>
  <c r="F611" i="3"/>
  <c r="E611" i="3"/>
  <c r="F600" i="3"/>
  <c r="E600" i="3"/>
  <c r="F599" i="3"/>
  <c r="E599" i="3"/>
  <c r="F598" i="3"/>
  <c r="E598" i="3"/>
  <c r="F597" i="3"/>
  <c r="E597" i="3"/>
  <c r="H597" i="3" s="1"/>
  <c r="F593" i="3"/>
  <c r="E593" i="3"/>
  <c r="F581" i="3"/>
  <c r="E581" i="3"/>
  <c r="F580" i="3"/>
  <c r="E580" i="3"/>
  <c r="F583" i="3"/>
  <c r="E583" i="3"/>
  <c r="F582" i="3"/>
  <c r="E582" i="3"/>
  <c r="F579" i="3"/>
  <c r="E579" i="3"/>
  <c r="F578" i="3"/>
  <c r="E578" i="3"/>
  <c r="F575" i="3"/>
  <c r="E575" i="3"/>
  <c r="F576" i="3"/>
  <c r="E576" i="3"/>
  <c r="F572" i="3"/>
  <c r="E572" i="3"/>
  <c r="F571" i="3"/>
  <c r="E571" i="3"/>
  <c r="F567" i="3"/>
  <c r="E567" i="3"/>
  <c r="F531" i="3"/>
  <c r="E531" i="3"/>
  <c r="F538" i="3"/>
  <c r="E538" i="3"/>
  <c r="F545" i="3"/>
  <c r="E545" i="3"/>
  <c r="F552" i="3"/>
  <c r="E552" i="3"/>
  <c r="F559" i="3"/>
  <c r="E559" i="3"/>
  <c r="F566" i="3"/>
  <c r="E566" i="3"/>
  <c r="F565" i="3"/>
  <c r="E565" i="3"/>
  <c r="F564" i="3"/>
  <c r="E564" i="3"/>
  <c r="F562" i="3"/>
  <c r="E562" i="3"/>
  <c r="F558" i="3"/>
  <c r="E558" i="3"/>
  <c r="F557" i="3"/>
  <c r="E557" i="3"/>
  <c r="F555" i="3"/>
  <c r="E555" i="3"/>
  <c r="F551" i="3"/>
  <c r="E551" i="3"/>
  <c r="F550" i="3"/>
  <c r="E550" i="3"/>
  <c r="F548" i="3"/>
  <c r="E548" i="3"/>
  <c r="F544" i="3"/>
  <c r="E544" i="3"/>
  <c r="F543" i="3"/>
  <c r="E543" i="3"/>
  <c r="F541" i="3"/>
  <c r="E541" i="3"/>
  <c r="F537" i="3"/>
  <c r="E537" i="3"/>
  <c r="F536" i="3"/>
  <c r="E536" i="3"/>
  <c r="E534" i="3"/>
  <c r="F534" i="3"/>
  <c r="F530" i="3"/>
  <c r="E530" i="3"/>
  <c r="F529" i="3"/>
  <c r="E529" i="3"/>
  <c r="F523" i="3"/>
  <c r="E523" i="3"/>
  <c r="F522" i="3"/>
  <c r="E522" i="3"/>
  <c r="F517" i="3"/>
  <c r="E517" i="3"/>
  <c r="F516" i="3"/>
  <c r="E516" i="3"/>
  <c r="F515" i="3"/>
  <c r="E515" i="3"/>
  <c r="F514" i="3"/>
  <c r="E514" i="3"/>
  <c r="E513" i="3"/>
  <c r="H513" i="3" s="1"/>
  <c r="E507" i="3"/>
  <c r="H507" i="3" s="1"/>
  <c r="F509" i="3"/>
  <c r="E509" i="3"/>
  <c r="F508" i="3"/>
  <c r="E508" i="3"/>
  <c r="F488" i="3"/>
  <c r="E488" i="3"/>
  <c r="F487" i="3"/>
  <c r="E487" i="3"/>
  <c r="F486" i="3"/>
  <c r="E486" i="3"/>
  <c r="F485" i="3"/>
  <c r="E485" i="3"/>
  <c r="F481" i="3"/>
  <c r="E481" i="3"/>
  <c r="F480" i="3"/>
  <c r="E480" i="3"/>
  <c r="F475" i="3"/>
  <c r="E475" i="3"/>
  <c r="F474" i="3"/>
  <c r="E474" i="3"/>
  <c r="F463" i="3"/>
  <c r="E463" i="3"/>
  <c r="F462" i="3"/>
  <c r="E462" i="3"/>
  <c r="F469" i="3"/>
  <c r="E469" i="3"/>
  <c r="F468" i="3"/>
  <c r="E468" i="3"/>
  <c r="E456" i="3"/>
  <c r="F457" i="3"/>
  <c r="E457" i="3"/>
  <c r="F456" i="3"/>
  <c r="F451" i="3"/>
  <c r="E451" i="3"/>
  <c r="F450" i="3"/>
  <c r="E450" i="3"/>
  <c r="E442" i="3"/>
  <c r="H442" i="3" s="1"/>
  <c r="E443" i="3"/>
  <c r="H443" i="3" s="1"/>
  <c r="E441" i="3"/>
  <c r="H441" i="3" s="1"/>
  <c r="E440" i="3"/>
  <c r="H440" i="3" s="1"/>
  <c r="E439" i="3"/>
  <c r="H439" i="3" s="1"/>
  <c r="H438" i="3"/>
  <c r="H437" i="3"/>
  <c r="E436" i="3"/>
  <c r="H436" i="3" s="1"/>
  <c r="E435" i="3"/>
  <c r="H435" i="3" s="1"/>
  <c r="E434" i="3"/>
  <c r="H434" i="3" s="1"/>
  <c r="E433" i="3"/>
  <c r="H433" i="3" s="1"/>
  <c r="E432" i="3"/>
  <c r="H432" i="3" s="1"/>
  <c r="E431" i="3"/>
  <c r="H431" i="3" s="1"/>
  <c r="E430" i="3"/>
  <c r="H430" i="3" s="1"/>
  <c r="E429" i="3"/>
  <c r="H429" i="3" s="1"/>
  <c r="E428" i="3"/>
  <c r="H428" i="3" s="1"/>
  <c r="E427" i="3"/>
  <c r="H427" i="3" s="1"/>
  <c r="E426" i="3"/>
  <c r="E425" i="3"/>
  <c r="H425" i="3" s="1"/>
  <c r="E424" i="3"/>
  <c r="H424" i="3" s="1"/>
  <c r="E421" i="3"/>
  <c r="H421" i="3" s="1"/>
  <c r="E420" i="3"/>
  <c r="H420" i="3" s="1"/>
  <c r="E419" i="3"/>
  <c r="H419" i="3" s="1"/>
  <c r="E418" i="3"/>
  <c r="H418" i="3" s="1"/>
  <c r="E417" i="3"/>
  <c r="H417" i="3" s="1"/>
  <c r="E416" i="3"/>
  <c r="H416" i="3" s="1"/>
  <c r="E415" i="3"/>
  <c r="H415" i="3" s="1"/>
  <c r="E414" i="3"/>
  <c r="H414" i="3" s="1"/>
  <c r="E413" i="3"/>
  <c r="H413" i="3" s="1"/>
  <c r="E412" i="3"/>
  <c r="H412" i="3" s="1"/>
  <c r="E411" i="3"/>
  <c r="H411" i="3" s="1"/>
  <c r="E410" i="3"/>
  <c r="H410" i="3" s="1"/>
  <c r="E409" i="3"/>
  <c r="H409" i="3" s="1"/>
  <c r="E408" i="3"/>
  <c r="H408" i="3" s="1"/>
  <c r="E407" i="3"/>
  <c r="H407" i="3" s="1"/>
  <c r="E406" i="3"/>
  <c r="H406" i="3" s="1"/>
  <c r="E405" i="3"/>
  <c r="H405" i="3" s="1"/>
  <c r="E404" i="3"/>
  <c r="H404" i="3" s="1"/>
  <c r="E403" i="3"/>
  <c r="H403" i="3" s="1"/>
  <c r="E401" i="3"/>
  <c r="E400" i="3"/>
  <c r="E399" i="3"/>
  <c r="E398" i="3"/>
  <c r="E397" i="3"/>
  <c r="H397" i="3" s="1"/>
  <c r="E396" i="3"/>
  <c r="H396" i="3" s="1"/>
  <c r="E395" i="3"/>
  <c r="E394" i="3"/>
  <c r="H394" i="3" s="1"/>
  <c r="E393" i="3"/>
  <c r="E392" i="3"/>
  <c r="E391" i="3"/>
  <c r="H391" i="3" s="1"/>
  <c r="E390" i="3"/>
  <c r="H390" i="3" s="1"/>
  <c r="E389" i="3"/>
  <c r="E388" i="3"/>
  <c r="E387" i="3"/>
  <c r="E386" i="3"/>
  <c r="H386" i="3" s="1"/>
  <c r="E385" i="3"/>
  <c r="E384" i="3"/>
  <c r="H384" i="3" s="1"/>
  <c r="E383" i="3"/>
  <c r="E382" i="3"/>
  <c r="H382" i="3" s="1"/>
  <c r="E381" i="3"/>
  <c r="E380" i="3"/>
  <c r="H395" i="3"/>
  <c r="E186" i="3" l="1"/>
  <c r="H611" i="3"/>
  <c r="E179" i="3"/>
  <c r="H631" i="3"/>
  <c r="H635" i="3"/>
  <c r="H642" i="3"/>
  <c r="E180" i="3"/>
  <c r="E181" i="3"/>
  <c r="E172" i="3"/>
  <c r="E173" i="3" s="1"/>
  <c r="H599" i="3"/>
  <c r="H613" i="3"/>
  <c r="H606" i="3"/>
  <c r="H620" i="3"/>
  <c r="H633" i="3"/>
  <c r="H638" i="3"/>
  <c r="H426" i="3"/>
  <c r="H548" i="3"/>
  <c r="H559" i="3"/>
  <c r="H545" i="3"/>
  <c r="H531" i="3"/>
  <c r="H576" i="3"/>
  <c r="H580" i="3"/>
  <c r="H581" i="3"/>
  <c r="H593" i="3"/>
  <c r="H625" i="3"/>
  <c r="H612" i="3"/>
  <c r="H614" i="3"/>
  <c r="H639" i="3"/>
  <c r="H643" i="3"/>
  <c r="H536" i="3"/>
  <c r="H575" i="3"/>
  <c r="H380" i="3"/>
  <c r="H578" i="3"/>
  <c r="H582" i="3"/>
  <c r="H624" i="3"/>
  <c r="H598" i="3"/>
  <c r="H600" i="3"/>
  <c r="H605" i="3"/>
  <c r="H607" i="3"/>
  <c r="H619" i="3"/>
  <c r="H621" i="3"/>
  <c r="H632" i="3"/>
  <c r="H634" i="3"/>
  <c r="H636" i="3"/>
  <c r="H558" i="3"/>
  <c r="H567" i="3"/>
  <c r="H550" i="3"/>
  <c r="H564" i="3"/>
  <c r="H552" i="3"/>
  <c r="H538" i="3"/>
  <c r="H579" i="3"/>
  <c r="H523" i="3"/>
  <c r="H544" i="3"/>
  <c r="H451" i="3"/>
  <c r="H469" i="3"/>
  <c r="H463" i="3"/>
  <c r="H475" i="3"/>
  <c r="H481" i="3"/>
  <c r="H486" i="3"/>
  <c r="H488" i="3"/>
  <c r="H509" i="3"/>
  <c r="H514" i="3"/>
  <c r="H516" i="3"/>
  <c r="H530" i="3"/>
  <c r="H543" i="3"/>
  <c r="H551" i="3"/>
  <c r="H555" i="3"/>
  <c r="H566" i="3"/>
  <c r="H571" i="3"/>
  <c r="H450" i="3"/>
  <c r="H468" i="3"/>
  <c r="H462" i="3"/>
  <c r="H474" i="3"/>
  <c r="H480" i="3"/>
  <c r="H485" i="3"/>
  <c r="H487" i="3"/>
  <c r="H508" i="3"/>
  <c r="H522" i="3"/>
  <c r="H534" i="3"/>
  <c r="H537" i="3"/>
  <c r="H541" i="3"/>
  <c r="H557" i="3"/>
  <c r="H565" i="3"/>
  <c r="H572" i="3"/>
  <c r="H583" i="3"/>
  <c r="H456" i="3"/>
  <c r="H529" i="3"/>
  <c r="H562" i="3"/>
  <c r="H457" i="3"/>
  <c r="H517" i="3"/>
  <c r="H515" i="3"/>
  <c r="H385" i="3"/>
  <c r="H383" i="3"/>
  <c r="H387" i="3"/>
  <c r="H381" i="3"/>
  <c r="G180" i="3" l="1"/>
  <c r="G179" i="3"/>
  <c r="G181" i="3"/>
  <c r="G186" i="3"/>
  <c r="A375" i="3"/>
  <c r="D667" i="3" l="1"/>
  <c r="D665" i="3"/>
  <c r="G168" i="3"/>
  <c r="G167" i="3"/>
  <c r="A314" i="3"/>
  <c r="A315" i="3" s="1"/>
  <c r="A316" i="3" s="1"/>
  <c r="A317" i="3" s="1"/>
  <c r="A318" i="3" s="1"/>
  <c r="A307" i="3"/>
  <c r="A308" i="3" s="1"/>
  <c r="A309" i="3" s="1"/>
  <c r="A310" i="3" s="1"/>
  <c r="A311" i="3" s="1"/>
  <c r="A248" i="3"/>
  <c r="A249" i="3" s="1"/>
  <c r="A250" i="3" s="1"/>
  <c r="A251" i="3" s="1"/>
  <c r="A252" i="3" s="1"/>
  <c r="A241" i="3"/>
  <c r="A242" i="3" s="1"/>
  <c r="A243" i="3" s="1"/>
  <c r="A244" i="3" s="1"/>
  <c r="A245" i="3" s="1"/>
  <c r="F371" i="3"/>
  <c r="E371" i="3"/>
  <c r="F365" i="3"/>
  <c r="E365" i="3"/>
  <c r="E178" i="3" s="1"/>
  <c r="F363" i="3"/>
  <c r="F362" i="3"/>
  <c r="F361" i="3"/>
  <c r="A360" i="3"/>
  <c r="A361" i="3" s="1"/>
  <c r="A362" i="3" s="1"/>
  <c r="A363" i="3" s="1"/>
  <c r="A354" i="3"/>
  <c r="A355" i="3" s="1"/>
  <c r="A356" i="3" s="1"/>
  <c r="A357" i="3" s="1"/>
  <c r="A348" i="3"/>
  <c r="A349" i="3" s="1"/>
  <c r="A350" i="3" s="1"/>
  <c r="A351" i="3" s="1"/>
  <c r="A342" i="3"/>
  <c r="A343" i="3" s="1"/>
  <c r="A344" i="3" s="1"/>
  <c r="A345" i="3" s="1"/>
  <c r="A336" i="3"/>
  <c r="A337" i="3" s="1"/>
  <c r="A338" i="3" s="1"/>
  <c r="A339" i="3" s="1"/>
  <c r="A330" i="3"/>
  <c r="A331" i="3" s="1"/>
  <c r="A332" i="3" s="1"/>
  <c r="A333" i="3" s="1"/>
  <c r="A324" i="3"/>
  <c r="A325" i="3" s="1"/>
  <c r="A326" i="3" s="1"/>
  <c r="A327" i="3" s="1"/>
  <c r="F316" i="3"/>
  <c r="F315" i="3"/>
  <c r="E318" i="3"/>
  <c r="E317" i="3"/>
  <c r="F314" i="3"/>
  <c r="E314" i="3"/>
  <c r="F313" i="3"/>
  <c r="E313" i="3"/>
  <c r="E311" i="3"/>
  <c r="E310" i="3"/>
  <c r="F307" i="3"/>
  <c r="E307" i="3"/>
  <c r="F306" i="3"/>
  <c r="E306" i="3"/>
  <c r="F302" i="3"/>
  <c r="F301" i="3"/>
  <c r="F300" i="3"/>
  <c r="E300" i="3"/>
  <c r="F299" i="3"/>
  <c r="E299" i="3"/>
  <c r="A300" i="3"/>
  <c r="A301" i="3" s="1"/>
  <c r="A302" i="3" s="1"/>
  <c r="A303" i="3" s="1"/>
  <c r="A304" i="3" s="1"/>
  <c r="E297" i="3"/>
  <c r="F294" i="3"/>
  <c r="F293" i="3"/>
  <c r="E293" i="3"/>
  <c r="F292" i="3"/>
  <c r="E292" i="3"/>
  <c r="A293" i="3"/>
  <c r="A294" i="3" s="1"/>
  <c r="A295" i="3" s="1"/>
  <c r="A296" i="3" s="1"/>
  <c r="A297" i="3" s="1"/>
  <c r="E290" i="3"/>
  <c r="F287" i="3"/>
  <c r="F286" i="3"/>
  <c r="E286" i="3"/>
  <c r="F285" i="3"/>
  <c r="E285" i="3"/>
  <c r="A286" i="3"/>
  <c r="A287" i="3" s="1"/>
  <c r="A288" i="3" s="1"/>
  <c r="A289" i="3" s="1"/>
  <c r="A290" i="3" s="1"/>
  <c r="E283" i="3"/>
  <c r="F280" i="3"/>
  <c r="F279" i="3"/>
  <c r="E279" i="3"/>
  <c r="F278" i="3"/>
  <c r="E278" i="3"/>
  <c r="A279" i="3"/>
  <c r="A280" i="3" s="1"/>
  <c r="A281" i="3" s="1"/>
  <c r="A282" i="3" s="1"/>
  <c r="A283" i="3" s="1"/>
  <c r="E276" i="3"/>
  <c r="F273" i="3"/>
  <c r="F272" i="3"/>
  <c r="E272" i="3"/>
  <c r="F271" i="3"/>
  <c r="E271" i="3"/>
  <c r="A272" i="3"/>
  <c r="A273" i="3" s="1"/>
  <c r="A274" i="3" s="1"/>
  <c r="A275" i="3" s="1"/>
  <c r="A276" i="3" s="1"/>
  <c r="E269" i="3"/>
  <c r="F266" i="3"/>
  <c r="F265" i="3"/>
  <c r="E265" i="3"/>
  <c r="F264" i="3"/>
  <c r="E264" i="3"/>
  <c r="A265" i="3"/>
  <c r="A266" i="3" s="1"/>
  <c r="A267" i="3" s="1"/>
  <c r="A268" i="3" s="1"/>
  <c r="A269" i="3" s="1"/>
  <c r="F259" i="3"/>
  <c r="F258" i="3"/>
  <c r="E258" i="3"/>
  <c r="H258" i="3" s="1"/>
  <c r="F257" i="3"/>
  <c r="E257" i="3"/>
  <c r="A258" i="3"/>
  <c r="A259" i="3" s="1"/>
  <c r="A260" i="3" s="1"/>
  <c r="A261" i="3" s="1"/>
  <c r="A262" i="3" s="1"/>
  <c r="F252" i="3"/>
  <c r="F251" i="3"/>
  <c r="E251" i="3"/>
  <c r="F248" i="3"/>
  <c r="F247" i="3"/>
  <c r="F245" i="3"/>
  <c r="E245" i="3"/>
  <c r="F244" i="3"/>
  <c r="E244" i="3"/>
  <c r="F243" i="3"/>
  <c r="E243" i="3"/>
  <c r="F242" i="3"/>
  <c r="E242" i="3"/>
  <c r="F241" i="3"/>
  <c r="F240" i="3"/>
  <c r="F233" i="3"/>
  <c r="F234" i="3"/>
  <c r="A234" i="3"/>
  <c r="A235" i="3" s="1"/>
  <c r="A236" i="3" s="1"/>
  <c r="A237" i="3" s="1"/>
  <c r="A238" i="3" s="1"/>
  <c r="F230" i="3"/>
  <c r="E230" i="3"/>
  <c r="F229" i="3"/>
  <c r="E229" i="3"/>
  <c r="F228" i="3"/>
  <c r="E228" i="3"/>
  <c r="F227" i="3"/>
  <c r="A227" i="3"/>
  <c r="A228" i="3" s="1"/>
  <c r="A229" i="3" s="1"/>
  <c r="A230" i="3" s="1"/>
  <c r="A231" i="3" s="1"/>
  <c r="F223" i="3"/>
  <c r="E223" i="3"/>
  <c r="F222" i="3"/>
  <c r="E222" i="3"/>
  <c r="F221" i="3"/>
  <c r="E221" i="3"/>
  <c r="F220" i="3"/>
  <c r="A220" i="3"/>
  <c r="A221" i="3" s="1"/>
  <c r="A222" i="3" s="1"/>
  <c r="A223" i="3" s="1"/>
  <c r="A224" i="3" s="1"/>
  <c r="F216" i="3"/>
  <c r="E216" i="3"/>
  <c r="F215" i="3"/>
  <c r="E215" i="3"/>
  <c r="F214" i="3"/>
  <c r="E214" i="3"/>
  <c r="F213" i="3"/>
  <c r="A213" i="3"/>
  <c r="A214" i="3" s="1"/>
  <c r="A215" i="3" s="1"/>
  <c r="A216" i="3" s="1"/>
  <c r="A217" i="3" s="1"/>
  <c r="F206" i="3"/>
  <c r="F207" i="3"/>
  <c r="E207" i="3"/>
  <c r="H207" i="3" s="1"/>
  <c r="F209" i="3"/>
  <c r="E209" i="3"/>
  <c r="F208" i="3"/>
  <c r="E208" i="3"/>
  <c r="A206" i="3"/>
  <c r="A207" i="3" s="1"/>
  <c r="A208" i="3" s="1"/>
  <c r="A209" i="3" s="1"/>
  <c r="A210" i="3" s="1"/>
  <c r="F202" i="3"/>
  <c r="E202" i="3"/>
  <c r="A199" i="3"/>
  <c r="A200" i="3" s="1"/>
  <c r="A201" i="3" s="1"/>
  <c r="A202" i="3" s="1"/>
  <c r="A203" i="3" s="1"/>
  <c r="V365" i="3"/>
  <c r="U240" i="3"/>
  <c r="V371" i="3"/>
  <c r="U313" i="3"/>
  <c r="U365" i="3"/>
  <c r="V247" i="3"/>
  <c r="U247" i="3"/>
  <c r="V313" i="3"/>
  <c r="V306" i="3"/>
  <c r="V240" i="3"/>
  <c r="U306" i="3"/>
  <c r="U371" i="3"/>
  <c r="H306" i="3" l="1"/>
  <c r="H202" i="3"/>
  <c r="E176" i="3"/>
  <c r="E185" i="3"/>
  <c r="E187" i="3" s="1"/>
  <c r="E188" i="3" s="1"/>
  <c r="E177" i="3"/>
  <c r="H273" i="3"/>
  <c r="H301" i="3"/>
  <c r="H313" i="3"/>
  <c r="H285" i="3"/>
  <c r="H287" i="3"/>
  <c r="H307" i="3"/>
  <c r="H240" i="3"/>
  <c r="H228" i="3"/>
  <c r="H314" i="3"/>
  <c r="H208" i="3"/>
  <c r="H223" i="3"/>
  <c r="H244" i="3"/>
  <c r="H252" i="3"/>
  <c r="H265" i="3"/>
  <c r="H266" i="3"/>
  <c r="H245" i="3"/>
  <c r="H269" i="3"/>
  <c r="H271" i="3"/>
  <c r="H290" i="3"/>
  <c r="H315" i="3"/>
  <c r="H332" i="3"/>
  <c r="H221" i="3"/>
  <c r="H251" i="3"/>
  <c r="H272" i="3"/>
  <c r="H316" i="3"/>
  <c r="H371" i="3"/>
  <c r="H230" i="3"/>
  <c r="H215" i="3"/>
  <c r="H294" i="3"/>
  <c r="H300" i="3"/>
  <c r="H248" i="3"/>
  <c r="H337" i="3"/>
  <c r="H375" i="3"/>
  <c r="H242" i="3"/>
  <c r="H293" i="3"/>
  <c r="H302" i="3"/>
  <c r="H216" i="3"/>
  <c r="H297" i="3"/>
  <c r="H317" i="3"/>
  <c r="H206" i="3"/>
  <c r="H259" i="3"/>
  <c r="H331" i="3"/>
  <c r="H374" i="3"/>
  <c r="H213" i="3"/>
  <c r="H243" i="3"/>
  <c r="H257" i="3"/>
  <c r="H286" i="3"/>
  <c r="H311" i="3"/>
  <c r="H361" i="3"/>
  <c r="H318" i="3"/>
  <c r="H372" i="3"/>
  <c r="H367" i="3"/>
  <c r="H373" i="3"/>
  <c r="H233" i="3"/>
  <c r="H279" i="3"/>
  <c r="H310" i="3"/>
  <c r="H338" i="3"/>
  <c r="H349" i="3"/>
  <c r="H209" i="3"/>
  <c r="H222" i="3"/>
  <c r="H234" i="3"/>
  <c r="H264" i="3"/>
  <c r="H299" i="3"/>
  <c r="H326" i="3"/>
  <c r="H344" i="3"/>
  <c r="H356" i="3"/>
  <c r="H365" i="3"/>
  <c r="H220" i="3"/>
  <c r="H229" i="3"/>
  <c r="H362" i="3"/>
  <c r="H366" i="3"/>
  <c r="H214" i="3"/>
  <c r="H241" i="3"/>
  <c r="H276" i="3"/>
  <c r="H280" i="3"/>
  <c r="H363" i="3"/>
  <c r="H227" i="3"/>
  <c r="H247" i="3"/>
  <c r="H283" i="3"/>
  <c r="H292" i="3"/>
  <c r="H325" i="3"/>
  <c r="H343" i="3"/>
  <c r="H350" i="3"/>
  <c r="H278" i="3"/>
  <c r="V372" i="3"/>
  <c r="V373" i="3" s="1"/>
  <c r="V374" i="3" s="1"/>
  <c r="V375" i="3" s="1"/>
  <c r="T371" i="3"/>
  <c r="U372" i="3"/>
  <c r="T365" i="3"/>
  <c r="U366" i="3"/>
  <c r="V366" i="3"/>
  <c r="V367" i="3" s="1"/>
  <c r="V368" i="3" s="1"/>
  <c r="V369" i="3" s="1"/>
  <c r="U314" i="3"/>
  <c r="T313" i="3"/>
  <c r="V314" i="3"/>
  <c r="V315" i="3" s="1"/>
  <c r="V316" i="3" s="1"/>
  <c r="V317" i="3" s="1"/>
  <c r="V318" i="3" s="1"/>
  <c r="T306" i="3"/>
  <c r="U307" i="3"/>
  <c r="V307" i="3"/>
  <c r="V308" i="3" s="1"/>
  <c r="V309" i="3" s="1"/>
  <c r="V310" i="3" s="1"/>
  <c r="V311" i="3" s="1"/>
  <c r="U248" i="3"/>
  <c r="T247" i="3"/>
  <c r="V248" i="3"/>
  <c r="V249" i="3" s="1"/>
  <c r="V250" i="3" s="1"/>
  <c r="V251" i="3" s="1"/>
  <c r="V252" i="3" s="1"/>
  <c r="T240" i="3"/>
  <c r="U241" i="3"/>
  <c r="V241" i="3"/>
  <c r="V242" i="3" s="1"/>
  <c r="V243" i="3" s="1"/>
  <c r="V244" i="3" s="1"/>
  <c r="V245" i="3" s="1"/>
  <c r="C26" i="3"/>
  <c r="C18" i="3"/>
  <c r="H651" i="3"/>
  <c r="H650" i="3"/>
  <c r="H649" i="3"/>
  <c r="H648" i="3"/>
  <c r="H647" i="3"/>
  <c r="H646" i="3"/>
  <c r="H645" i="3"/>
  <c r="H644" i="3"/>
  <c r="H505" i="3"/>
  <c r="H504" i="3"/>
  <c r="H503" i="3"/>
  <c r="H502" i="3"/>
  <c r="H501" i="3"/>
  <c r="H500" i="3"/>
  <c r="H499" i="3"/>
  <c r="H498" i="3"/>
  <c r="H496" i="3"/>
  <c r="H495" i="3"/>
  <c r="H494" i="3"/>
  <c r="H493" i="3"/>
  <c r="H492" i="3"/>
  <c r="H491" i="3"/>
  <c r="H490" i="3"/>
  <c r="H489" i="3"/>
  <c r="H389" i="3"/>
  <c r="H392" i="3"/>
  <c r="H393" i="3"/>
  <c r="H398" i="3"/>
  <c r="H399" i="3"/>
  <c r="H400" i="3"/>
  <c r="H401" i="3"/>
  <c r="H388" i="3"/>
  <c r="E182" i="3" l="1"/>
  <c r="E189" i="3" s="1"/>
  <c r="G178" i="3"/>
  <c r="G185" i="3"/>
  <c r="G187" i="3" s="1"/>
  <c r="G176" i="3"/>
  <c r="G172" i="3"/>
  <c r="G173" i="3" s="1"/>
  <c r="G177" i="3"/>
  <c r="T372" i="3"/>
  <c r="U373" i="3"/>
  <c r="U367" i="3"/>
  <c r="T366" i="3"/>
  <c r="U315" i="3"/>
  <c r="T314" i="3"/>
  <c r="U308" i="3"/>
  <c r="T307" i="3"/>
  <c r="U249" i="3"/>
  <c r="T248" i="3"/>
  <c r="U242" i="3"/>
  <c r="T241" i="3"/>
  <c r="D99" i="3"/>
  <c r="J107" i="3" s="1"/>
  <c r="D83" i="3"/>
  <c r="D67" i="3"/>
  <c r="G182" i="3" l="1"/>
  <c r="G189" i="3" s="1"/>
  <c r="G188" i="3"/>
  <c r="U374" i="3"/>
  <c r="T373" i="3"/>
  <c r="T367" i="3"/>
  <c r="U368" i="3"/>
  <c r="T315" i="3"/>
  <c r="U316" i="3"/>
  <c r="T308" i="3"/>
  <c r="U309" i="3"/>
  <c r="U250" i="3"/>
  <c r="T249" i="3"/>
  <c r="T242" i="3"/>
  <c r="U243" i="3"/>
  <c r="J108"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83" i="3"/>
  <c r="I5" i="4"/>
  <c r="F38" i="4" l="1"/>
  <c r="G38" i="4"/>
  <c r="T374" i="3"/>
  <c r="U375" i="3"/>
  <c r="T368" i="3"/>
  <c r="U369" i="3"/>
  <c r="U317" i="3"/>
  <c r="T316" i="3"/>
  <c r="T309" i="3"/>
  <c r="U310" i="3"/>
  <c r="U251" i="3"/>
  <c r="T250" i="3"/>
  <c r="T243" i="3"/>
  <c r="U244" i="3"/>
  <c r="E18" i="4"/>
  <c r="E15" i="4"/>
  <c r="E17" i="4"/>
  <c r="E11" i="4"/>
  <c r="K6" i="4"/>
  <c r="E9" i="4"/>
  <c r="K8" i="4"/>
  <c r="C7" i="4" s="1"/>
  <c r="E14" i="4"/>
  <c r="E12" i="4"/>
  <c r="E16" i="4"/>
  <c r="E10" i="4"/>
  <c r="K9" i="4"/>
  <c r="K10" i="4" s="1"/>
  <c r="K11" i="4" s="1"/>
  <c r="E13" i="4"/>
  <c r="K7" i="4"/>
  <c r="J92" i="3"/>
  <c r="J91" i="3"/>
  <c r="T375" i="3" l="1"/>
  <c r="T369" i="3"/>
  <c r="U318" i="3"/>
  <c r="T318" i="3" s="1"/>
  <c r="T317" i="3"/>
  <c r="U311" i="3"/>
  <c r="T311" i="3" s="1"/>
  <c r="T310" i="3"/>
  <c r="U252" i="3"/>
  <c r="T252" i="3" s="1"/>
  <c r="T251" i="3"/>
  <c r="U245" i="3"/>
  <c r="T245" i="3" s="1"/>
  <c r="T244" i="3"/>
  <c r="K12" i="4"/>
  <c r="K16" i="4" s="1"/>
  <c r="C8" i="4" s="1"/>
  <c r="E8" i="4" s="1"/>
  <c r="E7" i="4"/>
  <c r="F7" i="4" l="1"/>
  <c r="J4" i="4" s="1"/>
  <c r="H7" i="4" s="1"/>
  <c r="G4" i="3" l="1"/>
  <c r="H173" i="3" l="1"/>
  <c r="D666" i="3" l="1"/>
  <c r="G169" i="3"/>
  <c r="J76" i="3"/>
  <c r="J75" i="3"/>
  <c r="H67" i="3"/>
  <c r="J71" i="3" l="1"/>
  <c r="D76" i="3"/>
  <c r="D73" i="3"/>
  <c r="D71" i="3"/>
  <c r="J69" i="3"/>
  <c r="C69" i="3" s="1"/>
  <c r="E69" i="3" s="1"/>
  <c r="D80" i="3"/>
  <c r="D78" i="3"/>
  <c r="D75" i="3"/>
  <c r="D72" i="3"/>
  <c r="J70" i="3"/>
  <c r="J68" i="3"/>
  <c r="D79" i="3"/>
  <c r="D77" i="3"/>
  <c r="D74" i="3"/>
  <c r="D131" i="3" l="1"/>
  <c r="D96" i="3"/>
  <c r="D88" i="3"/>
  <c r="D91" i="3"/>
  <c r="J85" i="3"/>
  <c r="C85" i="3" s="1"/>
  <c r="D95" i="3"/>
  <c r="D89" i="3"/>
  <c r="J84" i="3"/>
  <c r="D94" i="3"/>
  <c r="J87" i="3"/>
  <c r="J88" i="3" s="1"/>
  <c r="D93" i="3"/>
  <c r="D87" i="3"/>
  <c r="J86" i="3"/>
  <c r="D92" i="3"/>
  <c r="D90" i="3"/>
  <c r="J72" i="3"/>
  <c r="J77" i="3" s="1"/>
  <c r="H131" i="3"/>
  <c r="D134" i="3" l="1"/>
  <c r="D142" i="3"/>
  <c r="D138" i="3"/>
  <c r="J133" i="3"/>
  <c r="D139" i="3"/>
  <c r="D141" i="3"/>
  <c r="D137" i="3"/>
  <c r="E133" i="3"/>
  <c r="I130" i="3" s="1"/>
  <c r="G133" i="3" s="1"/>
  <c r="D143" i="3"/>
  <c r="J134" i="3"/>
  <c r="D133" i="3"/>
  <c r="D140" i="3"/>
  <c r="D136" i="3"/>
  <c r="J132" i="3"/>
  <c r="D144" i="3"/>
  <c r="J138" i="3"/>
  <c r="J135" i="3"/>
  <c r="J136" i="3" s="1"/>
  <c r="J141" i="3" s="1"/>
  <c r="J142" i="3" s="1"/>
  <c r="J137" i="3"/>
  <c r="J139" i="3"/>
  <c r="J140" i="3"/>
  <c r="E85" i="3"/>
  <c r="J89" i="3"/>
  <c r="J93" i="3"/>
  <c r="J90" i="3"/>
  <c r="D69" i="3"/>
  <c r="J73" i="3"/>
  <c r="H99" i="3"/>
  <c r="D85" i="3" l="1"/>
  <c r="E101" i="3"/>
  <c r="G161" i="3" s="1"/>
  <c r="J94" i="3"/>
  <c r="D86" i="3" s="1"/>
  <c r="D112" i="3"/>
  <c r="D111" i="3"/>
  <c r="D105" i="3"/>
  <c r="J102" i="3"/>
  <c r="D107" i="3"/>
  <c r="D106" i="3"/>
  <c r="J100" i="3"/>
  <c r="D110" i="3"/>
  <c r="D104" i="3"/>
  <c r="J103" i="3"/>
  <c r="J104" i="3" s="1"/>
  <c r="J105" i="3" s="1"/>
  <c r="J106" i="3" s="1"/>
  <c r="D109" i="3"/>
  <c r="J101" i="3"/>
  <c r="D108" i="3"/>
  <c r="J74" i="3"/>
  <c r="I82" i="3" l="1"/>
  <c r="G85" i="3" s="1"/>
  <c r="J109" i="3"/>
  <c r="J110" i="3" s="1"/>
  <c r="J78" i="3"/>
  <c r="U498" i="3"/>
  <c r="V644" i="3"/>
  <c r="U489" i="3"/>
  <c r="V498" i="3"/>
  <c r="V489" i="3"/>
  <c r="U644" i="3"/>
  <c r="D102" i="3" l="1"/>
  <c r="D101" i="3"/>
  <c r="I98" i="3"/>
  <c r="G101" i="3" s="1"/>
  <c r="T644" i="3"/>
  <c r="U645" i="3"/>
  <c r="V645" i="3"/>
  <c r="V646" i="3" s="1"/>
  <c r="V647" i="3" s="1"/>
  <c r="V648" i="3" s="1"/>
  <c r="V649" i="3" s="1"/>
  <c r="V650" i="3" s="1"/>
  <c r="V651" i="3" s="1"/>
  <c r="T498" i="3"/>
  <c r="U499" i="3"/>
  <c r="V499" i="3"/>
  <c r="V500" i="3" s="1"/>
  <c r="V501" i="3" s="1"/>
  <c r="V502" i="3" s="1"/>
  <c r="V503" i="3" s="1"/>
  <c r="V504" i="3" s="1"/>
  <c r="V505" i="3" s="1"/>
  <c r="V490" i="3"/>
  <c r="V491" i="3" s="1"/>
  <c r="V492" i="3" s="1"/>
  <c r="V493" i="3" s="1"/>
  <c r="V494" i="3" s="1"/>
  <c r="V495" i="3" s="1"/>
  <c r="V496" i="3" s="1"/>
  <c r="U490" i="3"/>
  <c r="T489" i="3"/>
  <c r="D70" i="3" l="1"/>
  <c r="I66" i="3"/>
  <c r="G69" i="3" s="1"/>
  <c r="A644" i="3"/>
  <c r="A498" i="3"/>
  <c r="A489" i="3"/>
  <c r="T645" i="3"/>
  <c r="A645" i="3" s="1"/>
  <c r="U646" i="3"/>
  <c r="T646" i="3" s="1"/>
  <c r="T499" i="3"/>
  <c r="A499" i="3" s="1"/>
  <c r="U500" i="3"/>
  <c r="T500" i="3" s="1"/>
  <c r="U491" i="3"/>
  <c r="T490" i="3"/>
  <c r="A490" i="3" s="1"/>
  <c r="A646" i="3" l="1"/>
  <c r="A500" i="3"/>
  <c r="U647" i="3"/>
  <c r="T647" i="3" s="1"/>
  <c r="U501" i="3"/>
  <c r="T501" i="3" s="1"/>
  <c r="U492" i="3"/>
  <c r="T491" i="3"/>
  <c r="A491" i="3" s="1"/>
  <c r="A647" i="3" l="1"/>
  <c r="A501" i="3"/>
  <c r="U648" i="3"/>
  <c r="T648" i="3" s="1"/>
  <c r="U502" i="3"/>
  <c r="T502" i="3" s="1"/>
  <c r="U493" i="3"/>
  <c r="T492" i="3"/>
  <c r="A492" i="3" s="1"/>
  <c r="A648" i="3" l="1"/>
  <c r="A502" i="3"/>
  <c r="U649" i="3"/>
  <c r="T649" i="3" s="1"/>
  <c r="U503" i="3"/>
  <c r="T503" i="3" s="1"/>
  <c r="U494" i="3"/>
  <c r="T493" i="3"/>
  <c r="A493" i="3" s="1"/>
  <c r="A649" i="3" l="1"/>
  <c r="A503" i="3"/>
  <c r="U650" i="3"/>
  <c r="T650" i="3" s="1"/>
  <c r="U504" i="3"/>
  <c r="T504" i="3" s="1"/>
  <c r="U495" i="3"/>
  <c r="T494" i="3"/>
  <c r="A494" i="3" s="1"/>
  <c r="A650" i="3" l="1"/>
  <c r="A504" i="3"/>
  <c r="U651" i="3"/>
  <c r="T651" i="3" s="1"/>
  <c r="U505" i="3"/>
  <c r="T505" i="3" s="1"/>
  <c r="U496" i="3"/>
  <c r="T495" i="3"/>
  <c r="A495" i="3" s="1"/>
  <c r="A651" i="3" l="1"/>
  <c r="A505" i="3"/>
  <c r="T496" i="3"/>
  <c r="A496"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67" authorId="0" shapeId="0">
      <text>
        <r>
          <rPr>
            <b/>
            <sz val="16"/>
            <color indexed="81"/>
            <rFont val="Tahoma"/>
            <family val="2"/>
          </rPr>
          <t>Ready Recknor</t>
        </r>
      </text>
    </comment>
  </commentList>
</comments>
</file>

<file path=xl/sharedStrings.xml><?xml version="1.0" encoding="utf-8"?>
<sst xmlns="http://schemas.openxmlformats.org/spreadsheetml/2006/main" count="5359" uniqueCount="379">
  <si>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</si>
  <si>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</si>
  <si>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</si>
  <si>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</si>
  <si>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</si>
  <si>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</si>
  <si>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</si>
  <si>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</si>
  <si>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</si>
  <si>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</si>
  <si>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</si>
  <si>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</si>
  <si>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</si>
  <si>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</si>
  <si>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</si>
  <si>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</si>
  <si>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</si>
  <si>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</si>
  <si>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</si>
  <si>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</si>
  <si>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</si>
  <si>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</si>
  <si>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</si>
  <si>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</si>
  <si>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</si>
  <si>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</si>
  <si>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</si>
  <si>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</si>
  <si>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</si>
  <si>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</si>
  <si>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</si>
  <si>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</si>
  <si>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</si>
  <si>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</si>
  <si>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</si>
  <si>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</si>
  <si>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</si>
  <si>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</si>
  <si>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</si>
  <si>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</si>
  <si>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</si>
  <si>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</si>
  <si>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</si>
  <si>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</si>
  <si>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</si>
  <si>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</si>
  <si>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</si>
  <si>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</si>
  <si>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</si>
  <si>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</si>
  <si>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</si>
  <si>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</si>
  <si>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</si>
  <si>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</si>
  <si>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</si>
  <si>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</si>
  <si>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</si>
  <si>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</si>
  <si>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</si>
  <si>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</si>
  <si>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</si>
  <si>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</si>
  <si>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</si>
  <si>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</si>
  <si>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</si>
  <si>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</si>
  <si>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</si>
  <si>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</si>
  <si>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</si>
  <si>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</si>
  <si>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</si>
  <si>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</si>
  <si>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</si>
  <si>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</si>
  <si>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</si>
  <si>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</si>
  <si>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</si>
  <si>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</si>
  <si>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</si>
  <si>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</si>
  <si>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</si>
  <si>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</si>
  <si>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</si>
  <si>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</si>
  <si>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</si>
  <si>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</si>
  <si>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</si>
  <si>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</si>
  <si>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</si>
  <si>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</si>
  <si>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</si>
  <si>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</si>
  <si>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</si>
  <si>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</si>
  <si>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</si>
  <si>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</si>
  <si>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</si>
  <si>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</si>
  <si>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</si>
  <si>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</si>
  <si>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</si>
  <si>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</si>
  <si>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</si>
  <si>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</si>
  <si>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</si>
  <si>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</si>
  <si>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</si>
  <si>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</si>
  <si>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</si>
  <si>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</si>
  <si>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</si>
  <si>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</si>
  <si>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</si>
  <si>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</si>
  <si>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</si>
  <si>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</si>
  <si>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</si>
  <si>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</si>
  <si>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</si>
  <si>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</si>
  <si>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</si>
  <si>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</si>
  <si>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</si>
  <si>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</si>
  <si>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</si>
  <si>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</si>
  <si>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</si>
  <si>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</si>
  <si>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</si>
  <si>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</si>
  <si>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</si>
  <si>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to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</si>
  <si>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</si>
  <si>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</si>
  <si>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</si>
  <si>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</si>
  <si>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</si>
  <si>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</si>
  <si>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</si>
  <si>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</si>
  <si>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</si>
  <si>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</si>
  <si>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</si>
  <si>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</si>
  <si>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</si>
  <si>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</si>
  <si>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</si>
  <si>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</si>
  <si>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</si>
  <si>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</si>
  <si>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</si>
  <si>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</si>
  <si>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</si>
  <si>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</si>
  <si>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</si>
  <si>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</si>
  <si>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</si>
  <si>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</si>
  <si>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</si>
  <si>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</si>
  <si>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</si>
  <si>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</si>
  <si>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</si>
  <si>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</si>
  <si>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</si>
  <si>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</si>
  <si>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</si>
  <si>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</si>
  <si>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</si>
  <si>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</si>
  <si>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</si>
  <si>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</si>
  <si>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</si>
  <si>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</si>
  <si>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</si>
  <si>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</si>
  <si>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</si>
  <si>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</si>
  <si>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</si>
  <si>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</si>
  <si>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</si>
  <si>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</si>
  <si>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</si>
  <si>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</si>
  <si>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</si>
  <si>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</si>
  <si>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</si>
  <si>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</si>
  <si>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</si>
  <si>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</si>
  <si>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</si>
  <si>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</si>
  <si>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</si>
  <si>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</si>
  <si>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</si>
  <si>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</si>
  <si>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</si>
  <si>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</si>
  <si>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</si>
  <si>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</si>
  <si>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</si>
  <si>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</si>
  <si>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</si>
  <si>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</si>
  <si>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</si>
  <si>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</si>
  <si>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</si>
  <si>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</si>
  <si>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</si>
  <si>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</si>
  <si>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</si>
  <si>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</si>
  <si>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</si>
  <si>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</si>
  <si>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</si>
  <si>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</si>
  <si>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</si>
  <si>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</si>
  <si>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</si>
  <si>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</si>
  <si>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</si>
  <si>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</si>
  <si>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</si>
  <si>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</si>
  <si>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</si>
  <si>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</si>
  <si>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</si>
  <si>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</si>
  <si>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</si>
  <si>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</si>
  <si>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4</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</si>
  <si>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</si>
  <si>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</si>
  <si>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</si>
  <si>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</si>
  <si>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</si>
  <si>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</si>
  <si>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</si>
  <si>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</si>
  <si>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</si>
  <si>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</si>
  <si>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Net Plot Area (In Sq.Mt)</t>
  </si>
  <si>
    <t xml:space="preserve">CC Details
Valid Up to: </t>
  </si>
  <si>
    <t>Valid Upto 
Date</t>
  </si>
  <si>
    <t>Unit Details, Nomenclature and Area Details (Commercial)</t>
  </si>
  <si>
    <t>Grand Total</t>
  </si>
  <si>
    <t>Mahindra Lifespace Developers limited</t>
  </si>
  <si>
    <t xml:space="preserve">Mahindra Towers, 5th Floor, Dr. G.M Bhosale, Worli, Near Doordarshan, Mumbai City, Ward Gsouth, Maharashtra - 400018
</t>
  </si>
  <si>
    <t>Mahindra Vista Phase 1, CTS No.174.a/3, near Birchwood, Raheja Willows, Akurli Road, Singh Agri Estate, Akurli, Kandivali (East), Borivali, Mumbai - 400101.</t>
  </si>
  <si>
    <t>Municipal Corporation of Greater Mumbai (MCGM)</t>
  </si>
  <si>
    <t xml:space="preserve">Axis Bank Ltd
IFSC Code UTIB0000653
</t>
  </si>
  <si>
    <t>19.2020453,72.8751215</t>
  </si>
  <si>
    <t>https://maps.app.goo.gl/jwRSNy8a4uZibM9k6</t>
  </si>
  <si>
    <t>Birchwood, Raheja Willows</t>
  </si>
  <si>
    <t>Other Plot</t>
  </si>
  <si>
    <t>36.60 M.Wide D.P.Road</t>
  </si>
  <si>
    <t>18.30 M.Wide Akurli Road</t>
  </si>
  <si>
    <t>Lokhandwala Road</t>
  </si>
  <si>
    <t>Internal Road</t>
  </si>
  <si>
    <t>Akurli Road</t>
  </si>
  <si>
    <t>Tower A</t>
  </si>
  <si>
    <t>Tower B</t>
  </si>
  <si>
    <t>Tower C</t>
  </si>
  <si>
    <t>P-14015/2022/(174A/3)/R/S Ward/AKURLI-R/S/CC/1/New</t>
  </si>
  <si>
    <t>This C.C. is granted for work up to Plinth at Ground level only, for Wing A,B &amp; C as per approved IOD plans dtd. 27.12.2023.</t>
  </si>
  <si>
    <t>Fire NOC Details
Valid Up to:</t>
  </si>
  <si>
    <t>Ground Floor for Parking</t>
  </si>
  <si>
    <t>Part Basement / Lower Ground Floor for Parking</t>
  </si>
  <si>
    <t>1st Podium Floor for Parking</t>
  </si>
  <si>
    <t>2nd Part Podium Floor for Residential &amp; Parking</t>
  </si>
  <si>
    <t>Parking Area</t>
  </si>
  <si>
    <t>2BHK</t>
  </si>
  <si>
    <t>3rd Part Podium Floor for Residential &amp; Parking</t>
  </si>
  <si>
    <t>3BHK</t>
  </si>
  <si>
    <t>4th Part Podium Floor for Residential &amp; Parking</t>
  </si>
  <si>
    <t>5th Part Podium Floor for Residential &amp; Parking</t>
  </si>
  <si>
    <t>Void Area</t>
  </si>
  <si>
    <t>6th Part Podium Floor for Residential &amp; Amenities</t>
  </si>
  <si>
    <t>Refuge Area</t>
  </si>
  <si>
    <t>Yoga Area</t>
  </si>
  <si>
    <t>6th Floor for Residential &amp; Yoga Area (Part Refuge Area)</t>
  </si>
  <si>
    <t>1st to 6th, 8th to 13th, 15th to 20th, 22nd to 27th, 29th to 33rd Floor for Residential</t>
  </si>
  <si>
    <t>7th, 14th, 21st &amp; 28th Floor (Part Refuge Area)</t>
  </si>
  <si>
    <t>Ground Floor for Panel Room, Transformer Room, Meter Room, Fire Command Room &amp; Parking</t>
  </si>
  <si>
    <t>1st Part Podium Floor for Residential &amp; Parking</t>
  </si>
  <si>
    <t>1BHK</t>
  </si>
  <si>
    <t xml:space="preserve">6th Part Podium Floor for Residential &amp; Amenities </t>
  </si>
  <si>
    <t>6th Floor for Residential &amp; Yoga Area</t>
  </si>
  <si>
    <t>1st, 8th, 15th, 22nd &amp; 29th Floor for Residential (Part Refuge Area)</t>
  </si>
  <si>
    <t>2nd to 7th, 9th to 14th, 16th to 21st, 23rd to 28th, 30th to 33rd Floor</t>
  </si>
  <si>
    <t>6th Floor for Residential</t>
  </si>
  <si>
    <t>4BHK</t>
  </si>
  <si>
    <t>2nd to 7th, 9th to 14th, 16th to 21st, 23rd to 28th, 30th to 34th Floor</t>
  </si>
  <si>
    <t>We considered Gross carpet area = Net carpet + Deck Area</t>
  </si>
  <si>
    <t>Mahindra Vista Phase 1</t>
  </si>
  <si>
    <t>100 M from Otis Co. Bus Stop</t>
  </si>
  <si>
    <t>About 100 M form Apex Hospital</t>
  </si>
  <si>
    <t>About 1KM from Mumbai Public School</t>
  </si>
  <si>
    <t>1. Approx. 2KM from Reliance Smart Bazar
2. Approx. 2.6 KM from Appapada Local Market.</t>
  </si>
  <si>
    <t xml:space="preserve">2.5 KM from Kandivali Railway Station
</t>
  </si>
  <si>
    <t>Upper</t>
  </si>
  <si>
    <t>In latest layout &amp; approved floor plan, layout &amp; approved floor plan no. is not given. So we consider it from IOD approved letter.</t>
  </si>
  <si>
    <t>Swimming Pool, Kids Play Area, Reflexology Track, Gymnasium, Multipurpose hall, Reflexology track, Walking path, etc.</t>
  </si>
  <si>
    <t>18.30 m</t>
  </si>
  <si>
    <t>RERA certificate</t>
  </si>
  <si>
    <t>Please check for Environmental Clearance Certificate</t>
  </si>
  <si>
    <t>26500 to 27500</t>
  </si>
  <si>
    <t>Mr.Rahul Salve</t>
  </si>
  <si>
    <t>Environmental Clearance Details
ToR Identification No.</t>
  </si>
  <si>
    <t>TO24B3812MH5614096N
C.T.S no. 174A/3 of village Akurli</t>
  </si>
  <si>
    <t>Demolition of the existing structure is complete. Internal visits were not permitted.</t>
  </si>
  <si>
    <t xml:space="preserve">vaibhav sir has asked to update EC TOR until </t>
  </si>
  <si>
    <t>Mahindra Vista Phase 2</t>
  </si>
  <si>
    <t>Tower D</t>
  </si>
  <si>
    <t>Retail Wing</t>
  </si>
  <si>
    <t>Lower Ground for Commercial &amp; Parking</t>
  </si>
  <si>
    <t>Shop</t>
  </si>
  <si>
    <t>Anchor Shop</t>
  </si>
  <si>
    <t>Upper Ground for Commercial &amp; Parking</t>
  </si>
  <si>
    <t>1st Floor @ Double Height Area</t>
  </si>
  <si>
    <t>2nd Floor For Commercial &amp; Parking</t>
  </si>
  <si>
    <t>Ground Floor For Parking</t>
  </si>
  <si>
    <t>1st Part Podium Floor For Residential &amp; Parking</t>
  </si>
  <si>
    <t>Deck Area</t>
  </si>
  <si>
    <t>2nd Part Podium Floor For Residential &amp; Parking</t>
  </si>
  <si>
    <t>3rd Part Podium Floor For Residential &amp; Parking</t>
  </si>
  <si>
    <t>4th Part Podium Floor For Residential &amp; Parking</t>
  </si>
  <si>
    <t>5th Part Podium Floor For Residential &amp; Parking</t>
  </si>
  <si>
    <t>6th Part Podium Floor For Residential &amp; Parking</t>
  </si>
  <si>
    <t>6th Floor For Residential</t>
  </si>
  <si>
    <t>1st, 8th, 15th, 22nd &amp; 29th  Floor (Part Refuge Area)</t>
  </si>
  <si>
    <t>Tower E</t>
  </si>
  <si>
    <t>Lower Ground Floor For Parking</t>
  </si>
  <si>
    <t>6th Part Podium Floor for Residential &amp; Parking</t>
  </si>
  <si>
    <t>6th Part Podium Floor for Residential &amp; Amenties</t>
  </si>
  <si>
    <t>6th Floor for Residential &amp; Amenties</t>
  </si>
  <si>
    <t>Tower F</t>
  </si>
  <si>
    <t>6th  Floor for Residential &amp; Yoga Area (Part Refuge Area)</t>
  </si>
  <si>
    <t xml:space="preserve">14015/2022/(174A/3)/R/S Ward/AKURLI-R/S -CFO/1/New
Tower A = 1B + G + 1P to 7P + 1st to 35th Floors (Total Height = 132.65 Mtrs.)
Tower B = 1B + G + 1P to 7P + 1st to 35th Floors (Total Height = 129 Mtrs.)
Tower C = 1B + G + 1P to 7P + 1st to 35th Floors (Total Height = 128.85 Mtrs.)
</t>
  </si>
  <si>
    <t>1B + Gr + P1 to P6 + 6th (Res.) + 1st to 34th Floor</t>
  </si>
  <si>
    <t>1B + Gr + P1 to P6 + 6th (Res.) + 1st to 33rd Floor</t>
  </si>
  <si>
    <t>LG + UG + 1st to 2nd Floor</t>
  </si>
  <si>
    <t xml:space="preserve">Tower D </t>
  </si>
  <si>
    <t xml:space="preserve"> Lower Ground Floor for Parking</t>
  </si>
  <si>
    <t>Phase 2</t>
  </si>
  <si>
    <t>Unit Details, Nomenclature and Area Details (I to R Flats)</t>
  </si>
  <si>
    <t>Phase 1</t>
  </si>
  <si>
    <t>Mahindra Vista 
Phase 1 &amp; 2</t>
  </si>
  <si>
    <t>Phase 1 = P51800054671
Phase 2 = P51800079147</t>
  </si>
  <si>
    <t>Phase 1 = 02/02/2024
Phase 2 = 10/02/2025</t>
  </si>
  <si>
    <t>Phase 1 (Tower A &amp; B)</t>
  </si>
  <si>
    <t xml:space="preserve">1B + Gr + P1 to P6 + 6th (Res.) + 1st to 33rd Floor
</t>
  </si>
  <si>
    <t>Phase 1 (Tower C)</t>
  </si>
  <si>
    <t>Phase 2 (Tower D)</t>
  </si>
  <si>
    <t>Phase 2 (Tower D) = 1B + Gr + P1 to P6 + 6th (Res.) + 1st to 34th Floor</t>
  </si>
  <si>
    <t>Phase 2 (Retail Wing)</t>
  </si>
  <si>
    <t>Phase 2 (Retail Wing) = LG + UG + 1st to 2nd Floor</t>
  </si>
  <si>
    <t>P-14015/2022/(174A/3)/R/S
Ward/AKURLIR/S/337/3/Amend</t>
  </si>
  <si>
    <t>P-14015/2022/(174A/3)/R/S Ward/AKURLIR/S/337/3/Amend</t>
  </si>
  <si>
    <t>P-14015/2022/(174A/3)/R/S
Ward/AKURLI-R/S/CC/1/Amend</t>
  </si>
  <si>
    <t xml:space="preserve">This C.C. is re-endorsed for work upto Plinth level only for Wings A, B, C, D, E, F and retail WIng up to Lower
ground level as per approved Amended plans dated 27.12.2024. ( C.C. Valid upto 18.01.2026).
</t>
  </si>
  <si>
    <t>We have updated latest approved plans for Phase 1 from MCGM site on 15/02/2025</t>
  </si>
  <si>
    <t>We have added Mahindra Vista Phase 2 on 15/02/2025</t>
  </si>
  <si>
    <t>Phase 2 (Tower E &amp; F)</t>
  </si>
  <si>
    <t xml:space="preserve">1B + Gr + P1 to P6 + 6th (Res.) + 1st to 34th Floor
</t>
  </si>
  <si>
    <t>Phase 1 (Tower A &amp; B) = 1B + Gr + P1 to P6 + 6th (Res.) + 1st to 33rd Floor</t>
  </si>
  <si>
    <t>Phase 1 (Tower C) = 1B + Gr + P1 to P6 + 6th (Res.) + 1st to 34th Floor</t>
  </si>
  <si>
    <t>Phase 2 (Tower E) = 1B + Gr + P1 to P6 + 6th (Res.) + 1st to 33rd Floor</t>
  </si>
  <si>
    <t>Phase 2 (Tower F) =  1B + Gr + P1 to P6 + 6th (Res.) + 1st to 33rd Floor</t>
  </si>
  <si>
    <t>Phase 1 = 31/12/2029
Phase 2 = 31/12/2030</t>
  </si>
  <si>
    <t>As per RERA, Flats 
Phase 1 = 601
Phase 2 = 599
Phase 2 Retail Shop = 68</t>
  </si>
  <si>
    <t>Flats = 1199
Shop = 61</t>
  </si>
  <si>
    <t>Phase 1 = Feb 2024
Phase 2 = Not Yet Started</t>
  </si>
  <si>
    <t>As per the approved floor plan 27/12/2024, out of 1199 flats, there are 132 flats that are "I to R" flats.
Please check from your end.</t>
  </si>
  <si>
    <t>04/07/2025 at 04:37 PM</t>
  </si>
  <si>
    <t>Mr. Suraj Khare</t>
  </si>
  <si>
    <t>Mr. Atul 9029015131</t>
  </si>
  <si>
    <t>Excavation work is in process.</t>
  </si>
  <si>
    <t>Phase 1 = Construction work is in same as last visit dtd. 28/04/2025.
Phase 2 = Work not yet Started.</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</si>
</sst>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8"/>
      <color theme="10"/>
      <name val="Calibri"/>
      <family val="2"/>
    </font>
    <font>
      <sz val="18"/>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21" fillId="0" borderId="0" applyNumberFormat="0" applyFill="0" applyBorder="0" applyAlignment="0" applyProtection="0"/>
  </cellStyleXfs>
  <cellXfs count="23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7" fillId="0" borderId="0" xfId="1" applyFont="1" applyAlignment="1">
      <alignment horizontal="center" vertical="center"/>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2"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4" fillId="4" borderId="1"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0" fontId="4" fillId="0" borderId="0" xfId="0" applyFont="1" applyAlignment="1">
      <alignment horizontal="center" vertical="center"/>
    </xf>
    <xf numFmtId="0" fontId="4" fillId="0" borderId="14" xfId="1" applyFont="1" applyBorder="1" applyProtection="1">
      <protection hidden="1"/>
    </xf>
    <xf numFmtId="0" fontId="4" fillId="0" borderId="15" xfId="1" applyFont="1" applyBorder="1" applyProtection="1">
      <protection hidden="1"/>
    </xf>
    <xf numFmtId="0" fontId="4" fillId="0" borderId="0" xfId="0" applyFont="1" applyAlignment="1">
      <alignment vertical="top"/>
    </xf>
    <xf numFmtId="0" fontId="4" fillId="0" borderId="0" xfId="1" applyFont="1" applyProtection="1">
      <protection hidden="1"/>
    </xf>
    <xf numFmtId="1" fontId="4" fillId="4" borderId="1" xfId="1" applyNumberFormat="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3" fillId="0" borderId="0" xfId="0" applyFont="1" applyBorder="1" applyAlignment="1">
      <alignment vertical="top"/>
    </xf>
    <xf numFmtId="1" fontId="7" fillId="0" borderId="0" xfId="1" applyNumberFormat="1" applyFont="1" applyBorder="1" applyAlignment="1">
      <alignment horizontal="center" vertical="center"/>
    </xf>
    <xf numFmtId="0" fontId="3" fillId="0" borderId="0" xfId="0" applyFont="1" applyAlignment="1">
      <alignment horizontal="left" vertical="top"/>
    </xf>
    <xf numFmtId="1" fontId="6" fillId="4" borderId="5" xfId="1" applyNumberFormat="1" applyFont="1" applyFill="1" applyBorder="1" applyAlignment="1">
      <alignment vertical="top" wrapText="1"/>
    </xf>
    <xf numFmtId="1" fontId="6"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0" fontId="3" fillId="0" borderId="0" xfId="0" applyFont="1" applyAlignment="1">
      <alignment vertical="top" wrapText="1"/>
    </xf>
    <xf numFmtId="0" fontId="3" fillId="4" borderId="1" xfId="1" applyNumberFormat="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3" fillId="4" borderId="7" xfId="1" applyNumberFormat="1" applyFont="1" applyFill="1" applyBorder="1" applyAlignment="1">
      <alignment horizontal="center" vertical="center" wrapText="1"/>
    </xf>
    <xf numFmtId="0" fontId="3" fillId="4" borderId="4" xfId="1" applyNumberFormat="1" applyFont="1" applyFill="1" applyBorder="1" applyAlignment="1">
      <alignment horizontal="center" vertical="center" wrapText="1"/>
    </xf>
    <xf numFmtId="0" fontId="3" fillId="4" borderId="9" xfId="1" applyNumberFormat="1" applyFont="1" applyFill="1" applyBorder="1" applyAlignment="1">
      <alignment horizontal="center" vertical="center" wrapText="1"/>
    </xf>
    <xf numFmtId="0" fontId="3" fillId="4" borderId="12" xfId="1" applyNumberFormat="1" applyFont="1" applyFill="1" applyBorder="1" applyAlignment="1">
      <alignment horizontal="center" vertical="center" wrapText="1"/>
    </xf>
    <xf numFmtId="0" fontId="3" fillId="4" borderId="8" xfId="1" applyNumberFormat="1" applyFont="1" applyFill="1" applyBorder="1" applyAlignment="1">
      <alignment horizontal="center" vertical="center" wrapText="1"/>
    </xf>
    <xf numFmtId="0" fontId="3"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1" xfId="0" applyFont="1" applyBorder="1" applyAlignment="1">
      <alignment horizontal="left"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1" fontId="3" fillId="4" borderId="2" xfId="1" applyNumberFormat="1" applyFont="1" applyFill="1" applyBorder="1" applyAlignment="1">
      <alignment horizontal="center" vertical="top" wrapText="1"/>
    </xf>
    <xf numFmtId="1" fontId="3"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2" borderId="1" xfId="0" applyFont="1" applyFill="1" applyBorder="1" applyAlignment="1">
      <alignment horizontal="center" vertical="top"/>
    </xf>
    <xf numFmtId="1" fontId="6" fillId="4" borderId="6" xfId="1" applyNumberFormat="1" applyFont="1" applyFill="1" applyBorder="1" applyAlignment="1">
      <alignment horizontal="center" vertical="center" wrapText="1"/>
    </xf>
    <xf numFmtId="1" fontId="6" fillId="4" borderId="21" xfId="1" applyNumberFormat="1" applyFont="1" applyFill="1" applyBorder="1" applyAlignment="1">
      <alignment horizontal="center" vertical="center" wrapText="1"/>
    </xf>
    <xf numFmtId="1" fontId="6" fillId="4" borderId="20"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22" fillId="4" borderId="1" xfId="2" applyFont="1" applyFill="1" applyBorder="1" applyAlignment="1">
      <alignment horizontal="left" vertical="top" wrapText="1"/>
    </xf>
    <xf numFmtId="0" fontId="23"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1" xfId="0" applyFont="1" applyFill="1" applyBorder="1" applyAlignment="1">
      <alignment horizontal="left" vertical="top"/>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0" xfId="1" applyNumberFormat="1" applyFont="1" applyFill="1" applyBorder="1" applyAlignment="1">
      <alignment horizontal="center" vertical="center" wrapText="1"/>
    </xf>
    <xf numFmtId="0" fontId="6" fillId="4" borderId="0" xfId="1" applyNumberFormat="1" applyFont="1" applyFill="1" applyBorder="1" applyAlignment="1">
      <alignment horizontal="center" vertical="center" wrapText="1"/>
    </xf>
    <xf numFmtId="0" fontId="6" fillId="4" borderId="11"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2" fillId="4"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3" xfId="0" applyFont="1" applyBorder="1" applyAlignment="1">
      <alignment horizontal="left" vertical="top" wrapText="1"/>
    </xf>
    <xf numFmtId="1" fontId="3" fillId="4" borderId="1" xfId="1"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wrapText="1"/>
    </xf>
    <xf numFmtId="1" fontId="3" fillId="4" borderId="5" xfId="1" applyNumberFormat="1" applyFont="1" applyFill="1" applyBorder="1" applyAlignment="1">
      <alignment horizontal="center" vertical="center" wrapText="1"/>
    </xf>
    <xf numFmtId="0" fontId="3" fillId="4" borderId="10" xfId="1" applyNumberFormat="1" applyFont="1" applyFill="1" applyBorder="1" applyAlignment="1">
      <alignment horizontal="center" vertical="center" wrapText="1"/>
    </xf>
    <xf numFmtId="0" fontId="3" fillId="4" borderId="0" xfId="1" applyNumberFormat="1" applyFont="1" applyFill="1" applyBorder="1" applyAlignment="1">
      <alignment horizontal="center" vertical="center" wrapText="1"/>
    </xf>
    <xf numFmtId="0" fontId="3" fillId="4" borderId="11" xfId="1" applyNumberFormat="1" applyFont="1" applyFill="1" applyBorder="1" applyAlignment="1">
      <alignment horizontal="center" vertical="center" wrapText="1"/>
    </xf>
    <xf numFmtId="1" fontId="8" fillId="4" borderId="12" xfId="1" applyNumberFormat="1" applyFont="1" applyFill="1" applyBorder="1" applyAlignment="1">
      <alignment horizontal="center" vertical="center" wrapText="1"/>
    </xf>
    <xf numFmtId="1" fontId="8" fillId="4" borderId="8" xfId="1" applyNumberFormat="1" applyFont="1" applyFill="1" applyBorder="1" applyAlignment="1">
      <alignment horizontal="center" vertical="center" wrapText="1"/>
    </xf>
    <xf numFmtId="1" fontId="8" fillId="4" borderId="13" xfId="1" applyNumberFormat="1" applyFont="1" applyFill="1" applyBorder="1" applyAlignment="1">
      <alignment horizontal="center" vertical="center" wrapText="1"/>
    </xf>
    <xf numFmtId="0" fontId="3" fillId="4" borderId="2" xfId="1" applyNumberFormat="1" applyFont="1" applyFill="1" applyBorder="1" applyAlignment="1">
      <alignment horizontal="center" vertical="center" wrapText="1"/>
    </xf>
    <xf numFmtId="0" fontId="3" fillId="4" borderId="3" xfId="1" applyNumberFormat="1" applyFont="1" applyFill="1" applyBorder="1" applyAlignment="1">
      <alignment horizontal="center" vertical="center" wrapText="1"/>
    </xf>
    <xf numFmtId="0" fontId="3" fillId="4" borderId="5" xfId="1" applyNumberFormat="1" applyFont="1" applyFill="1" applyBorder="1" applyAlignment="1">
      <alignment horizontal="center" vertical="center" wrapText="1"/>
    </xf>
    <xf numFmtId="1" fontId="8" fillId="4" borderId="2" xfId="1" applyNumberFormat="1" applyFont="1" applyFill="1" applyBorder="1" applyAlignment="1">
      <alignment horizontal="center" vertical="center" wrapText="1"/>
    </xf>
    <xf numFmtId="1" fontId="8" fillId="4" borderId="3" xfId="1" applyNumberFormat="1" applyFont="1" applyFill="1" applyBorder="1" applyAlignment="1">
      <alignment horizontal="center" vertical="center" wrapText="1"/>
    </xf>
    <xf numFmtId="1" fontId="8" fillId="4" borderId="5"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1" fontId="5" fillId="4" borderId="0" xfId="1" applyNumberFormat="1" applyFont="1" applyFill="1" applyBorder="1" applyAlignment="1">
      <alignment horizontal="left" vertical="center" wrapText="1"/>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0066"/>
      <color rgb="FFCC0066"/>
      <color rgb="FFFFFFFF"/>
      <color rgb="FFFCF56A"/>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8</xdr:col>
      <xdr:colOff>285749</xdr:colOff>
      <xdr:row>160</xdr:row>
      <xdr:rowOff>81643</xdr:rowOff>
    </xdr:from>
    <xdr:to>
      <xdr:col>22</xdr:col>
      <xdr:colOff>341820</xdr:colOff>
      <xdr:row>170</xdr:row>
      <xdr:rowOff>33583</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647463" y="58578750"/>
          <a:ext cx="8628571" cy="3476190"/>
        </a:xfrm>
        <a:prstGeom prst="rect">
          <a:avLst/>
        </a:prstGeom>
      </xdr:spPr>
    </xdr:pic>
    <xdr:clientData/>
  </xdr:twoCellAnchor>
  <xdr:twoCellAnchor editAs="oneCell">
    <xdr:from>
      <xdr:col>4</xdr:col>
      <xdr:colOff>598715</xdr:colOff>
      <xdr:row>711</xdr:row>
      <xdr:rowOff>81643</xdr:rowOff>
    </xdr:from>
    <xdr:to>
      <xdr:col>7</xdr:col>
      <xdr:colOff>1016094</xdr:colOff>
      <xdr:row>723</xdr:row>
      <xdr:rowOff>219214</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279572" y="113497179"/>
          <a:ext cx="3928022" cy="3240000"/>
        </a:xfrm>
        <a:prstGeom prst="rect">
          <a:avLst/>
        </a:prstGeom>
        <a:ln>
          <a:solidFill>
            <a:schemeClr val="tx1"/>
          </a:solidFill>
        </a:ln>
      </xdr:spPr>
    </xdr:pic>
    <xdr:clientData/>
  </xdr:twoCellAnchor>
  <xdr:twoCellAnchor>
    <xdr:from>
      <xdr:col>0</xdr:col>
      <xdr:colOff>0</xdr:colOff>
      <xdr:row>711</xdr:row>
      <xdr:rowOff>2474</xdr:rowOff>
    </xdr:from>
    <xdr:to>
      <xdr:col>4</xdr:col>
      <xdr:colOff>91243</xdr:colOff>
      <xdr:row>738</xdr:row>
      <xdr:rowOff>223247</xdr:rowOff>
    </xdr:to>
    <xdr:grpSp>
      <xdr:nvGrpSpPr>
        <xdr:cNvPr id="23" name="Group 22">
          <a:extLst>
            <a:ext uri="{FF2B5EF4-FFF2-40B4-BE49-F238E27FC236}">
              <a16:creationId xmlns:a16="http://schemas.microsoft.com/office/drawing/2014/main" xmlns="" id="{00000000-0008-0000-0000-000017000000}"/>
            </a:ext>
          </a:extLst>
        </xdr:cNvPr>
        <xdr:cNvGrpSpPr/>
      </xdr:nvGrpSpPr>
      <xdr:grpSpPr>
        <a:xfrm>
          <a:off x="0" y="195591545"/>
          <a:ext cx="4772100" cy="7201238"/>
          <a:chOff x="40823" y="113350210"/>
          <a:chExt cx="4772100" cy="7200000"/>
        </a:xfrm>
      </xdr:grpSpPr>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40823" y="113350210"/>
            <a:ext cx="4772100" cy="7200000"/>
          </a:xfrm>
          <a:prstGeom prst="rect">
            <a:avLst/>
          </a:prstGeom>
          <a:ln>
            <a:solidFill>
              <a:schemeClr val="tx1"/>
            </a:solidFill>
          </a:ln>
        </xdr:spPr>
      </xdr:pic>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1111298" y="114130533"/>
            <a:ext cx="808921" cy="245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002060"/>
                </a:solidFill>
              </a:rPr>
              <a:t>Tower A</a:t>
            </a:r>
          </a:p>
        </xdr:txBody>
      </xdr:sp>
      <xdr:sp macro="" textlink="">
        <xdr:nvSpPr>
          <xdr:cNvPr id="6" name="Rectangle 5">
            <a:extLst>
              <a:ext uri="{FF2B5EF4-FFF2-40B4-BE49-F238E27FC236}">
                <a16:creationId xmlns:a16="http://schemas.microsoft.com/office/drawing/2014/main" xmlns="" id="{00000000-0008-0000-0000-000006000000}"/>
              </a:ext>
            </a:extLst>
          </xdr:cNvPr>
          <xdr:cNvSpPr/>
        </xdr:nvSpPr>
        <xdr:spPr>
          <a:xfrm>
            <a:off x="1896554" y="114353967"/>
            <a:ext cx="1051973" cy="11875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7" name="Rectangle 6">
            <a:extLst>
              <a:ext uri="{FF2B5EF4-FFF2-40B4-BE49-F238E27FC236}">
                <a16:creationId xmlns:a16="http://schemas.microsoft.com/office/drawing/2014/main" xmlns="" id="{00000000-0008-0000-0000-000007000000}"/>
              </a:ext>
            </a:extLst>
          </xdr:cNvPr>
          <xdr:cNvSpPr/>
        </xdr:nvSpPr>
        <xdr:spPr>
          <a:xfrm>
            <a:off x="612323" y="114380662"/>
            <a:ext cx="1159891" cy="1181007"/>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8" name="TextBox 7">
            <a:extLst>
              <a:ext uri="{FF2B5EF4-FFF2-40B4-BE49-F238E27FC236}">
                <a16:creationId xmlns:a16="http://schemas.microsoft.com/office/drawing/2014/main" xmlns="" id="{00000000-0008-0000-0000-000008000000}"/>
              </a:ext>
            </a:extLst>
          </xdr:cNvPr>
          <xdr:cNvSpPr txBox="1"/>
        </xdr:nvSpPr>
        <xdr:spPr>
          <a:xfrm>
            <a:off x="2336674" y="114111846"/>
            <a:ext cx="808922" cy="245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00"/>
                </a:solidFill>
              </a:rPr>
              <a:t>Tower B</a:t>
            </a:r>
          </a:p>
        </xdr:txBody>
      </xdr:sp>
      <xdr:sp macro="" textlink="">
        <xdr:nvSpPr>
          <xdr:cNvPr id="9" name="Rectangle 8">
            <a:extLst>
              <a:ext uri="{FF2B5EF4-FFF2-40B4-BE49-F238E27FC236}">
                <a16:creationId xmlns:a16="http://schemas.microsoft.com/office/drawing/2014/main" xmlns="" id="{00000000-0008-0000-0000-000009000000}"/>
              </a:ext>
            </a:extLst>
          </xdr:cNvPr>
          <xdr:cNvSpPr/>
        </xdr:nvSpPr>
        <xdr:spPr>
          <a:xfrm>
            <a:off x="2150399" y="115713232"/>
            <a:ext cx="797660" cy="1294198"/>
          </a:xfrm>
          <a:prstGeom prst="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2982781" y="115636315"/>
            <a:ext cx="808921" cy="245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FF0066"/>
                </a:solidFill>
              </a:rPr>
              <a:t>Tower C</a:t>
            </a:r>
          </a:p>
        </xdr:txBody>
      </xdr:sp>
      <xdr:sp macro="" textlink="">
        <xdr:nvSpPr>
          <xdr:cNvPr id="11" name="Rectangle 10">
            <a:extLst>
              <a:ext uri="{FF2B5EF4-FFF2-40B4-BE49-F238E27FC236}">
                <a16:creationId xmlns:a16="http://schemas.microsoft.com/office/drawing/2014/main" xmlns="" id="{00000000-0008-0000-0000-00000B000000}"/>
              </a:ext>
            </a:extLst>
          </xdr:cNvPr>
          <xdr:cNvSpPr/>
        </xdr:nvSpPr>
        <xdr:spPr>
          <a:xfrm>
            <a:off x="2149929" y="117129116"/>
            <a:ext cx="797660" cy="1219849"/>
          </a:xfrm>
          <a:prstGeom prst="rect">
            <a:avLst/>
          </a:prstGeom>
          <a:noFill/>
          <a:ln>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3227239" y="117595848"/>
            <a:ext cx="806554" cy="245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chemeClr val="bg2">
                    <a:lumMod val="10000"/>
                  </a:schemeClr>
                </a:solidFill>
              </a:rPr>
              <a:t>Tower D</a:t>
            </a:r>
          </a:p>
        </xdr:txBody>
      </xdr:sp>
      <xdr:sp macro="" textlink="">
        <xdr:nvSpPr>
          <xdr:cNvPr id="15" name="Rectangle 14">
            <a:extLst>
              <a:ext uri="{FF2B5EF4-FFF2-40B4-BE49-F238E27FC236}">
                <a16:creationId xmlns:a16="http://schemas.microsoft.com/office/drawing/2014/main" xmlns="" id="{00000000-0008-0000-0000-00000F000000}"/>
              </a:ext>
            </a:extLst>
          </xdr:cNvPr>
          <xdr:cNvSpPr/>
        </xdr:nvSpPr>
        <xdr:spPr>
          <a:xfrm>
            <a:off x="1842882" y="118617570"/>
            <a:ext cx="1120518" cy="1148266"/>
          </a:xfrm>
          <a:prstGeom prst="rect">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2232141" y="119775357"/>
            <a:ext cx="808921" cy="245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chemeClr val="accent6">
                    <a:lumMod val="75000"/>
                  </a:schemeClr>
                </a:solidFill>
              </a:rPr>
              <a:t>Tower E</a:t>
            </a:r>
          </a:p>
        </xdr:txBody>
      </xdr:sp>
      <xdr:sp macro="" textlink="">
        <xdr:nvSpPr>
          <xdr:cNvPr id="17" name="Rectangle 16">
            <a:extLst>
              <a:ext uri="{FF2B5EF4-FFF2-40B4-BE49-F238E27FC236}">
                <a16:creationId xmlns:a16="http://schemas.microsoft.com/office/drawing/2014/main" xmlns="" id="{00000000-0008-0000-0000-000011000000}"/>
              </a:ext>
            </a:extLst>
          </xdr:cNvPr>
          <xdr:cNvSpPr/>
        </xdr:nvSpPr>
        <xdr:spPr>
          <a:xfrm>
            <a:off x="614690" y="118592723"/>
            <a:ext cx="1120517" cy="1148266"/>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8" name="TextBox 17">
            <a:extLst>
              <a:ext uri="{FF2B5EF4-FFF2-40B4-BE49-F238E27FC236}">
                <a16:creationId xmlns:a16="http://schemas.microsoft.com/office/drawing/2014/main" xmlns="" id="{00000000-0008-0000-0000-000012000000}"/>
              </a:ext>
            </a:extLst>
          </xdr:cNvPr>
          <xdr:cNvSpPr txBox="1"/>
        </xdr:nvSpPr>
        <xdr:spPr>
          <a:xfrm>
            <a:off x="990934" y="119763526"/>
            <a:ext cx="808920" cy="245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solidFill>
                  <a:srgbClr val="00B0F0"/>
                </a:solidFill>
              </a:rPr>
              <a:t>Tower F</a:t>
            </a:r>
          </a:p>
        </xdr:txBody>
      </xdr:sp>
    </xdr:grpSp>
    <xdr:clientData/>
  </xdr:twoCellAnchor>
  <xdr:twoCellAnchor editAs="oneCell">
    <xdr:from>
      <xdr:col>0</xdr:col>
      <xdr:colOff>190500</xdr:colOff>
      <xdr:row>759</xdr:row>
      <xdr:rowOff>231323</xdr:rowOff>
    </xdr:from>
    <xdr:to>
      <xdr:col>3</xdr:col>
      <xdr:colOff>919889</xdr:colOff>
      <xdr:row>770</xdr:row>
      <xdr:rowOff>40824</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90500" y="124995216"/>
          <a:ext cx="4240032" cy="2653392"/>
        </a:xfrm>
        <a:prstGeom prst="rect">
          <a:avLst/>
        </a:prstGeom>
        <a:ln>
          <a:solidFill>
            <a:schemeClr val="tx1"/>
          </a:solidFill>
        </a:ln>
      </xdr:spPr>
    </xdr:pic>
    <xdr:clientData/>
  </xdr:twoCellAnchor>
  <xdr:twoCellAnchor>
    <xdr:from>
      <xdr:col>3</xdr:col>
      <xdr:colOff>1107494</xdr:colOff>
      <xdr:row>759</xdr:row>
      <xdr:rowOff>203796</xdr:rowOff>
    </xdr:from>
    <xdr:to>
      <xdr:col>7</xdr:col>
      <xdr:colOff>940458</xdr:colOff>
      <xdr:row>777</xdr:row>
      <xdr:rowOff>207887</xdr:rowOff>
    </xdr:to>
    <xdr:grpSp>
      <xdr:nvGrpSpPr>
        <xdr:cNvPr id="22" name="Group 21">
          <a:extLst>
            <a:ext uri="{FF2B5EF4-FFF2-40B4-BE49-F238E27FC236}">
              <a16:creationId xmlns:a16="http://schemas.microsoft.com/office/drawing/2014/main" xmlns="" id="{00000000-0008-0000-0000-000016000000}"/>
            </a:ext>
          </a:extLst>
        </xdr:cNvPr>
        <xdr:cNvGrpSpPr/>
      </xdr:nvGrpSpPr>
      <xdr:grpSpPr>
        <a:xfrm>
          <a:off x="4618137" y="203807475"/>
          <a:ext cx="4513821" cy="4657733"/>
          <a:chOff x="2236890" y="131648796"/>
          <a:chExt cx="4513821" cy="4657734"/>
        </a:xfrm>
      </xdr:grpSpPr>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a:stretch>
            <a:fillRect/>
          </a:stretch>
        </xdr:blipFill>
        <xdr:spPr>
          <a:xfrm>
            <a:off x="2236890" y="131648796"/>
            <a:ext cx="4513821" cy="4657734"/>
          </a:xfrm>
          <a:prstGeom prst="rect">
            <a:avLst/>
          </a:prstGeom>
          <a:ln>
            <a:solidFill>
              <a:schemeClr val="tx1"/>
            </a:solidFill>
          </a:ln>
        </xdr:spPr>
      </xdr:pic>
      <xdr:sp macro="" textlink="">
        <xdr:nvSpPr>
          <xdr:cNvPr id="21" name="Rectangle 20">
            <a:extLst>
              <a:ext uri="{FF2B5EF4-FFF2-40B4-BE49-F238E27FC236}">
                <a16:creationId xmlns:a16="http://schemas.microsoft.com/office/drawing/2014/main" xmlns="" id="{00000000-0008-0000-0000-000015000000}"/>
              </a:ext>
            </a:extLst>
          </xdr:cNvPr>
          <xdr:cNvSpPr/>
        </xdr:nvSpPr>
        <xdr:spPr>
          <a:xfrm rot="619856">
            <a:off x="3370285" y="132879276"/>
            <a:ext cx="1700558" cy="2329812"/>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12</xdr:col>
      <xdr:colOff>149679</xdr:colOff>
      <xdr:row>398</xdr:row>
      <xdr:rowOff>163285</xdr:rowOff>
    </xdr:from>
    <xdr:to>
      <xdr:col>22</xdr:col>
      <xdr:colOff>311048</xdr:colOff>
      <xdr:row>412</xdr:row>
      <xdr:rowOff>58071</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6"/>
        <a:stretch>
          <a:fillRect/>
        </a:stretch>
      </xdr:blipFill>
      <xdr:spPr>
        <a:xfrm>
          <a:off x="13797643" y="121960821"/>
          <a:ext cx="4447619" cy="3514286"/>
        </a:xfrm>
        <a:prstGeom prst="rect">
          <a:avLst/>
        </a:prstGeom>
      </xdr:spPr>
    </xdr:pic>
    <xdr:clientData/>
  </xdr:twoCellAnchor>
  <xdr:twoCellAnchor editAs="oneCell">
    <xdr:from>
      <xdr:col>8</xdr:col>
      <xdr:colOff>544286</xdr:colOff>
      <xdr:row>483</xdr:row>
      <xdr:rowOff>1</xdr:rowOff>
    </xdr:from>
    <xdr:to>
      <xdr:col>12</xdr:col>
      <xdr:colOff>438988</xdr:colOff>
      <xdr:row>510</xdr:row>
      <xdr:rowOff>157500</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7"/>
        <a:stretch>
          <a:fillRect/>
        </a:stretch>
      </xdr:blipFill>
      <xdr:spPr>
        <a:xfrm>
          <a:off x="9906000" y="126873001"/>
          <a:ext cx="4180952" cy="2742857"/>
        </a:xfrm>
        <a:prstGeom prst="rect">
          <a:avLst/>
        </a:prstGeom>
      </xdr:spPr>
    </xdr:pic>
    <xdr:clientData/>
  </xdr:twoCellAnchor>
  <xdr:twoCellAnchor editAs="oneCell">
    <xdr:from>
      <xdr:col>8</xdr:col>
      <xdr:colOff>1673679</xdr:colOff>
      <xdr:row>417</xdr:row>
      <xdr:rowOff>27214</xdr:rowOff>
    </xdr:from>
    <xdr:to>
      <xdr:col>14</xdr:col>
      <xdr:colOff>334215</xdr:colOff>
      <xdr:row>427</xdr:row>
      <xdr:rowOff>203762</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8"/>
        <a:stretch>
          <a:fillRect/>
        </a:stretch>
      </xdr:blipFill>
      <xdr:spPr>
        <a:xfrm>
          <a:off x="11035393" y="109836857"/>
          <a:ext cx="4171429" cy="2761905"/>
        </a:xfrm>
        <a:prstGeom prst="rect">
          <a:avLst/>
        </a:prstGeom>
      </xdr:spPr>
    </xdr:pic>
    <xdr:clientData/>
  </xdr:twoCellAnchor>
  <xdr:twoCellAnchor editAs="oneCell">
    <xdr:from>
      <xdr:col>8</xdr:col>
      <xdr:colOff>1483178</xdr:colOff>
      <xdr:row>428</xdr:row>
      <xdr:rowOff>163285</xdr:rowOff>
    </xdr:from>
    <xdr:to>
      <xdr:col>14</xdr:col>
      <xdr:colOff>219904</xdr:colOff>
      <xdr:row>440</xdr:row>
      <xdr:rowOff>203713</xdr:rowOff>
    </xdr:to>
    <xdr:pic>
      <xdr:nvPicPr>
        <xdr:cNvPr id="34" name="Picture 33">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9"/>
        <a:stretch>
          <a:fillRect/>
        </a:stretch>
      </xdr:blipFill>
      <xdr:spPr>
        <a:xfrm>
          <a:off x="10844892" y="112816821"/>
          <a:ext cx="4247619" cy="3142857"/>
        </a:xfrm>
        <a:prstGeom prst="rect">
          <a:avLst/>
        </a:prstGeom>
      </xdr:spPr>
    </xdr:pic>
    <xdr:clientData/>
  </xdr:twoCellAnchor>
  <xdr:twoCellAnchor>
    <xdr:from>
      <xdr:col>0</xdr:col>
      <xdr:colOff>862855</xdr:colOff>
      <xdr:row>721</xdr:row>
      <xdr:rowOff>0</xdr:rowOff>
    </xdr:from>
    <xdr:to>
      <xdr:col>1</xdr:col>
      <xdr:colOff>145676</xdr:colOff>
      <xdr:row>723</xdr:row>
      <xdr:rowOff>0</xdr:rowOff>
    </xdr:to>
    <xdr:cxnSp macro="">
      <xdr:nvCxnSpPr>
        <xdr:cNvPr id="14" name="Straight Arrow Connector 13">
          <a:extLst>
            <a:ext uri="{FF2B5EF4-FFF2-40B4-BE49-F238E27FC236}">
              <a16:creationId xmlns:a16="http://schemas.microsoft.com/office/drawing/2014/main" xmlns="" id="{00000000-0008-0000-0000-00000E000000}"/>
            </a:ext>
          </a:extLst>
        </xdr:cNvPr>
        <xdr:cNvCxnSpPr/>
      </xdr:nvCxnSpPr>
      <xdr:spPr>
        <a:xfrm flipH="1">
          <a:off x="862855" y="188651029"/>
          <a:ext cx="459439" cy="5154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997323</xdr:colOff>
      <xdr:row>719</xdr:row>
      <xdr:rowOff>123265</xdr:rowOff>
    </xdr:from>
    <xdr:to>
      <xdr:col>1</xdr:col>
      <xdr:colOff>1030941</xdr:colOff>
      <xdr:row>720</xdr:row>
      <xdr:rowOff>201706</xdr:rowOff>
    </xdr:to>
    <xdr:sp macro="" textlink="">
      <xdr:nvSpPr>
        <xdr:cNvPr id="25" name="TextBox 24">
          <a:extLst>
            <a:ext uri="{FF2B5EF4-FFF2-40B4-BE49-F238E27FC236}">
              <a16:creationId xmlns:a16="http://schemas.microsoft.com/office/drawing/2014/main" xmlns="" id="{00000000-0008-0000-0000-000019000000}"/>
            </a:ext>
          </a:extLst>
        </xdr:cNvPr>
        <xdr:cNvSpPr txBox="1"/>
      </xdr:nvSpPr>
      <xdr:spPr>
        <a:xfrm>
          <a:off x="997323" y="188258824"/>
          <a:ext cx="1210236"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a:solidFill>
                <a:srgbClr val="FF0000"/>
              </a:solidFill>
              <a:latin typeface="Times New Roman" panose="02020603050405020304" pitchFamily="18" charset="0"/>
              <a:cs typeface="Times New Roman" panose="02020603050405020304" pitchFamily="18" charset="0"/>
            </a:rPr>
            <a:t>Retail Wing </a:t>
          </a:r>
        </a:p>
      </xdr:txBody>
    </xdr:sp>
    <xdr:clientData/>
  </xdr:twoCellAnchor>
  <xdr:twoCellAnchor>
    <xdr:from>
      <xdr:col>0</xdr:col>
      <xdr:colOff>616324</xdr:colOff>
      <xdr:row>722</xdr:row>
      <xdr:rowOff>134470</xdr:rowOff>
    </xdr:from>
    <xdr:to>
      <xdr:col>1</xdr:col>
      <xdr:colOff>358588</xdr:colOff>
      <xdr:row>728</xdr:row>
      <xdr:rowOff>33618</xdr:rowOff>
    </xdr:to>
    <xdr:sp macro="" textlink="">
      <xdr:nvSpPr>
        <xdr:cNvPr id="35" name="Rectangle 34">
          <a:extLst>
            <a:ext uri="{FF2B5EF4-FFF2-40B4-BE49-F238E27FC236}">
              <a16:creationId xmlns:a16="http://schemas.microsoft.com/office/drawing/2014/main" xmlns="" id="{00000000-0008-0000-0000-000023000000}"/>
            </a:ext>
          </a:extLst>
        </xdr:cNvPr>
        <xdr:cNvSpPr/>
      </xdr:nvSpPr>
      <xdr:spPr>
        <a:xfrm>
          <a:off x="616324" y="189043235"/>
          <a:ext cx="918882" cy="144555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130628</xdr:colOff>
      <xdr:row>667</xdr:row>
      <xdr:rowOff>157842</xdr:rowOff>
    </xdr:from>
    <xdr:to>
      <xdr:col>7</xdr:col>
      <xdr:colOff>1037546</xdr:colOff>
      <xdr:row>700</xdr:row>
      <xdr:rowOff>159751</xdr:rowOff>
    </xdr:to>
    <xdr:grpSp>
      <xdr:nvGrpSpPr>
        <xdr:cNvPr id="13" name="Group 12"/>
        <xdr:cNvGrpSpPr/>
      </xdr:nvGrpSpPr>
      <xdr:grpSpPr>
        <a:xfrm>
          <a:off x="130628" y="186181092"/>
          <a:ext cx="9098418" cy="8533588"/>
          <a:chOff x="130628" y="186181092"/>
          <a:chExt cx="9098418" cy="8533588"/>
        </a:xfrm>
      </xdr:grpSpPr>
      <xdr:pic>
        <xdr:nvPicPr>
          <xdr:cNvPr id="54" name="Picture 53" descr="https://vsjcllp.vsjadon.com/upload/insp-239255-15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156857" y="192554680"/>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9255-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738006" y="186189256"/>
            <a:ext cx="4491040" cy="33854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9255-84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025977" y="189710635"/>
            <a:ext cx="3594838" cy="27098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255-849.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30628" y="186181092"/>
            <a:ext cx="4491040" cy="338545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9255-9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748893" y="189697179"/>
            <a:ext cx="3608152" cy="27214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wRSNy8a4uZibM9k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798"/>
  <sheetViews>
    <sheetView tabSelected="1" view="pageBreakPreview" zoomScale="70" zoomScaleNormal="85" zoomScaleSheetLayoutView="70" zoomScalePageLayoutView="70" workbookViewId="0">
      <selection activeCell="I666" sqref="I666"/>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59" t="s">
        <v>38</v>
      </c>
      <c r="B1" s="160"/>
      <c r="C1" s="160"/>
      <c r="D1" s="160"/>
      <c r="E1" s="160"/>
      <c r="F1" s="160"/>
      <c r="G1" s="160"/>
      <c r="H1" s="161"/>
    </row>
    <row r="2" spans="1:11" ht="42" customHeight="1" x14ac:dyDescent="0.25">
      <c r="A2" s="119" t="s">
        <v>10</v>
      </c>
      <c r="B2" s="119"/>
      <c r="C2" s="127" t="s">
        <v>86</v>
      </c>
      <c r="D2" s="127"/>
      <c r="E2" s="119" t="s">
        <v>12</v>
      </c>
      <c r="F2" s="119"/>
      <c r="G2" s="171">
        <v>45840</v>
      </c>
      <c r="H2" s="171"/>
      <c r="J2" s="193"/>
      <c r="K2" s="194"/>
    </row>
    <row r="3" spans="1:11" ht="42.75" customHeight="1" x14ac:dyDescent="0.25">
      <c r="A3" s="119" t="s">
        <v>39</v>
      </c>
      <c r="B3" s="119"/>
      <c r="C3" s="191" t="s">
        <v>347</v>
      </c>
      <c r="D3" s="127"/>
      <c r="E3" s="192" t="s">
        <v>158</v>
      </c>
      <c r="F3" s="192"/>
      <c r="G3" s="171" t="s">
        <v>374</v>
      </c>
      <c r="H3" s="127"/>
    </row>
    <row r="4" spans="1:11" ht="43.5" customHeight="1" x14ac:dyDescent="0.25">
      <c r="A4" s="192" t="s">
        <v>36</v>
      </c>
      <c r="B4" s="192"/>
      <c r="C4" s="127" t="s">
        <v>376</v>
      </c>
      <c r="D4" s="127"/>
      <c r="E4" s="119" t="s">
        <v>33</v>
      </c>
      <c r="F4" s="119"/>
      <c r="G4" s="127" t="str">
        <f ca="1">TEXT(TODAY(),"DD/MM/YYYY")</f>
        <v>05/07/2025</v>
      </c>
      <c r="H4" s="127"/>
    </row>
    <row r="5" spans="1:11" ht="20.25" x14ac:dyDescent="0.25">
      <c r="A5" s="158" t="s">
        <v>40</v>
      </c>
      <c r="B5" s="158"/>
      <c r="C5" s="158"/>
      <c r="D5" s="158"/>
      <c r="E5" s="158"/>
      <c r="F5" s="158"/>
      <c r="G5" s="158"/>
      <c r="H5" s="158"/>
    </row>
    <row r="6" spans="1:11" ht="43.5" customHeight="1" x14ac:dyDescent="0.25">
      <c r="A6" s="119" t="s">
        <v>29</v>
      </c>
      <c r="B6" s="119"/>
      <c r="C6" s="127" t="s">
        <v>92</v>
      </c>
      <c r="D6" s="127"/>
      <c r="E6" s="119" t="s">
        <v>35</v>
      </c>
      <c r="F6" s="119"/>
      <c r="G6" s="127" t="s">
        <v>375</v>
      </c>
      <c r="H6" s="127"/>
    </row>
    <row r="7" spans="1:11" ht="42" customHeight="1" x14ac:dyDescent="0.25">
      <c r="A7" s="119" t="s">
        <v>42</v>
      </c>
      <c r="B7" s="119"/>
      <c r="C7" s="127" t="s">
        <v>246</v>
      </c>
      <c r="D7" s="127"/>
      <c r="E7" s="119" t="s">
        <v>43</v>
      </c>
      <c r="F7" s="119"/>
      <c r="G7" s="127" t="s">
        <v>246</v>
      </c>
      <c r="H7" s="127"/>
    </row>
    <row r="8" spans="1:11" ht="41.25" customHeight="1" x14ac:dyDescent="0.25">
      <c r="A8" s="119" t="s">
        <v>44</v>
      </c>
      <c r="B8" s="119"/>
      <c r="C8" s="127" t="s">
        <v>247</v>
      </c>
      <c r="D8" s="127"/>
      <c r="E8" s="127"/>
      <c r="F8" s="127"/>
      <c r="G8" s="127"/>
      <c r="H8" s="127"/>
    </row>
    <row r="9" spans="1:11" ht="45" customHeight="1" x14ac:dyDescent="0.25">
      <c r="A9" s="164" t="s">
        <v>149</v>
      </c>
      <c r="B9" s="42" t="s">
        <v>41</v>
      </c>
      <c r="C9" s="146" t="s">
        <v>248</v>
      </c>
      <c r="D9" s="147"/>
      <c r="E9" s="147"/>
      <c r="F9" s="147"/>
      <c r="G9" s="147"/>
      <c r="H9" s="148"/>
    </row>
    <row r="10" spans="1:11" ht="43.5" customHeight="1" x14ac:dyDescent="0.25">
      <c r="A10" s="164"/>
      <c r="B10" s="42" t="s">
        <v>11</v>
      </c>
      <c r="C10" s="127" t="s">
        <v>248</v>
      </c>
      <c r="D10" s="127"/>
      <c r="E10" s="127"/>
      <c r="F10" s="127"/>
      <c r="G10" s="127"/>
      <c r="H10" s="127"/>
    </row>
    <row r="11" spans="1:11" ht="44.25" customHeight="1" x14ac:dyDescent="0.25">
      <c r="A11" s="164"/>
      <c r="B11" s="42" t="s">
        <v>5</v>
      </c>
      <c r="C11" s="127" t="s">
        <v>248</v>
      </c>
      <c r="D11" s="127"/>
      <c r="E11" s="127"/>
      <c r="F11" s="127"/>
      <c r="G11" s="127"/>
      <c r="H11" s="127"/>
    </row>
    <row r="12" spans="1:11" ht="40.5" customHeight="1" x14ac:dyDescent="0.25">
      <c r="A12" s="192" t="s">
        <v>34</v>
      </c>
      <c r="B12" s="192"/>
      <c r="C12" s="127" t="s">
        <v>304</v>
      </c>
      <c r="D12" s="127"/>
      <c r="E12" s="127"/>
      <c r="F12" s="127"/>
      <c r="G12" s="127"/>
      <c r="H12" s="127"/>
    </row>
    <row r="13" spans="1:11" ht="27" customHeight="1" x14ac:dyDescent="0.25">
      <c r="A13" s="158" t="s">
        <v>45</v>
      </c>
      <c r="B13" s="158"/>
      <c r="C13" s="158"/>
      <c r="D13" s="158"/>
      <c r="E13" s="158"/>
      <c r="F13" s="158"/>
      <c r="G13" s="158"/>
      <c r="H13" s="158"/>
    </row>
    <row r="14" spans="1:11" ht="41.25" customHeight="1" x14ac:dyDescent="0.25">
      <c r="A14" s="119" t="s">
        <v>27</v>
      </c>
      <c r="B14" s="119" t="s">
        <v>4</v>
      </c>
      <c r="C14" s="127" t="s">
        <v>87</v>
      </c>
      <c r="D14" s="127"/>
      <c r="E14" s="119" t="s">
        <v>46</v>
      </c>
      <c r="F14" s="119" t="s">
        <v>4</v>
      </c>
      <c r="G14" s="127" t="s">
        <v>249</v>
      </c>
      <c r="H14" s="127"/>
    </row>
    <row r="15" spans="1:11" ht="41.25" customHeight="1" x14ac:dyDescent="0.25">
      <c r="A15" s="119" t="s">
        <v>47</v>
      </c>
      <c r="B15" s="119" t="s">
        <v>4</v>
      </c>
      <c r="C15" s="127" t="s">
        <v>348</v>
      </c>
      <c r="D15" s="127"/>
      <c r="E15" s="119" t="s">
        <v>48</v>
      </c>
      <c r="F15" s="119" t="s">
        <v>4</v>
      </c>
      <c r="G15" s="171" t="s">
        <v>369</v>
      </c>
      <c r="H15" s="127"/>
    </row>
    <row r="16" spans="1:11" ht="41.25" customHeight="1" x14ac:dyDescent="0.25">
      <c r="A16" s="119" t="s">
        <v>49</v>
      </c>
      <c r="B16" s="119" t="s">
        <v>4</v>
      </c>
      <c r="C16" s="171" t="s">
        <v>349</v>
      </c>
      <c r="D16" s="127"/>
      <c r="E16" s="119" t="s">
        <v>50</v>
      </c>
      <c r="F16" s="119" t="s">
        <v>4</v>
      </c>
      <c r="G16" s="170" t="s">
        <v>372</v>
      </c>
      <c r="H16" s="127"/>
    </row>
    <row r="17" spans="1:9" ht="41.25" customHeight="1" x14ac:dyDescent="0.25">
      <c r="A17" s="119" t="s">
        <v>51</v>
      </c>
      <c r="B17" s="119" t="s">
        <v>4</v>
      </c>
      <c r="C17" s="171" t="s">
        <v>369</v>
      </c>
      <c r="D17" s="127"/>
      <c r="E17" s="119" t="s">
        <v>52</v>
      </c>
      <c r="F17" s="119" t="s">
        <v>4</v>
      </c>
      <c r="G17" s="127" t="s">
        <v>250</v>
      </c>
      <c r="H17" s="127"/>
    </row>
    <row r="18" spans="1:9" ht="41.25" customHeight="1" x14ac:dyDescent="0.25">
      <c r="A18" s="119" t="s">
        <v>53</v>
      </c>
      <c r="B18" s="119" t="s">
        <v>4</v>
      </c>
      <c r="C18" s="12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7"/>
      <c r="E18" s="119" t="s">
        <v>95</v>
      </c>
      <c r="F18" s="119" t="s">
        <v>4</v>
      </c>
      <c r="G18" s="127">
        <v>37291.65</v>
      </c>
      <c r="H18" s="127"/>
    </row>
    <row r="19" spans="1:9" ht="41.25" customHeight="1" x14ac:dyDescent="0.25">
      <c r="A19" s="119" t="s">
        <v>54</v>
      </c>
      <c r="B19" s="119" t="s">
        <v>4</v>
      </c>
      <c r="C19" s="127">
        <v>1</v>
      </c>
      <c r="D19" s="127"/>
      <c r="E19" s="119" t="s">
        <v>241</v>
      </c>
      <c r="F19" s="119" t="s">
        <v>4</v>
      </c>
      <c r="G19" s="127">
        <v>31308.99</v>
      </c>
      <c r="H19" s="127"/>
    </row>
    <row r="20" spans="1:9" ht="41.25" customHeight="1" x14ac:dyDescent="0.25">
      <c r="A20" s="192" t="s">
        <v>93</v>
      </c>
      <c r="B20" s="192" t="s">
        <v>4</v>
      </c>
      <c r="C20" s="127">
        <v>79556.850000000006</v>
      </c>
      <c r="D20" s="127"/>
      <c r="E20" s="119" t="s">
        <v>94</v>
      </c>
      <c r="F20" s="119" t="s">
        <v>4</v>
      </c>
      <c r="G20" s="127">
        <v>79445.78</v>
      </c>
      <c r="H20" s="127"/>
    </row>
    <row r="21" spans="1:9" ht="81.75" customHeight="1" x14ac:dyDescent="0.25">
      <c r="A21" s="192" t="s">
        <v>56</v>
      </c>
      <c r="B21" s="192" t="s">
        <v>4</v>
      </c>
      <c r="C21" s="127" t="s">
        <v>371</v>
      </c>
      <c r="D21" s="127"/>
      <c r="E21" s="119" t="s">
        <v>55</v>
      </c>
      <c r="F21" s="119" t="s">
        <v>4</v>
      </c>
      <c r="G21" s="127" t="s">
        <v>370</v>
      </c>
      <c r="H21" s="127"/>
      <c r="I21" s="1">
        <f>601+599</f>
        <v>1200</v>
      </c>
    </row>
    <row r="22" spans="1:9" ht="20.25" x14ac:dyDescent="0.25">
      <c r="A22" s="119" t="s">
        <v>162</v>
      </c>
      <c r="B22" s="119" t="s">
        <v>4</v>
      </c>
      <c r="C22" s="127" t="s">
        <v>251</v>
      </c>
      <c r="D22" s="127"/>
      <c r="E22" s="119" t="s">
        <v>163</v>
      </c>
      <c r="F22" s="119" t="s">
        <v>4</v>
      </c>
      <c r="G22" s="127" t="s">
        <v>253</v>
      </c>
      <c r="H22" s="127"/>
    </row>
    <row r="23" spans="1:9" ht="23.25" x14ac:dyDescent="0.25">
      <c r="A23" s="119" t="s">
        <v>160</v>
      </c>
      <c r="B23" s="119" t="s">
        <v>4</v>
      </c>
      <c r="C23" s="141" t="s">
        <v>252</v>
      </c>
      <c r="D23" s="142"/>
      <c r="E23" s="142"/>
      <c r="F23" s="142"/>
      <c r="G23" s="142"/>
      <c r="H23" s="142"/>
    </row>
    <row r="24" spans="1:9" ht="45" customHeight="1" x14ac:dyDescent="0.25">
      <c r="A24" s="192" t="s">
        <v>25</v>
      </c>
      <c r="B24" s="192" t="s">
        <v>4</v>
      </c>
      <c r="C24" s="127" t="s">
        <v>302</v>
      </c>
      <c r="D24" s="127"/>
      <c r="E24" s="127"/>
      <c r="F24" s="127"/>
      <c r="G24" s="127"/>
      <c r="H24" s="127"/>
    </row>
    <row r="25" spans="1:9" ht="24" customHeight="1" x14ac:dyDescent="0.25">
      <c r="A25" s="158" t="s">
        <v>20</v>
      </c>
      <c r="B25" s="158"/>
      <c r="C25" s="158"/>
      <c r="D25" s="158"/>
      <c r="E25" s="158"/>
      <c r="F25" s="158"/>
      <c r="G25" s="158"/>
      <c r="H25" s="158"/>
    </row>
    <row r="26" spans="1:9" ht="43.5" customHeight="1" x14ac:dyDescent="0.25">
      <c r="A26" s="119" t="s">
        <v>26</v>
      </c>
      <c r="B26" s="119" t="s">
        <v>4</v>
      </c>
      <c r="C26" s="127" t="str">
        <f>IF(AND(G26="Upper"),"Developed","Developing")</f>
        <v>Developed</v>
      </c>
      <c r="D26" s="127"/>
      <c r="E26" s="119" t="s">
        <v>13</v>
      </c>
      <c r="F26" s="119" t="s">
        <v>4</v>
      </c>
      <c r="G26" s="127" t="s">
        <v>300</v>
      </c>
      <c r="H26" s="127"/>
    </row>
    <row r="27" spans="1:9" ht="43.5" customHeight="1" x14ac:dyDescent="0.25">
      <c r="A27" s="119" t="s">
        <v>14</v>
      </c>
      <c r="B27" s="119" t="s">
        <v>4</v>
      </c>
      <c r="C27" s="127" t="s">
        <v>98</v>
      </c>
      <c r="D27" s="127"/>
      <c r="E27" s="119" t="s">
        <v>150</v>
      </c>
      <c r="F27" s="119" t="s">
        <v>4</v>
      </c>
      <c r="G27" s="127" t="s">
        <v>303</v>
      </c>
      <c r="H27" s="127"/>
    </row>
    <row r="28" spans="1:9" ht="43.5" customHeight="1" x14ac:dyDescent="0.25">
      <c r="A28" s="119" t="s">
        <v>23</v>
      </c>
      <c r="B28" s="119" t="s">
        <v>4</v>
      </c>
      <c r="C28" s="127" t="s">
        <v>97</v>
      </c>
      <c r="D28" s="127"/>
      <c r="E28" s="119" t="s">
        <v>16</v>
      </c>
      <c r="F28" s="119" t="s">
        <v>4</v>
      </c>
      <c r="G28" s="127" t="s">
        <v>295</v>
      </c>
      <c r="H28" s="127"/>
    </row>
    <row r="29" spans="1:9" ht="43.5" customHeight="1" x14ac:dyDescent="0.25">
      <c r="A29" s="119" t="s">
        <v>107</v>
      </c>
      <c r="B29" s="119" t="s">
        <v>4</v>
      </c>
      <c r="C29" s="127" t="s">
        <v>297</v>
      </c>
      <c r="D29" s="127"/>
      <c r="E29" s="119" t="s">
        <v>108</v>
      </c>
      <c r="F29" s="119" t="s">
        <v>4</v>
      </c>
      <c r="G29" s="127" t="s">
        <v>296</v>
      </c>
      <c r="H29" s="127"/>
    </row>
    <row r="30" spans="1:9" ht="84" customHeight="1" x14ac:dyDescent="0.25">
      <c r="A30" s="119" t="s">
        <v>17</v>
      </c>
      <c r="B30" s="119" t="s">
        <v>4</v>
      </c>
      <c r="C30" s="127" t="s">
        <v>298</v>
      </c>
      <c r="D30" s="127"/>
      <c r="E30" s="119" t="s">
        <v>15</v>
      </c>
      <c r="F30" s="119" t="s">
        <v>4</v>
      </c>
      <c r="G30" s="127" t="s">
        <v>299</v>
      </c>
      <c r="H30" s="127"/>
    </row>
    <row r="31" spans="1:9" ht="20.25" x14ac:dyDescent="0.25">
      <c r="A31" s="119" t="s">
        <v>113</v>
      </c>
      <c r="B31" s="119" t="s">
        <v>4</v>
      </c>
      <c r="C31" s="127" t="s">
        <v>114</v>
      </c>
      <c r="D31" s="127"/>
      <c r="E31" s="119" t="s">
        <v>115</v>
      </c>
      <c r="F31" s="119" t="s">
        <v>4</v>
      </c>
      <c r="G31" s="127" t="s">
        <v>114</v>
      </c>
      <c r="H31" s="127"/>
    </row>
    <row r="32" spans="1:9" ht="21.75" customHeight="1" x14ac:dyDescent="0.25">
      <c r="A32" s="119" t="s">
        <v>116</v>
      </c>
      <c r="B32" s="119" t="s">
        <v>4</v>
      </c>
      <c r="C32" s="127" t="s">
        <v>114</v>
      </c>
      <c r="D32" s="127"/>
      <c r="E32" s="127"/>
      <c r="F32" s="127"/>
      <c r="G32" s="127"/>
      <c r="H32" s="127"/>
    </row>
    <row r="33" spans="1:15" ht="20.25" x14ac:dyDescent="0.25">
      <c r="A33" s="178" t="s">
        <v>37</v>
      </c>
      <c r="B33" s="178"/>
      <c r="C33" s="178"/>
      <c r="D33" s="178"/>
      <c r="E33" s="178"/>
      <c r="F33" s="178"/>
      <c r="G33" s="178"/>
      <c r="H33" s="178"/>
    </row>
    <row r="34" spans="1:15" ht="43.5" customHeight="1" x14ac:dyDescent="0.25">
      <c r="A34" s="119" t="s">
        <v>18</v>
      </c>
      <c r="B34" s="119"/>
      <c r="C34" s="127" t="s">
        <v>99</v>
      </c>
      <c r="D34" s="127"/>
      <c r="E34" s="119" t="s">
        <v>19</v>
      </c>
      <c r="F34" s="119" t="s">
        <v>4</v>
      </c>
      <c r="G34" s="127" t="s">
        <v>100</v>
      </c>
      <c r="H34" s="127"/>
    </row>
    <row r="35" spans="1:15" ht="43.5" customHeight="1" x14ac:dyDescent="0.25">
      <c r="A35" s="119" t="s">
        <v>22</v>
      </c>
      <c r="B35" s="119"/>
      <c r="C35" s="127" t="s">
        <v>100</v>
      </c>
      <c r="D35" s="127"/>
      <c r="E35" s="119" t="s">
        <v>32</v>
      </c>
      <c r="F35" s="119" t="s">
        <v>4</v>
      </c>
      <c r="G35" s="127" t="s">
        <v>100</v>
      </c>
      <c r="H35" s="127"/>
    </row>
    <row r="36" spans="1:15" ht="20.25" x14ac:dyDescent="0.25">
      <c r="A36" s="119" t="s">
        <v>31</v>
      </c>
      <c r="B36" s="119"/>
      <c r="C36" s="127" t="s">
        <v>101</v>
      </c>
      <c r="D36" s="127"/>
      <c r="E36" s="119" t="s">
        <v>21</v>
      </c>
      <c r="F36" s="119" t="s">
        <v>4</v>
      </c>
      <c r="G36" s="127" t="s">
        <v>102</v>
      </c>
      <c r="H36" s="127"/>
    </row>
    <row r="37" spans="1:15" ht="20.25" x14ac:dyDescent="0.25">
      <c r="A37" s="158" t="s">
        <v>0</v>
      </c>
      <c r="B37" s="158"/>
      <c r="C37" s="158"/>
      <c r="D37" s="158"/>
      <c r="E37" s="158"/>
      <c r="F37" s="158"/>
      <c r="G37" s="158"/>
      <c r="H37" s="158"/>
    </row>
    <row r="38" spans="1:15" ht="20.25" x14ac:dyDescent="0.25">
      <c r="A38" s="143" t="s">
        <v>0</v>
      </c>
      <c r="B38" s="143"/>
      <c r="C38" s="143" t="s">
        <v>228</v>
      </c>
      <c r="D38" s="143"/>
      <c r="E38" s="143"/>
      <c r="F38" s="143" t="s">
        <v>7</v>
      </c>
      <c r="G38" s="143"/>
      <c r="H38" s="143"/>
      <c r="J38" s="195" t="s">
        <v>1</v>
      </c>
      <c r="K38" s="196"/>
      <c r="L38" s="44" t="s">
        <v>6</v>
      </c>
      <c r="M38" s="195" t="s">
        <v>2</v>
      </c>
      <c r="N38" s="196"/>
      <c r="O38" s="44" t="s">
        <v>3</v>
      </c>
    </row>
    <row r="39" spans="1:15" ht="20.25" x14ac:dyDescent="0.25">
      <c r="A39" s="164" t="s">
        <v>2</v>
      </c>
      <c r="B39" s="164"/>
      <c r="C39" s="139" t="s">
        <v>254</v>
      </c>
      <c r="D39" s="139"/>
      <c r="E39" s="139"/>
      <c r="F39" s="139" t="s">
        <v>257</v>
      </c>
      <c r="G39" s="139"/>
      <c r="H39" s="139"/>
    </row>
    <row r="40" spans="1:15" ht="20.25" x14ac:dyDescent="0.25">
      <c r="A40" s="164" t="s">
        <v>3</v>
      </c>
      <c r="B40" s="164"/>
      <c r="C40" s="139" t="s">
        <v>255</v>
      </c>
      <c r="D40" s="139"/>
      <c r="E40" s="139"/>
      <c r="F40" s="139" t="s">
        <v>258</v>
      </c>
      <c r="G40" s="139"/>
      <c r="H40" s="139"/>
    </row>
    <row r="41" spans="1:15" ht="20.25" x14ac:dyDescent="0.25">
      <c r="A41" s="164" t="s">
        <v>1</v>
      </c>
      <c r="B41" s="164"/>
      <c r="C41" s="139" t="s">
        <v>254</v>
      </c>
      <c r="D41" s="139"/>
      <c r="E41" s="139"/>
      <c r="F41" s="139" t="s">
        <v>258</v>
      </c>
      <c r="G41" s="139"/>
      <c r="H41" s="139"/>
    </row>
    <row r="42" spans="1:15" ht="20.25" x14ac:dyDescent="0.25">
      <c r="A42" s="164" t="s">
        <v>6</v>
      </c>
      <c r="B42" s="164"/>
      <c r="C42" s="139" t="s">
        <v>256</v>
      </c>
      <c r="D42" s="139"/>
      <c r="E42" s="139"/>
      <c r="F42" s="139" t="s">
        <v>259</v>
      </c>
      <c r="G42" s="139"/>
      <c r="H42" s="139"/>
    </row>
    <row r="43" spans="1:15" ht="20.25" x14ac:dyDescent="0.25">
      <c r="A43" s="119" t="s">
        <v>229</v>
      </c>
      <c r="B43" s="119"/>
      <c r="C43" s="127" t="s">
        <v>97</v>
      </c>
      <c r="D43" s="127"/>
      <c r="E43" s="127"/>
      <c r="F43" s="127"/>
      <c r="G43" s="127"/>
      <c r="H43" s="127"/>
    </row>
    <row r="44" spans="1:15" ht="20.25" x14ac:dyDescent="0.25">
      <c r="A44" s="158" t="s">
        <v>57</v>
      </c>
      <c r="B44" s="158"/>
      <c r="C44" s="158"/>
      <c r="D44" s="158"/>
      <c r="E44" s="158"/>
      <c r="F44" s="158"/>
      <c r="G44" s="158"/>
      <c r="H44" s="158"/>
    </row>
    <row r="45" spans="1:15" ht="21" customHeight="1" x14ac:dyDescent="0.25">
      <c r="A45" s="143" t="s">
        <v>58</v>
      </c>
      <c r="B45" s="143"/>
      <c r="C45" s="44" t="s">
        <v>59</v>
      </c>
      <c r="D45" s="143" t="s">
        <v>148</v>
      </c>
      <c r="E45" s="143"/>
      <c r="F45" s="143"/>
      <c r="G45" s="143" t="s">
        <v>60</v>
      </c>
      <c r="H45" s="143"/>
    </row>
    <row r="46" spans="1:15" ht="42" customHeight="1" x14ac:dyDescent="0.25">
      <c r="A46" s="126" t="s">
        <v>350</v>
      </c>
      <c r="B46" s="126"/>
      <c r="C46" s="92" t="s">
        <v>88</v>
      </c>
      <c r="D46" s="139" t="s">
        <v>351</v>
      </c>
      <c r="E46" s="139"/>
      <c r="F46" s="139"/>
      <c r="G46" s="139" t="s">
        <v>351</v>
      </c>
      <c r="H46" s="139"/>
    </row>
    <row r="47" spans="1:15" ht="42.75" customHeight="1" x14ac:dyDescent="0.25">
      <c r="A47" s="126" t="s">
        <v>352</v>
      </c>
      <c r="B47" s="126"/>
      <c r="C47" s="92" t="s">
        <v>88</v>
      </c>
      <c r="D47" s="139" t="s">
        <v>364</v>
      </c>
      <c r="E47" s="139"/>
      <c r="F47" s="139"/>
      <c r="G47" s="139" t="s">
        <v>339</v>
      </c>
      <c r="H47" s="139"/>
    </row>
    <row r="48" spans="1:15" ht="42" customHeight="1" x14ac:dyDescent="0.25">
      <c r="A48" s="126" t="s">
        <v>353</v>
      </c>
      <c r="B48" s="126"/>
      <c r="C48" s="92" t="s">
        <v>88</v>
      </c>
      <c r="D48" s="139" t="s">
        <v>339</v>
      </c>
      <c r="E48" s="139"/>
      <c r="F48" s="139"/>
      <c r="G48" s="139" t="s">
        <v>339</v>
      </c>
      <c r="H48" s="139"/>
    </row>
    <row r="49" spans="1:9" ht="42.75" customHeight="1" x14ac:dyDescent="0.25">
      <c r="A49" s="126" t="s">
        <v>363</v>
      </c>
      <c r="B49" s="126"/>
      <c r="C49" s="92" t="s">
        <v>88</v>
      </c>
      <c r="D49" s="139" t="s">
        <v>340</v>
      </c>
      <c r="E49" s="139"/>
      <c r="F49" s="139"/>
      <c r="G49" s="139" t="s">
        <v>340</v>
      </c>
      <c r="H49" s="139"/>
    </row>
    <row r="50" spans="1:9" ht="20.25" x14ac:dyDescent="0.25">
      <c r="A50" s="126" t="s">
        <v>355</v>
      </c>
      <c r="B50" s="126"/>
      <c r="C50" s="92" t="s">
        <v>88</v>
      </c>
      <c r="D50" s="139" t="s">
        <v>341</v>
      </c>
      <c r="E50" s="139"/>
      <c r="F50" s="139"/>
      <c r="G50" s="139" t="s">
        <v>341</v>
      </c>
      <c r="H50" s="139"/>
    </row>
    <row r="51" spans="1:9" ht="20.25" hidden="1" x14ac:dyDescent="0.25">
      <c r="A51" s="126" t="s">
        <v>230</v>
      </c>
      <c r="B51" s="126"/>
      <c r="C51" s="68" t="s">
        <v>88</v>
      </c>
      <c r="D51" s="127"/>
      <c r="E51" s="127"/>
      <c r="F51" s="127"/>
      <c r="G51" s="127"/>
      <c r="H51" s="127"/>
    </row>
    <row r="52" spans="1:9" ht="20.25" x14ac:dyDescent="0.25">
      <c r="A52" s="158" t="s">
        <v>61</v>
      </c>
      <c r="B52" s="158"/>
      <c r="C52" s="158"/>
      <c r="D52" s="158"/>
      <c r="E52" s="158"/>
      <c r="F52" s="158"/>
      <c r="G52" s="158"/>
      <c r="H52" s="158"/>
    </row>
    <row r="53" spans="1:9" ht="42.75" customHeight="1" x14ac:dyDescent="0.25">
      <c r="A53" s="119" t="s">
        <v>62</v>
      </c>
      <c r="B53" s="119" t="s">
        <v>4</v>
      </c>
      <c r="C53" s="127" t="s">
        <v>97</v>
      </c>
      <c r="D53" s="127"/>
      <c r="E53" s="127"/>
      <c r="F53" s="127"/>
      <c r="G53" s="127"/>
      <c r="H53" s="127"/>
    </row>
    <row r="54" spans="1:9" ht="44.25" customHeight="1" x14ac:dyDescent="0.25">
      <c r="A54" s="119" t="s">
        <v>63</v>
      </c>
      <c r="B54" s="119" t="s">
        <v>4</v>
      </c>
      <c r="C54" s="127" t="s">
        <v>358</v>
      </c>
      <c r="D54" s="127"/>
      <c r="E54" s="127"/>
      <c r="F54" s="127"/>
      <c r="G54" s="59" t="s">
        <v>231</v>
      </c>
      <c r="H54" s="70">
        <v>45653</v>
      </c>
      <c r="I54" s="98" t="s">
        <v>357</v>
      </c>
    </row>
    <row r="55" spans="1:9" ht="44.25" customHeight="1" x14ac:dyDescent="0.25">
      <c r="A55" s="119" t="s">
        <v>64</v>
      </c>
      <c r="B55" s="119" t="s">
        <v>4</v>
      </c>
      <c r="C55" s="127" t="s">
        <v>358</v>
      </c>
      <c r="D55" s="127"/>
      <c r="E55" s="127"/>
      <c r="F55" s="127"/>
      <c r="G55" s="59" t="s">
        <v>231</v>
      </c>
      <c r="H55" s="70">
        <v>45653</v>
      </c>
    </row>
    <row r="56" spans="1:9" ht="44.25" customHeight="1" x14ac:dyDescent="0.25">
      <c r="A56" s="119" t="s">
        <v>242</v>
      </c>
      <c r="B56" s="119"/>
      <c r="C56" s="127" t="s">
        <v>263</v>
      </c>
      <c r="D56" s="127"/>
      <c r="E56" s="127"/>
      <c r="F56" s="127"/>
      <c r="G56" s="59" t="s">
        <v>231</v>
      </c>
      <c r="H56" s="70">
        <v>45310</v>
      </c>
    </row>
    <row r="57" spans="1:9" ht="61.5" customHeight="1" x14ac:dyDescent="0.25">
      <c r="A57" s="119"/>
      <c r="B57" s="119"/>
      <c r="C57" s="127" t="s">
        <v>264</v>
      </c>
      <c r="D57" s="127"/>
      <c r="E57" s="127"/>
      <c r="F57" s="127"/>
      <c r="G57" s="59" t="s">
        <v>243</v>
      </c>
      <c r="H57" s="70">
        <v>45675</v>
      </c>
    </row>
    <row r="58" spans="1:9" ht="44.25" customHeight="1" x14ac:dyDescent="0.25">
      <c r="A58" s="119" t="s">
        <v>242</v>
      </c>
      <c r="B58" s="119"/>
      <c r="C58" s="127" t="s">
        <v>359</v>
      </c>
      <c r="D58" s="127"/>
      <c r="E58" s="127"/>
      <c r="F58" s="127"/>
      <c r="G58" s="59" t="s">
        <v>231</v>
      </c>
      <c r="H58" s="93">
        <v>45679</v>
      </c>
    </row>
    <row r="59" spans="1:9" ht="84.75" customHeight="1" x14ac:dyDescent="0.25">
      <c r="A59" s="119"/>
      <c r="B59" s="119"/>
      <c r="C59" s="127" t="s">
        <v>360</v>
      </c>
      <c r="D59" s="127"/>
      <c r="E59" s="127"/>
      <c r="F59" s="127"/>
      <c r="G59" s="59" t="s">
        <v>243</v>
      </c>
      <c r="H59" s="93">
        <v>46043</v>
      </c>
    </row>
    <row r="60" spans="1:9" ht="163.5" customHeight="1" x14ac:dyDescent="0.25">
      <c r="A60" s="119" t="s">
        <v>265</v>
      </c>
      <c r="B60" s="119" t="s">
        <v>4</v>
      </c>
      <c r="C60" s="127" t="s">
        <v>338</v>
      </c>
      <c r="D60" s="127"/>
      <c r="E60" s="127"/>
      <c r="F60" s="127"/>
      <c r="G60" s="59" t="s">
        <v>232</v>
      </c>
      <c r="H60" s="70">
        <v>44982</v>
      </c>
    </row>
    <row r="61" spans="1:9" ht="68.25" customHeight="1" x14ac:dyDescent="0.25">
      <c r="A61" s="119" t="s">
        <v>308</v>
      </c>
      <c r="B61" s="119" t="s">
        <v>4</v>
      </c>
      <c r="C61" s="127" t="s">
        <v>309</v>
      </c>
      <c r="D61" s="127"/>
      <c r="E61" s="127"/>
      <c r="F61" s="127"/>
      <c r="G61" s="59" t="s">
        <v>232</v>
      </c>
      <c r="H61" s="79">
        <v>45390</v>
      </c>
    </row>
    <row r="62" spans="1:9" ht="45" hidden="1" customHeight="1" x14ac:dyDescent="0.25">
      <c r="A62" s="119" t="s">
        <v>66</v>
      </c>
      <c r="B62" s="119" t="s">
        <v>4</v>
      </c>
      <c r="C62" s="127"/>
      <c r="D62" s="127"/>
      <c r="E62" s="127"/>
      <c r="F62" s="127"/>
      <c r="G62" s="59" t="s">
        <v>232</v>
      </c>
      <c r="H62" s="43"/>
    </row>
    <row r="63" spans="1:9" ht="46.5" hidden="1" customHeight="1" x14ac:dyDescent="0.25">
      <c r="A63" s="119" t="s">
        <v>65</v>
      </c>
      <c r="B63" s="119" t="s">
        <v>4</v>
      </c>
      <c r="C63" s="127"/>
      <c r="D63" s="127"/>
      <c r="E63" s="127"/>
      <c r="F63" s="127"/>
      <c r="G63" s="59" t="s">
        <v>232</v>
      </c>
      <c r="H63" s="43"/>
    </row>
    <row r="64" spans="1:9" ht="45" hidden="1" customHeight="1" x14ac:dyDescent="0.25">
      <c r="A64" s="119" t="s">
        <v>67</v>
      </c>
      <c r="B64" s="119" t="s">
        <v>4</v>
      </c>
      <c r="C64" s="127"/>
      <c r="D64" s="127"/>
      <c r="E64" s="127"/>
      <c r="F64" s="127"/>
      <c r="G64" s="59" t="s">
        <v>232</v>
      </c>
      <c r="H64" s="70"/>
    </row>
    <row r="65" spans="1:10" ht="21" thickBot="1" x14ac:dyDescent="0.3">
      <c r="A65" s="158" t="s">
        <v>68</v>
      </c>
      <c r="B65" s="158"/>
      <c r="C65" s="158"/>
      <c r="D65" s="158"/>
      <c r="E65" s="158"/>
      <c r="F65" s="158"/>
      <c r="G65" s="158"/>
      <c r="H65" s="158"/>
    </row>
    <row r="66" spans="1:10" s="76" customFormat="1" ht="20.25" x14ac:dyDescent="0.3">
      <c r="A66" s="136" t="s">
        <v>365</v>
      </c>
      <c r="B66" s="136"/>
      <c r="C66" s="136"/>
      <c r="D66" s="66" t="s">
        <v>117</v>
      </c>
      <c r="E66" s="140" t="s">
        <v>104</v>
      </c>
      <c r="F66" s="140"/>
      <c r="G66" s="66" t="s">
        <v>118</v>
      </c>
      <c r="H66" s="66" t="s">
        <v>119</v>
      </c>
      <c r="I66" s="74" t="str">
        <f ca="1">(IF(E69&gt;99%,"All work completed. Please provide OC.",IF(E69&gt;89.8%,"Plinth, RCC, Brick, Plaster, Flooring, Wooden, Plumbing, Electrification, etc., work Completed. Finishing work is in process.",IF(E69&lt;94%,(IF(C69=0,"Work not yet Started.",IF(D69=25%,"Piling work in process",IF(D69=50%,"Excavation work in process",IF(D69=100%,"Excavation work Completed. ","0")))&amp;(IF(C70=0%,"",IF(C70=J71,"Footing work is process",IF(C70=J72,"Footing work Completed",IF(C70=J73,"1st Basement Completed",IF(C70=J74,"1st &amp; 2nd Basement Completed",IF(C70=J75,"1st to 3rd Basement Completed",IF(C70=J76,"1st to 4th Basement Completed",IF(C70=J77,"Plinth work is process",IF(C70=J78,"Plinth work completed","0")))))))))))&amp;(IF(C71=(E67+G67+H67),", RCC Slab",IF(C71&gt;0,", RCC upto "&amp;C71&amp;" Slab",""))&amp;(IF(C72=H67,", Brickwork",IF(C72&gt;0,", Brickwork upto "&amp;C72&amp;" Floor",""))&amp;(IF(C73=H67,", Internal Plaster",IF(C73&gt;0,", Internal Plaster upto "&amp;C73&amp;" Floor",""))&amp;(IF(C74=H67,", External Plaster",IF(C74&gt;0,", External Plaster upto "&amp;C74&amp;" Floor",""))&amp;(IF(C75=H67,", External Plumbing, Elevation and Waterproofing",IF(C75&gt;0,", External Plumbing, Elevation and Waterproofing upto "&amp;C75&amp;" Floor",""))&amp;(IF(C76=H67,", Flooring &amp; Fitting",IF(C76&gt;0,", Flooring &amp; Fitting upto "&amp;C76&amp;" Floor",""))&amp;(IF(C77=H67,", Wooden Work",IF(C77&gt;0,", Wooden Work upto "&amp;C77&amp;" Floor",""))&amp;(IF(C78=H67,", Electrical &amp; Sanitary fittings",IF(C78&gt;0,", Electrical &amp; Sanitary fittings upto "&amp;C78&amp;" Floor",""))&amp;(IF(C79&gt;0,", Finishing upto "&amp;C79&amp;" Floor","")&amp;(IF(C71&gt;0.5," Completed",""))))))))))))))))</f>
        <v>Excavation work in process</v>
      </c>
      <c r="J66" s="75"/>
    </row>
    <row r="67" spans="1:10" s="76" customFormat="1" ht="45" customHeight="1" x14ac:dyDescent="0.3">
      <c r="A67" s="136"/>
      <c r="B67" s="136"/>
      <c r="C67" s="136"/>
      <c r="D67" s="66">
        <f>IF(AND(ISNUMBER(SEARCH("1B",A66))),1,IF(AND(ISNUMBER(SEARCH("2B",A66))),2,IF(AND(ISNUMBER(SEARCH("3B",A66))),3,IF(AND(ISNUMBER(SEARCH("4B",A66))),4,IF(ISNUMBER(SEARCH("5B",A66)),5,0)))))</f>
        <v>1</v>
      </c>
      <c r="E67" s="140">
        <v>1</v>
      </c>
      <c r="F67" s="140"/>
      <c r="G67" s="66">
        <v>7</v>
      </c>
      <c r="H67" s="66">
        <f ca="1">--TRIM(RIGHT(SUBSTITUTE(LEFT(A66,_xlfn.AGGREGATE(16,6,FIND({0,1,2,3,4,5,6,7,8,9},A66,ROW(INDIRECT("1:"&amp;LEN(A66)))),1))," ",REPT(" ",LEN(A66))),LEN(A66)))</f>
        <v>33</v>
      </c>
      <c r="I67" s="77" t="s">
        <v>123</v>
      </c>
      <c r="J67" s="75"/>
    </row>
    <row r="68" spans="1:10" ht="20.25" customHeight="1" x14ac:dyDescent="0.3">
      <c r="A68" s="128" t="s">
        <v>121</v>
      </c>
      <c r="B68" s="128"/>
      <c r="C68" s="41" t="s">
        <v>132</v>
      </c>
      <c r="D68" s="28" t="s">
        <v>133</v>
      </c>
      <c r="E68" s="128" t="s">
        <v>122</v>
      </c>
      <c r="F68" s="128"/>
      <c r="G68" s="29" t="s">
        <v>120</v>
      </c>
      <c r="H68" s="29"/>
      <c r="I68" s="20" t="s">
        <v>134</v>
      </c>
      <c r="J68" s="19">
        <f ca="1">H67*25%</f>
        <v>8.25</v>
      </c>
    </row>
    <row r="69" spans="1:10" ht="20.25" customHeight="1" x14ac:dyDescent="0.3">
      <c r="A69" s="116" t="s">
        <v>135</v>
      </c>
      <c r="B69" s="116"/>
      <c r="C69" s="97">
        <f ca="1">J69</f>
        <v>16.5</v>
      </c>
      <c r="D69" s="5">
        <f ca="1">((100/H67)*C69)/100</f>
        <v>0.5</v>
      </c>
      <c r="E69" s="172">
        <f ca="1">(((C69/H67*10)+(C70/H67*15)+(25/(E67+G67+H67)*C71)+(5/(H67)*C72)+(2.5/(H67)*C73)+(2.5/(H67)*C74)+(5/H67*C75)+(10/H67*C76)+(2.5/H67*C77)+(2.5/H67*C78)+(10/H67*C79)+(10/H67*C80))/100)</f>
        <v>0.05</v>
      </c>
      <c r="F69" s="173"/>
      <c r="G69" s="116" t="str">
        <f ca="1">I66</f>
        <v>Excavation work in process</v>
      </c>
      <c r="H69" s="116"/>
      <c r="I69" s="20" t="s">
        <v>124</v>
      </c>
      <c r="J69" s="24">
        <f ca="1">H67*50%</f>
        <v>16.5</v>
      </c>
    </row>
    <row r="70" spans="1:10" ht="20.25" x14ac:dyDescent="0.3">
      <c r="A70" s="116" t="s">
        <v>105</v>
      </c>
      <c r="B70" s="116"/>
      <c r="C70" s="36">
        <v>0</v>
      </c>
      <c r="D70" s="5">
        <f ca="1">((100/H67)*C70)/100</f>
        <v>0</v>
      </c>
      <c r="E70" s="174"/>
      <c r="F70" s="175"/>
      <c r="G70" s="116"/>
      <c r="H70" s="116"/>
      <c r="I70" s="20" t="s">
        <v>125</v>
      </c>
      <c r="J70" s="24">
        <f ca="1">H67</f>
        <v>33</v>
      </c>
    </row>
    <row r="71" spans="1:10" ht="21" customHeight="1" x14ac:dyDescent="0.35">
      <c r="A71" s="116" t="s">
        <v>136</v>
      </c>
      <c r="B71" s="116"/>
      <c r="C71" s="34">
        <v>0</v>
      </c>
      <c r="D71" s="5">
        <f ca="1">((100/(E67+G67+H67))*C71)/100</f>
        <v>0</v>
      </c>
      <c r="E71" s="174"/>
      <c r="F71" s="175"/>
      <c r="G71" s="116"/>
      <c r="H71" s="116"/>
      <c r="I71" s="20" t="s">
        <v>126</v>
      </c>
      <c r="J71" s="25">
        <f ca="1">(IF(D67&gt;1,(H67/(D67+2)),H67*0.2))</f>
        <v>6.6000000000000005</v>
      </c>
    </row>
    <row r="72" spans="1:10" ht="21" customHeight="1" x14ac:dyDescent="0.35">
      <c r="A72" s="116" t="s">
        <v>137</v>
      </c>
      <c r="B72" s="116"/>
      <c r="C72" s="34">
        <v>0</v>
      </c>
      <c r="D72" s="5">
        <f ca="1">((100/H67)*C72)/100</f>
        <v>0</v>
      </c>
      <c r="E72" s="174"/>
      <c r="F72" s="175"/>
      <c r="G72" s="116"/>
      <c r="H72" s="116"/>
      <c r="I72" s="20" t="s">
        <v>127</v>
      </c>
      <c r="J72" s="25">
        <f ca="1">(IF(D67&gt;1,(H67/(D67+2)+J71),H67*0.2+J71))</f>
        <v>13.200000000000001</v>
      </c>
    </row>
    <row r="73" spans="1:10" ht="21" customHeight="1" x14ac:dyDescent="0.35">
      <c r="A73" s="137" t="s">
        <v>138</v>
      </c>
      <c r="B73" s="138"/>
      <c r="C73" s="34">
        <v>0</v>
      </c>
      <c r="D73" s="5">
        <f ca="1">((100/H67)*C73)/100</f>
        <v>0</v>
      </c>
      <c r="E73" s="174"/>
      <c r="F73" s="175"/>
      <c r="G73" s="116"/>
      <c r="H73" s="116"/>
      <c r="I73" s="20" t="s">
        <v>139</v>
      </c>
      <c r="J73" s="25">
        <f>(IF(D67&gt;1,(H67/(D67+2)+J72),0))</f>
        <v>0</v>
      </c>
    </row>
    <row r="74" spans="1:10" ht="21" customHeight="1" x14ac:dyDescent="0.35">
      <c r="A74" s="137" t="s">
        <v>169</v>
      </c>
      <c r="B74" s="138"/>
      <c r="C74" s="34">
        <v>0</v>
      </c>
      <c r="D74" s="5">
        <f ca="1">((100/H67)*C74)/100</f>
        <v>0</v>
      </c>
      <c r="E74" s="174"/>
      <c r="F74" s="175"/>
      <c r="G74" s="116"/>
      <c r="H74" s="116"/>
      <c r="I74" s="20" t="s">
        <v>140</v>
      </c>
      <c r="J74" s="25">
        <f>(IF(D67&gt;2,(H67/(D67+2)+J73),0))</f>
        <v>0</v>
      </c>
    </row>
    <row r="75" spans="1:10" ht="21" x14ac:dyDescent="0.35">
      <c r="A75" s="137" t="s">
        <v>166</v>
      </c>
      <c r="B75" s="138"/>
      <c r="C75" s="34">
        <v>0</v>
      </c>
      <c r="D75" s="5">
        <f ca="1">((100/(H67))*C75)/100</f>
        <v>0</v>
      </c>
      <c r="E75" s="174"/>
      <c r="F75" s="175"/>
      <c r="G75" s="116"/>
      <c r="H75" s="116"/>
      <c r="I75" s="20" t="s">
        <v>142</v>
      </c>
      <c r="J75" s="26">
        <f>(IF(D67&gt;3,(H67/(D67+2)+J74),0))</f>
        <v>0</v>
      </c>
    </row>
    <row r="76" spans="1:10" ht="21" x14ac:dyDescent="0.35">
      <c r="A76" s="116" t="s">
        <v>141</v>
      </c>
      <c r="B76" s="116"/>
      <c r="C76" s="34">
        <v>0</v>
      </c>
      <c r="D76" s="5">
        <f ca="1">((100/(H67))*C76)/100</f>
        <v>0</v>
      </c>
      <c r="E76" s="174"/>
      <c r="F76" s="175"/>
      <c r="G76" s="116"/>
      <c r="H76" s="116"/>
      <c r="I76" s="20" t="s">
        <v>143</v>
      </c>
      <c r="J76" s="25">
        <f>(IF(D67&gt;4,(H67/(D67+2)+J75),0))</f>
        <v>0</v>
      </c>
    </row>
    <row r="77" spans="1:10" ht="21" customHeight="1" x14ac:dyDescent="0.35">
      <c r="A77" s="116" t="s">
        <v>168</v>
      </c>
      <c r="B77" s="116"/>
      <c r="C77" s="34">
        <v>0</v>
      </c>
      <c r="D77" s="5">
        <f ca="1">((100/H67)*C77)/100</f>
        <v>0</v>
      </c>
      <c r="E77" s="174"/>
      <c r="F77" s="175"/>
      <c r="G77" s="116"/>
      <c r="H77" s="116"/>
      <c r="I77" s="20" t="s">
        <v>128</v>
      </c>
      <c r="J77" s="25">
        <f ca="1">(IF(D67=1,(H67/(D67+3)+J72),IF(D67=0,(H67*0.3+J72),IF(D67&gt;1,0))))</f>
        <v>21.450000000000003</v>
      </c>
    </row>
    <row r="78" spans="1:10" ht="21.75" thickBot="1" x14ac:dyDescent="0.4">
      <c r="A78" s="116" t="s">
        <v>167</v>
      </c>
      <c r="B78" s="116"/>
      <c r="C78" s="34">
        <v>0</v>
      </c>
      <c r="D78" s="5">
        <f ca="1">((100/H67)*C78)/100</f>
        <v>0</v>
      </c>
      <c r="E78" s="174"/>
      <c r="F78" s="175"/>
      <c r="G78" s="116"/>
      <c r="H78" s="116"/>
      <c r="I78" s="22" t="s">
        <v>129</v>
      </c>
      <c r="J78" s="27">
        <f ca="1">(IF(D67&gt;1.5,(H67/(D67+2)+J72+MAX(0,J73-J72)+MAX(0,J74-J73)+MAX(0,J75-J74)+MAX(0,J76-J75)+MAX(0,J77-J76)),IF(D67=1,(H67/(D67+3)+J77),IF(D67=0,H67*0.3+J77))))</f>
        <v>29.700000000000003</v>
      </c>
    </row>
    <row r="79" spans="1:10" ht="20.25" x14ac:dyDescent="0.25">
      <c r="A79" s="116" t="s">
        <v>144</v>
      </c>
      <c r="B79" s="116"/>
      <c r="C79" s="34">
        <v>0</v>
      </c>
      <c r="D79" s="5">
        <f ca="1">((100/(H67))*C79)/100</f>
        <v>0</v>
      </c>
      <c r="E79" s="174"/>
      <c r="F79" s="175"/>
      <c r="G79" s="116"/>
      <c r="H79" s="116"/>
    </row>
    <row r="80" spans="1:10" ht="20.25" x14ac:dyDescent="0.25">
      <c r="A80" s="116" t="s">
        <v>145</v>
      </c>
      <c r="B80" s="116"/>
      <c r="C80" s="34">
        <v>0</v>
      </c>
      <c r="D80" s="5">
        <f ca="1">((100/(H67))*C80)/100</f>
        <v>0</v>
      </c>
      <c r="E80" s="176"/>
      <c r="F80" s="177"/>
      <c r="G80" s="116"/>
      <c r="H80" s="116"/>
    </row>
    <row r="81" spans="1:10" ht="21" thickBot="1" x14ac:dyDescent="0.3">
      <c r="A81" s="158" t="s">
        <v>68</v>
      </c>
      <c r="B81" s="158"/>
      <c r="C81" s="158"/>
      <c r="D81" s="158"/>
      <c r="E81" s="158"/>
      <c r="F81" s="158"/>
      <c r="G81" s="158"/>
      <c r="H81" s="158"/>
    </row>
    <row r="82" spans="1:10" ht="20.25" x14ac:dyDescent="0.3">
      <c r="A82" s="136" t="s">
        <v>366</v>
      </c>
      <c r="B82" s="136"/>
      <c r="C82" s="136"/>
      <c r="D82" s="66" t="s">
        <v>117</v>
      </c>
      <c r="E82" s="140" t="s">
        <v>104</v>
      </c>
      <c r="F82" s="140"/>
      <c r="G82" s="66" t="s">
        <v>118</v>
      </c>
      <c r="H82" s="66" t="s">
        <v>119</v>
      </c>
      <c r="I82" s="16" t="str">
        <f ca="1">(IF(E85&gt;99%,"All work completed. Please provide OC.",IF(E85&gt;89.8%,"Plinth, RCC, Brick, Plaster, Flooring, Wooden, Plumbing, Electrification, etc., work Completed. Finishing work is in process.",IF(E85&lt;94%,(IF(C85=0,"Work not yet Started.",IF(D85=25%,"Piling work in process",IF(D85=50%,"Excavation work in process",IF(D85=100%,"Excavation work Completed. ","0")))&amp;(IF(C86=0%,"",IF(C86=J87,"Footing work is process",IF(C86=J88,"Footing work Completed",IF(C86=J89,"1st Basement Completed",IF(C86=J90,"1st &amp; 2nd Basement Completed",IF(C86=J91,"1st to 3rd Basement Completed",IF(C86=J92,"1st to 4th Basement Completed",IF(C86=J93,"Plinth work is process",IF(C86=J94,"Plinth work completed","0")))))))))))&amp;(IF(C87=(E83+G83+H83),", RCC Slab",IF(C87&gt;0,", RCC upto "&amp;C87&amp;" Slab",""))&amp;(IF(C88=H83,", Brickwork",IF(C88&gt;0,", Brickwork upto "&amp;C88&amp;" Floor",""))&amp;(IF(C89=H83,", Internal Plaster",IF(C89&gt;0,", Internal Plaster upto "&amp;C89&amp;" Floor",""))&amp;(IF(C90=H83,", External Plaster",IF(C90&gt;0,", External Plaster upto "&amp;C90&amp;" Floor",""))&amp;(IF(C91=H83,", External Plumbing, Elevation and Waterproofing",IF(C91&gt;0,", External Plumbing, Elevation and Waterproofing upto "&amp;C91&amp;" Floor",""))&amp;(IF(C92=H83,", Flooring &amp; Fitting",IF(C92&gt;0,", Flooring &amp; Fitting upto "&amp;C92&amp;" Floor",""))&amp;(IF(C93=H83,", Wooden Work",IF(C93&gt;0,", Wooden Work upto "&amp;C93&amp;" Floor",""))&amp;(IF(C94=H83,", Electrical &amp; Sanitary fittings",IF(C94&gt;0,", Electrical &amp; Sanitary fittings upto "&amp;C94&amp;" Floor",""))&amp;(IF(C95&gt;0,", Finishing upto "&amp;C95&amp;" Floor","")&amp;(IF(C87&gt;0.5," Completed",""))))))))))))))))</f>
        <v>Excavation work in process</v>
      </c>
      <c r="J82" s="18"/>
    </row>
    <row r="83" spans="1:10" ht="42.75" customHeight="1" x14ac:dyDescent="0.3">
      <c r="A83" s="136"/>
      <c r="B83" s="136"/>
      <c r="C83" s="136"/>
      <c r="D83" s="66">
        <f>IF(AND(ISNUMBER(SEARCH("1B",A82))),1,IF(AND(ISNUMBER(SEARCH("2B",A82))),2,IF(AND(ISNUMBER(SEARCH("3B",A82))),3,IF(AND(ISNUMBER(SEARCH("4B",A82))),4,IF(ISNUMBER(SEARCH("5B",A82)),5,0)))))</f>
        <v>1</v>
      </c>
      <c r="E83" s="140">
        <v>1</v>
      </c>
      <c r="F83" s="140"/>
      <c r="G83" s="66">
        <v>7</v>
      </c>
      <c r="H83" s="66">
        <f ca="1">--TRIM(RIGHT(SUBSTITUTE(LEFT(A82,_xlfn.AGGREGATE(16,6,FIND({0,1,2,3,4,5,6,7,8,9},A82,ROW(INDIRECT("1:"&amp;LEN(A82)))),1))," ",REPT(" ",LEN(A82))),LEN(A82)))</f>
        <v>34</v>
      </c>
      <c r="I83" s="17" t="s">
        <v>123</v>
      </c>
      <c r="J83" s="18"/>
    </row>
    <row r="84" spans="1:10" ht="20.25" customHeight="1" x14ac:dyDescent="0.3">
      <c r="A84" s="128" t="s">
        <v>121</v>
      </c>
      <c r="B84" s="128"/>
      <c r="C84" s="67" t="s">
        <v>132</v>
      </c>
      <c r="D84" s="67" t="s">
        <v>133</v>
      </c>
      <c r="E84" s="128" t="s">
        <v>122</v>
      </c>
      <c r="F84" s="128"/>
      <c r="G84" s="29" t="s">
        <v>120</v>
      </c>
      <c r="H84" s="29"/>
      <c r="I84" s="20" t="s">
        <v>134</v>
      </c>
      <c r="J84" s="19">
        <f ca="1">H83*25%</f>
        <v>8.5</v>
      </c>
    </row>
    <row r="85" spans="1:10" ht="20.25" customHeight="1" x14ac:dyDescent="0.3">
      <c r="A85" s="116" t="s">
        <v>135</v>
      </c>
      <c r="B85" s="116"/>
      <c r="C85" s="80">
        <f ca="1">J85</f>
        <v>17</v>
      </c>
      <c r="D85" s="65">
        <f ca="1">((100/H83)*C85)/100</f>
        <v>0.5</v>
      </c>
      <c r="E85" s="172">
        <f ca="1">(((C85/H83*10)+(C86/H83*15)+(25/(E83+G83+H83)*C87)+(5/(H83)*C88)+(2.5/(H83)*C89)+(2.5/(H83)*C90)+(5/H83*C91)+(10/H83*C92)+(2.5/H83*C93)+(2.5/H83*C94)+(10/H83*C95)+(10/H83*C96))/100)</f>
        <v>0.05</v>
      </c>
      <c r="F85" s="173"/>
      <c r="G85" s="116" t="str">
        <f ca="1">I82</f>
        <v>Excavation work in process</v>
      </c>
      <c r="H85" s="116"/>
      <c r="I85" s="20" t="s">
        <v>124</v>
      </c>
      <c r="J85" s="24">
        <f ca="1">H83*50%</f>
        <v>17</v>
      </c>
    </row>
    <row r="86" spans="1:10" ht="20.25" x14ac:dyDescent="0.3">
      <c r="A86" s="116" t="s">
        <v>105</v>
      </c>
      <c r="B86" s="116"/>
      <c r="C86" s="69">
        <v>0</v>
      </c>
      <c r="D86" s="65">
        <f ca="1">((100/H83)*C86)/100</f>
        <v>0</v>
      </c>
      <c r="E86" s="174"/>
      <c r="F86" s="175"/>
      <c r="G86" s="116"/>
      <c r="H86" s="116"/>
      <c r="I86" s="20" t="s">
        <v>125</v>
      </c>
      <c r="J86" s="24">
        <f ca="1">H83</f>
        <v>34</v>
      </c>
    </row>
    <row r="87" spans="1:10" ht="21" customHeight="1" x14ac:dyDescent="0.35">
      <c r="A87" s="116" t="s">
        <v>136</v>
      </c>
      <c r="B87" s="116"/>
      <c r="C87" s="66">
        <v>0</v>
      </c>
      <c r="D87" s="65">
        <f ca="1">((100/(E83+G83+H83))*C87)/100</f>
        <v>0</v>
      </c>
      <c r="E87" s="174"/>
      <c r="F87" s="175"/>
      <c r="G87" s="116"/>
      <c r="H87" s="116"/>
      <c r="I87" s="20" t="s">
        <v>126</v>
      </c>
      <c r="J87" s="25">
        <f ca="1">(IF(D83&gt;1,(H83/(D83+2)),H83*0.2))</f>
        <v>6.8000000000000007</v>
      </c>
    </row>
    <row r="88" spans="1:10" ht="21" customHeight="1" x14ac:dyDescent="0.35">
      <c r="A88" s="116" t="s">
        <v>137</v>
      </c>
      <c r="B88" s="116"/>
      <c r="C88" s="66">
        <v>0</v>
      </c>
      <c r="D88" s="65">
        <f ca="1">((100/H83)*C88)/100</f>
        <v>0</v>
      </c>
      <c r="E88" s="174"/>
      <c r="F88" s="175"/>
      <c r="G88" s="116"/>
      <c r="H88" s="116"/>
      <c r="I88" s="20" t="s">
        <v>127</v>
      </c>
      <c r="J88" s="25">
        <f ca="1">(IF(D83&gt;1,(H83/(D83+2)+J87),H83*0.2+J87))</f>
        <v>13.600000000000001</v>
      </c>
    </row>
    <row r="89" spans="1:10" ht="21" customHeight="1" x14ac:dyDescent="0.35">
      <c r="A89" s="137" t="s">
        <v>138</v>
      </c>
      <c r="B89" s="138"/>
      <c r="C89" s="66">
        <v>0</v>
      </c>
      <c r="D89" s="65">
        <f ca="1">((100/H83)*C89)/100</f>
        <v>0</v>
      </c>
      <c r="E89" s="174"/>
      <c r="F89" s="175"/>
      <c r="G89" s="116"/>
      <c r="H89" s="116"/>
      <c r="I89" s="20" t="s">
        <v>139</v>
      </c>
      <c r="J89" s="25">
        <f>(IF(D83&gt;1,(H83/(D83+2)+J88),0))</f>
        <v>0</v>
      </c>
    </row>
    <row r="90" spans="1:10" ht="21" customHeight="1" x14ac:dyDescent="0.35">
      <c r="A90" s="137" t="s">
        <v>169</v>
      </c>
      <c r="B90" s="138"/>
      <c r="C90" s="66">
        <v>0</v>
      </c>
      <c r="D90" s="65">
        <f ca="1">((100/H83)*C90)/100</f>
        <v>0</v>
      </c>
      <c r="E90" s="174"/>
      <c r="F90" s="175"/>
      <c r="G90" s="116"/>
      <c r="H90" s="116"/>
      <c r="I90" s="20" t="s">
        <v>140</v>
      </c>
      <c r="J90" s="25">
        <f>(IF(D83&gt;2,(H83/(D83+2)+J89),0))</f>
        <v>0</v>
      </c>
    </row>
    <row r="91" spans="1:10" ht="57.75" customHeight="1" x14ac:dyDescent="0.35">
      <c r="A91" s="137" t="s">
        <v>166</v>
      </c>
      <c r="B91" s="138"/>
      <c r="C91" s="66">
        <v>0</v>
      </c>
      <c r="D91" s="65">
        <f ca="1">((100/(H83))*C91)/100</f>
        <v>0</v>
      </c>
      <c r="E91" s="174"/>
      <c r="F91" s="175"/>
      <c r="G91" s="116"/>
      <c r="H91" s="116"/>
      <c r="I91" s="20" t="s">
        <v>142</v>
      </c>
      <c r="J91" s="26">
        <f>(IF(D83&gt;3,(H83/(D83+2)+J90),0))</f>
        <v>0</v>
      </c>
    </row>
    <row r="92" spans="1:10" ht="21" x14ac:dyDescent="0.35">
      <c r="A92" s="116" t="s">
        <v>141</v>
      </c>
      <c r="B92" s="116"/>
      <c r="C92" s="66">
        <v>0</v>
      </c>
      <c r="D92" s="65">
        <f ca="1">((100/(H83))*C92)/100</f>
        <v>0</v>
      </c>
      <c r="E92" s="174"/>
      <c r="F92" s="175"/>
      <c r="G92" s="116"/>
      <c r="H92" s="116"/>
      <c r="I92" s="20" t="s">
        <v>143</v>
      </c>
      <c r="J92" s="25">
        <f>(IF(D83&gt;4,(H83/(D83+2)+J91),0))</f>
        <v>0</v>
      </c>
    </row>
    <row r="93" spans="1:10" ht="21" customHeight="1" x14ac:dyDescent="0.35">
      <c r="A93" s="116" t="s">
        <v>168</v>
      </c>
      <c r="B93" s="116"/>
      <c r="C93" s="66">
        <v>0</v>
      </c>
      <c r="D93" s="65">
        <f ca="1">((100/H83)*C93)/100</f>
        <v>0</v>
      </c>
      <c r="E93" s="174"/>
      <c r="F93" s="175"/>
      <c r="G93" s="116"/>
      <c r="H93" s="116"/>
      <c r="I93" s="20" t="s">
        <v>128</v>
      </c>
      <c r="J93" s="25">
        <f ca="1">(IF(D83=1,(H83/(D83+3)+J88),IF(D83=0,(H83*0.3+J88),IF(D83&gt;1,0))))</f>
        <v>22.1</v>
      </c>
    </row>
    <row r="94" spans="1:10" ht="21.75" thickBot="1" x14ac:dyDescent="0.4">
      <c r="A94" s="116" t="s">
        <v>167</v>
      </c>
      <c r="B94" s="116"/>
      <c r="C94" s="66">
        <v>0</v>
      </c>
      <c r="D94" s="65">
        <f ca="1">((100/H83)*C94)/100</f>
        <v>0</v>
      </c>
      <c r="E94" s="174"/>
      <c r="F94" s="175"/>
      <c r="G94" s="116"/>
      <c r="H94" s="116"/>
      <c r="I94" s="22" t="s">
        <v>129</v>
      </c>
      <c r="J94" s="27">
        <f ca="1">(IF(D83&gt;1.5,(H83/(D83+2)+J88+MAX(0,J89-J88)+MAX(0,J90-J89)+MAX(0,J91-J90)+MAX(0,J92-J91)+MAX(0,J93-J92)),IF(D83=1,(H83/(D83+3)+J93),IF(D83=0,H83*0.3+J93))))</f>
        <v>30.6</v>
      </c>
    </row>
    <row r="95" spans="1:10" ht="20.25" x14ac:dyDescent="0.25">
      <c r="A95" s="116" t="s">
        <v>144</v>
      </c>
      <c r="B95" s="116"/>
      <c r="C95" s="66">
        <v>0</v>
      </c>
      <c r="D95" s="65">
        <f ca="1">((100/(H83))*C95)/100</f>
        <v>0</v>
      </c>
      <c r="E95" s="174"/>
      <c r="F95" s="175"/>
      <c r="G95" s="116"/>
      <c r="H95" s="116"/>
    </row>
    <row r="96" spans="1:10" ht="20.25" x14ac:dyDescent="0.25">
      <c r="A96" s="116" t="s">
        <v>145</v>
      </c>
      <c r="B96" s="116"/>
      <c r="C96" s="66">
        <v>0</v>
      </c>
      <c r="D96" s="65">
        <f ca="1">((100/(H83))*C96)/100</f>
        <v>0</v>
      </c>
      <c r="E96" s="176"/>
      <c r="F96" s="177"/>
      <c r="G96" s="116"/>
      <c r="H96" s="116"/>
    </row>
    <row r="97" spans="1:10" ht="21" thickBot="1" x14ac:dyDescent="0.3">
      <c r="A97" s="158" t="s">
        <v>68</v>
      </c>
      <c r="B97" s="158"/>
      <c r="C97" s="158"/>
      <c r="D97" s="158"/>
      <c r="E97" s="158"/>
      <c r="F97" s="158"/>
      <c r="G97" s="158"/>
      <c r="H97" s="158"/>
    </row>
    <row r="98" spans="1:10" s="76" customFormat="1" ht="20.25" x14ac:dyDescent="0.3">
      <c r="A98" s="136" t="s">
        <v>354</v>
      </c>
      <c r="B98" s="136"/>
      <c r="C98" s="136"/>
      <c r="D98" s="66" t="s">
        <v>117</v>
      </c>
      <c r="E98" s="140" t="s">
        <v>104</v>
      </c>
      <c r="F98" s="140"/>
      <c r="G98" s="66" t="s">
        <v>118</v>
      </c>
      <c r="H98" s="66" t="s">
        <v>119</v>
      </c>
      <c r="I98" s="74" t="str">
        <f ca="1">(IF(E101&gt;99%,"All work completed. Please provide OC.",IF(E101&gt;89.8%,"Plinth, RCC, Brick, Plaster, Flooring, Wooden, Plumbing, Electrification, etc., work Completed. Finishing work is in process.",IF(E101&lt;94%,(IF(C101=0,"Work not yet Started.",IF(D101=25%,"Piling work in process",IF(D101=50%,"Excavation work in process",IF(D101=100%,"Excavation work Completed. ","0")))&amp;(IF(C102=0%,"",IF(C102=J103,"Footing work is process",IF(C102=J104,"Footing work Completed",IF(C102=J105,"1st Basement Completed",IF(C102=J106,"1st &amp; 2nd Basement Completed",IF(C102=J107,"1st to 3rd Basement Completed",IF(C102=J108,"1st to 4th Basement Completed",IF(C102=J109,"Plinth work is process",IF(C102=J110,"Plinth work completed","0")))))))))))&amp;(IF(C103=(E99+G99+H99),", RCC Slab",IF(C103&gt;0,", RCC upto "&amp;C103&amp;" Slab",""))&amp;(IF(C104=H99,", Brickwork",IF(C104&gt;0,", Brickwork upto "&amp;C104&amp;" Floor",""))&amp;(IF(C105=H99,", Internal Plaster",IF(C105&gt;0,", Internal Plaster upto "&amp;C105&amp;" Floor",""))&amp;(IF(C106=H99,", External Plaster",IF(C106&gt;0,", External Plaster upto "&amp;C106&amp;" Floor",""))&amp;(IF(C107=H99,", External Plumbing, Elevation and Waterproofing",IF(C107&gt;0,", External Plumbing, Elevation and Waterproofing upto "&amp;C107&amp;" Floor",""))&amp;(IF(C108=H99,", Flooring &amp; Fitting",IF(C108&gt;0,", Flooring &amp; Fitting upto "&amp;C108&amp;" Floor",""))&amp;(IF(C109=H99,", Wooden Work",IF(C109&gt;0,", Wooden Work upto "&amp;C109&amp;" Floor",""))&amp;(IF(C110=H99,", Electrical &amp; Sanitary fittings",IF(C110&gt;0,", Electrical &amp; Sanitary fittings upto "&amp;C110&amp;" Floor",""))&amp;(IF(C111&gt;0,", Finishing upto "&amp;C111&amp;" Floor","")&amp;(IF(C103&gt;0.5," Completed",""))))))))))))))))</f>
        <v>Work not yet Started.</v>
      </c>
      <c r="J98" s="75"/>
    </row>
    <row r="99" spans="1:10" s="76" customFormat="1" ht="20.25" x14ac:dyDescent="0.3">
      <c r="A99" s="136"/>
      <c r="B99" s="136"/>
      <c r="C99" s="136"/>
      <c r="D99" s="66">
        <f>IF(AND(ISNUMBER(SEARCH("1B",A98))),1,IF(AND(ISNUMBER(SEARCH("2B",A98))),2,IF(AND(ISNUMBER(SEARCH("3B",A98))),3,IF(AND(ISNUMBER(SEARCH("4B",A98))),4,IF(ISNUMBER(SEARCH("5B",A98)),5,0)))))</f>
        <v>1</v>
      </c>
      <c r="E99" s="140">
        <v>1</v>
      </c>
      <c r="F99" s="140"/>
      <c r="G99" s="66">
        <v>7</v>
      </c>
      <c r="H99" s="66">
        <f ca="1">--TRIM(RIGHT(SUBSTITUTE(LEFT(A98,_xlfn.AGGREGATE(16,6,FIND({0,1,2,3,4,5,6,7,8,9},A98,ROW(INDIRECT("1:"&amp;LEN(A98)))),1))," ",REPT(" ",LEN(A98))),LEN(A98)))</f>
        <v>34</v>
      </c>
      <c r="I99" s="77" t="s">
        <v>123</v>
      </c>
      <c r="J99" s="75"/>
    </row>
    <row r="100" spans="1:10" ht="20.25" customHeight="1" x14ac:dyDescent="0.3">
      <c r="A100" s="128" t="s">
        <v>121</v>
      </c>
      <c r="B100" s="128"/>
      <c r="C100" s="41" t="s">
        <v>132</v>
      </c>
      <c r="D100" s="41" t="s">
        <v>133</v>
      </c>
      <c r="E100" s="128" t="s">
        <v>122</v>
      </c>
      <c r="F100" s="128"/>
      <c r="G100" s="29" t="s">
        <v>120</v>
      </c>
      <c r="H100" s="29"/>
      <c r="I100" s="20" t="s">
        <v>134</v>
      </c>
      <c r="J100" s="19">
        <f ca="1">H99*25%</f>
        <v>8.5</v>
      </c>
    </row>
    <row r="101" spans="1:10" ht="20.25" customHeight="1" x14ac:dyDescent="0.3">
      <c r="A101" s="116" t="s">
        <v>135</v>
      </c>
      <c r="B101" s="116"/>
      <c r="C101" s="78">
        <v>0</v>
      </c>
      <c r="D101" s="35">
        <f ca="1">((100/H99)*C101)/100</f>
        <v>0</v>
      </c>
      <c r="E101" s="172">
        <f ca="1">(((C101/H99*10)+(C102/H99*15)+(25/(E99+G99+H99)*C103)+(5/(H99)*C104)+(2.5/(H99)*C105)+(2.5/(H99)*C106)+(5/H99*C107)+(10/H99*C108)+(2.5/H99*C109)+(2.5/H99*C110)+(10/H99*C111)+(10/H99*C112))/100)</f>
        <v>0</v>
      </c>
      <c r="F101" s="173"/>
      <c r="G101" s="116" t="str">
        <f ca="1">I98</f>
        <v>Work not yet Started.</v>
      </c>
      <c r="H101" s="116"/>
      <c r="I101" s="20" t="s">
        <v>124</v>
      </c>
      <c r="J101" s="24">
        <f ca="1">H99*50%</f>
        <v>17</v>
      </c>
    </row>
    <row r="102" spans="1:10" ht="20.25" x14ac:dyDescent="0.3">
      <c r="A102" s="116" t="s">
        <v>105</v>
      </c>
      <c r="B102" s="116"/>
      <c r="C102" s="36">
        <v>0</v>
      </c>
      <c r="D102" s="35">
        <f ca="1">((100/H99)*C102)/100</f>
        <v>0</v>
      </c>
      <c r="E102" s="174"/>
      <c r="F102" s="175"/>
      <c r="G102" s="116"/>
      <c r="H102" s="116"/>
      <c r="I102" s="20" t="s">
        <v>125</v>
      </c>
      <c r="J102" s="24">
        <f ca="1">H99</f>
        <v>34</v>
      </c>
    </row>
    <row r="103" spans="1:10" ht="21" customHeight="1" x14ac:dyDescent="0.35">
      <c r="A103" s="116" t="s">
        <v>136</v>
      </c>
      <c r="B103" s="116"/>
      <c r="C103" s="34">
        <v>0</v>
      </c>
      <c r="D103" s="35">
        <v>7.0000000000000007E-2</v>
      </c>
      <c r="E103" s="174"/>
      <c r="F103" s="175"/>
      <c r="G103" s="116"/>
      <c r="H103" s="116"/>
      <c r="I103" s="20" t="s">
        <v>126</v>
      </c>
      <c r="J103" s="25">
        <f ca="1">(IF(D99&gt;1,(H99/(D99+2)),H99*0.2))</f>
        <v>6.8000000000000007</v>
      </c>
    </row>
    <row r="104" spans="1:10" ht="21" customHeight="1" x14ac:dyDescent="0.35">
      <c r="A104" s="116" t="s">
        <v>137</v>
      </c>
      <c r="B104" s="116"/>
      <c r="C104" s="34">
        <v>0</v>
      </c>
      <c r="D104" s="35">
        <f ca="1">((100/H99)*C104)/100</f>
        <v>0</v>
      </c>
      <c r="E104" s="174"/>
      <c r="F104" s="175"/>
      <c r="G104" s="116"/>
      <c r="H104" s="116"/>
      <c r="I104" s="20" t="s">
        <v>127</v>
      </c>
      <c r="J104" s="25">
        <f ca="1">(IF(D99&gt;1,(H99/(D99+2)+J103),H99*0.2+J103))</f>
        <v>13.600000000000001</v>
      </c>
    </row>
    <row r="105" spans="1:10" ht="21" customHeight="1" x14ac:dyDescent="0.35">
      <c r="A105" s="137" t="s">
        <v>138</v>
      </c>
      <c r="B105" s="138"/>
      <c r="C105" s="34">
        <v>0</v>
      </c>
      <c r="D105" s="35">
        <f ca="1">((100/H99)*C105)/100</f>
        <v>0</v>
      </c>
      <c r="E105" s="174"/>
      <c r="F105" s="175"/>
      <c r="G105" s="116"/>
      <c r="H105" s="116"/>
      <c r="I105" s="20" t="s">
        <v>139</v>
      </c>
      <c r="J105" s="25">
        <f>(IF(D99&gt;1,(H99/(D99+2)+J104),0))</f>
        <v>0</v>
      </c>
    </row>
    <row r="106" spans="1:10" ht="21" customHeight="1" x14ac:dyDescent="0.35">
      <c r="A106" s="137" t="s">
        <v>169</v>
      </c>
      <c r="B106" s="138"/>
      <c r="C106" s="34">
        <v>0</v>
      </c>
      <c r="D106" s="35">
        <f ca="1">((100/H99)*C106)/100</f>
        <v>0</v>
      </c>
      <c r="E106" s="174"/>
      <c r="F106" s="175"/>
      <c r="G106" s="116"/>
      <c r="H106" s="116"/>
      <c r="I106" s="20" t="s">
        <v>140</v>
      </c>
      <c r="J106" s="25">
        <f>(IF(D99&gt;2,(H99/(D99+2)+J105),0))</f>
        <v>0</v>
      </c>
    </row>
    <row r="107" spans="1:10" ht="57.75" customHeight="1" x14ac:dyDescent="0.35">
      <c r="A107" s="137" t="s">
        <v>166</v>
      </c>
      <c r="B107" s="138"/>
      <c r="C107" s="34">
        <v>0</v>
      </c>
      <c r="D107" s="35">
        <f ca="1">((100/(H99))*C107)/100</f>
        <v>0</v>
      </c>
      <c r="E107" s="174"/>
      <c r="F107" s="175"/>
      <c r="G107" s="116"/>
      <c r="H107" s="116"/>
      <c r="I107" s="20" t="s">
        <v>142</v>
      </c>
      <c r="J107" s="26">
        <f>(IF(D99&gt;3,(H99/(D99+2)+J106),0))</f>
        <v>0</v>
      </c>
    </row>
    <row r="108" spans="1:10" ht="21" x14ac:dyDescent="0.35">
      <c r="A108" s="116" t="s">
        <v>141</v>
      </c>
      <c r="B108" s="116"/>
      <c r="C108" s="34">
        <v>0</v>
      </c>
      <c r="D108" s="35">
        <f ca="1">((100/(H99))*C108)/100</f>
        <v>0</v>
      </c>
      <c r="E108" s="174"/>
      <c r="F108" s="175"/>
      <c r="G108" s="116"/>
      <c r="H108" s="116"/>
      <c r="I108" s="20" t="s">
        <v>143</v>
      </c>
      <c r="J108" s="25">
        <f>(IF(D99&gt;4,(H99/(D99+2)+J107),0))</f>
        <v>0</v>
      </c>
    </row>
    <row r="109" spans="1:10" ht="21" customHeight="1" x14ac:dyDescent="0.35">
      <c r="A109" s="116" t="s">
        <v>168</v>
      </c>
      <c r="B109" s="116"/>
      <c r="C109" s="34">
        <v>0</v>
      </c>
      <c r="D109" s="35">
        <f ca="1">((100/H99)*C109)/100</f>
        <v>0</v>
      </c>
      <c r="E109" s="174"/>
      <c r="F109" s="175"/>
      <c r="G109" s="116"/>
      <c r="H109" s="116"/>
      <c r="I109" s="20" t="s">
        <v>128</v>
      </c>
      <c r="J109" s="25">
        <f ca="1">(IF(D99=1,(H99/(D99+3)+J104),IF(D99=0,(H99*0.3+J104),IF(D99&gt;1,0))))</f>
        <v>22.1</v>
      </c>
    </row>
    <row r="110" spans="1:10" ht="21.75" thickBot="1" x14ac:dyDescent="0.4">
      <c r="A110" s="116" t="s">
        <v>167</v>
      </c>
      <c r="B110" s="116"/>
      <c r="C110" s="34">
        <v>0</v>
      </c>
      <c r="D110" s="35">
        <f ca="1">((100/H99)*C110)/100</f>
        <v>0</v>
      </c>
      <c r="E110" s="174"/>
      <c r="F110" s="175"/>
      <c r="G110" s="116"/>
      <c r="H110" s="116"/>
      <c r="I110" s="22" t="s">
        <v>129</v>
      </c>
      <c r="J110" s="27">
        <f ca="1">(IF(D99&gt;1.5,(H99/(D99+2)+J104+MAX(0,J105-J104)+MAX(0,J106-J105)+MAX(0,J107-J106)+MAX(0,J108-J107)+MAX(0,J109-J108)),IF(D99=1,(H99/(D99+3)+J109),IF(D99=0,H99*0.3+J109))))</f>
        <v>30.6</v>
      </c>
    </row>
    <row r="111" spans="1:10" ht="20.25" x14ac:dyDescent="0.25">
      <c r="A111" s="116" t="s">
        <v>144</v>
      </c>
      <c r="B111" s="116"/>
      <c r="C111" s="34">
        <v>0</v>
      </c>
      <c r="D111" s="35">
        <f ca="1">((100/(H99))*C111)/100</f>
        <v>0</v>
      </c>
      <c r="E111" s="174"/>
      <c r="F111" s="175"/>
      <c r="G111" s="116"/>
      <c r="H111" s="116"/>
    </row>
    <row r="112" spans="1:10" ht="20.25" x14ac:dyDescent="0.25">
      <c r="A112" s="116" t="s">
        <v>145</v>
      </c>
      <c r="B112" s="116"/>
      <c r="C112" s="34">
        <v>0</v>
      </c>
      <c r="D112" s="35">
        <f ca="1">((100/(H99))*C112)/100</f>
        <v>0</v>
      </c>
      <c r="E112" s="176"/>
      <c r="F112" s="177"/>
      <c r="G112" s="116"/>
      <c r="H112" s="116"/>
    </row>
    <row r="113" spans="1:10" ht="21" thickBot="1" x14ac:dyDescent="0.3">
      <c r="A113" s="158" t="s">
        <v>68</v>
      </c>
      <c r="B113" s="158"/>
      <c r="C113" s="158"/>
      <c r="D113" s="158"/>
      <c r="E113" s="158"/>
      <c r="F113" s="158"/>
      <c r="G113" s="158"/>
      <c r="H113" s="158"/>
    </row>
    <row r="114" spans="1:10" s="76" customFormat="1" ht="20.25" x14ac:dyDescent="0.3">
      <c r="A114" s="136" t="s">
        <v>367</v>
      </c>
      <c r="B114" s="136"/>
      <c r="C114" s="136"/>
      <c r="D114" s="95" t="s">
        <v>117</v>
      </c>
      <c r="E114" s="140" t="s">
        <v>104</v>
      </c>
      <c r="F114" s="140"/>
      <c r="G114" s="95" t="s">
        <v>118</v>
      </c>
      <c r="H114" s="95" t="s">
        <v>119</v>
      </c>
      <c r="I114" s="74" t="str">
        <f ca="1">(IF(E117&gt;99%,"All work completed. Please provide OC.",IF(E117&gt;89.8%,"Plinth, RCC, Brick, Plaster, Flooring, Wooden, Plumbing, Electrification, etc., work Completed. Finishing work is in process.",IF(E117&lt;94%,(IF(C117=0,"Work not yet Started.",IF(D117=25%,"Piling work in process",IF(D117=50%,"Excavation work in process",IF(D117=100%,"Excavation work Completed. ","0")))&amp;(IF(C118=0%,"",IF(C118=J119,"Footing work is process",IF(C118=J120,"Footing work Completed",IF(C118=J121,"1st Basement Completed",IF(C118=J122,"1st &amp; 2nd Basement Completed",IF(C118=J123,"1st to 3rd Basement Completed",IF(C118=J124,"1st to 4th Basement Completed",IF(C118=J125,"Plinth work is process",IF(C118=J126,"Plinth work completed","0")))))))))))&amp;(IF(C119=(E115+G115+H115),", RCC Slab",IF(C119&gt;0,", RCC upto "&amp;C119&amp;" Slab",""))&amp;(IF(C120=H115,", Brickwork",IF(C120&gt;0,", Brickwork upto "&amp;C120&amp;" Floor",""))&amp;(IF(C121=H115,", Internal Plaster",IF(C121&gt;0,", Internal Plaster upto "&amp;C121&amp;" Floor",""))&amp;(IF(C122=H115,", External Plaster",IF(C122&gt;0,", External Plaster upto "&amp;C122&amp;" Floor",""))&amp;(IF(C123=H115,", External Plumbing, Elevation and Waterproofing",IF(C123&gt;0,", External Plumbing, Elevation and Waterproofing upto "&amp;C123&amp;" Floor",""))&amp;(IF(C124=H115,", Flooring &amp; Fitting",IF(C124&gt;0,", Flooring &amp; Fitting upto "&amp;C124&amp;" Floor",""))&amp;(IF(C125=H115,", Wooden Work",IF(C125&gt;0,", Wooden Work upto "&amp;C125&amp;" Floor",""))&amp;(IF(C126=H115,", Electrical &amp; Sanitary fittings",IF(C126&gt;0,", Electrical &amp; Sanitary fittings upto "&amp;C126&amp;" Floor",""))&amp;(IF(C127&gt;0,", Finishing upto "&amp;C127&amp;" Floor","")&amp;(IF(C119&gt;0.5," Completed",""))))))))))))))))</f>
        <v>Work not yet Started.</v>
      </c>
      <c r="J114" s="75"/>
    </row>
    <row r="115" spans="1:10" s="76" customFormat="1" ht="20.25" x14ac:dyDescent="0.3">
      <c r="A115" s="136"/>
      <c r="B115" s="136"/>
      <c r="C115" s="136"/>
      <c r="D115" s="95">
        <f>IF(AND(ISNUMBER(SEARCH("1B",A114))),1,IF(AND(ISNUMBER(SEARCH("2B",A114))),2,IF(AND(ISNUMBER(SEARCH("3B",A114))),3,IF(AND(ISNUMBER(SEARCH("4B",A114))),4,IF(ISNUMBER(SEARCH("5B",A114)),5,0)))))</f>
        <v>1</v>
      </c>
      <c r="E115" s="140">
        <v>1</v>
      </c>
      <c r="F115" s="140"/>
      <c r="G115" s="95">
        <v>7</v>
      </c>
      <c r="H115" s="95">
        <f ca="1">--TRIM(RIGHT(SUBSTITUTE(LEFT(A114,_xlfn.AGGREGATE(16,6,FIND({0,1,2,3,4,5,6,7,8,9},A114,ROW(INDIRECT("1:"&amp;LEN(A114)))),1))," ",REPT(" ",LEN(A114))),LEN(A114)))</f>
        <v>33</v>
      </c>
      <c r="I115" s="77" t="s">
        <v>123</v>
      </c>
      <c r="J115" s="75"/>
    </row>
    <row r="116" spans="1:10" ht="20.25" customHeight="1" x14ac:dyDescent="0.3">
      <c r="A116" s="128" t="s">
        <v>121</v>
      </c>
      <c r="B116" s="128"/>
      <c r="C116" s="96" t="s">
        <v>132</v>
      </c>
      <c r="D116" s="96" t="s">
        <v>133</v>
      </c>
      <c r="E116" s="128" t="s">
        <v>122</v>
      </c>
      <c r="F116" s="128"/>
      <c r="G116" s="29" t="s">
        <v>120</v>
      </c>
      <c r="H116" s="29"/>
      <c r="I116" s="20" t="s">
        <v>134</v>
      </c>
      <c r="J116" s="19">
        <f ca="1">H115*25%</f>
        <v>8.25</v>
      </c>
    </row>
    <row r="117" spans="1:10" ht="20.25" customHeight="1" x14ac:dyDescent="0.3">
      <c r="A117" s="116" t="s">
        <v>135</v>
      </c>
      <c r="B117" s="116"/>
      <c r="C117" s="97">
        <v>0</v>
      </c>
      <c r="D117" s="94">
        <f ca="1">((100/H115)*C117)/100</f>
        <v>0</v>
      </c>
      <c r="E117" s="172">
        <f ca="1">(((C117/H115*10)+(C118/H115*15)+(25/(E115+G115+H115)*C119)+(5/(H115)*C120)+(2.5/(H115)*C121)+(2.5/(H115)*C122)+(5/H115*C123)+(10/H115*C124)+(2.5/H115*C125)+(2.5/H115*C126)+(10/H115*C127)+(10/H115*C128))/100)</f>
        <v>0</v>
      </c>
      <c r="F117" s="173"/>
      <c r="G117" s="116" t="str">
        <f ca="1">I114</f>
        <v>Work not yet Started.</v>
      </c>
      <c r="H117" s="116"/>
      <c r="I117" s="20" t="s">
        <v>124</v>
      </c>
      <c r="J117" s="24">
        <f ca="1">H115*50%</f>
        <v>16.5</v>
      </c>
    </row>
    <row r="118" spans="1:10" ht="20.25" x14ac:dyDescent="0.3">
      <c r="A118" s="116" t="s">
        <v>105</v>
      </c>
      <c r="B118" s="116"/>
      <c r="C118" s="97">
        <v>0</v>
      </c>
      <c r="D118" s="94">
        <f ca="1">((100/H115)*C118)/100</f>
        <v>0</v>
      </c>
      <c r="E118" s="174"/>
      <c r="F118" s="175"/>
      <c r="G118" s="116"/>
      <c r="H118" s="116"/>
      <c r="I118" s="20" t="s">
        <v>125</v>
      </c>
      <c r="J118" s="24">
        <f ca="1">H115</f>
        <v>33</v>
      </c>
    </row>
    <row r="119" spans="1:10" ht="21" customHeight="1" x14ac:dyDescent="0.35">
      <c r="A119" s="116" t="s">
        <v>136</v>
      </c>
      <c r="B119" s="116"/>
      <c r="C119" s="95">
        <v>0</v>
      </c>
      <c r="D119" s="94">
        <v>7.0000000000000007E-2</v>
      </c>
      <c r="E119" s="174"/>
      <c r="F119" s="175"/>
      <c r="G119" s="116"/>
      <c r="H119" s="116"/>
      <c r="I119" s="20" t="s">
        <v>126</v>
      </c>
      <c r="J119" s="25">
        <f ca="1">(IF(D115&gt;1,(H115/(D115+2)),H115*0.2))</f>
        <v>6.6000000000000005</v>
      </c>
    </row>
    <row r="120" spans="1:10" ht="21" customHeight="1" x14ac:dyDescent="0.35">
      <c r="A120" s="116" t="s">
        <v>137</v>
      </c>
      <c r="B120" s="116"/>
      <c r="C120" s="95">
        <v>0</v>
      </c>
      <c r="D120" s="94">
        <f ca="1">((100/H115)*C120)/100</f>
        <v>0</v>
      </c>
      <c r="E120" s="174"/>
      <c r="F120" s="175"/>
      <c r="G120" s="116"/>
      <c r="H120" s="116"/>
      <c r="I120" s="20" t="s">
        <v>127</v>
      </c>
      <c r="J120" s="25">
        <f ca="1">(IF(D115&gt;1,(H115/(D115+2)+J119),H115*0.2+J119))</f>
        <v>13.200000000000001</v>
      </c>
    </row>
    <row r="121" spans="1:10" ht="21" customHeight="1" x14ac:dyDescent="0.35">
      <c r="A121" s="137" t="s">
        <v>138</v>
      </c>
      <c r="B121" s="138"/>
      <c r="C121" s="95">
        <v>0</v>
      </c>
      <c r="D121" s="94">
        <f ca="1">((100/H115)*C121)/100</f>
        <v>0</v>
      </c>
      <c r="E121" s="174"/>
      <c r="F121" s="175"/>
      <c r="G121" s="116"/>
      <c r="H121" s="116"/>
      <c r="I121" s="20" t="s">
        <v>139</v>
      </c>
      <c r="J121" s="25">
        <f>(IF(D115&gt;1,(H115/(D115+2)+J120),0))</f>
        <v>0</v>
      </c>
    </row>
    <row r="122" spans="1:10" ht="21" customHeight="1" x14ac:dyDescent="0.35">
      <c r="A122" s="137" t="s">
        <v>169</v>
      </c>
      <c r="B122" s="138"/>
      <c r="C122" s="95">
        <v>0</v>
      </c>
      <c r="D122" s="94">
        <f ca="1">((100/H115)*C122)/100</f>
        <v>0</v>
      </c>
      <c r="E122" s="174"/>
      <c r="F122" s="175"/>
      <c r="G122" s="116"/>
      <c r="H122" s="116"/>
      <c r="I122" s="20" t="s">
        <v>140</v>
      </c>
      <c r="J122" s="25">
        <f>(IF(D115&gt;2,(H115/(D115+2)+J121),0))</f>
        <v>0</v>
      </c>
    </row>
    <row r="123" spans="1:10" ht="57.75" customHeight="1" x14ac:dyDescent="0.35">
      <c r="A123" s="137" t="s">
        <v>166</v>
      </c>
      <c r="B123" s="138"/>
      <c r="C123" s="95">
        <v>0</v>
      </c>
      <c r="D123" s="94">
        <f ca="1">((100/(H115))*C123)/100</f>
        <v>0</v>
      </c>
      <c r="E123" s="174"/>
      <c r="F123" s="175"/>
      <c r="G123" s="116"/>
      <c r="H123" s="116"/>
      <c r="I123" s="20" t="s">
        <v>142</v>
      </c>
      <c r="J123" s="26">
        <f>(IF(D115&gt;3,(H115/(D115+2)+J122),0))</f>
        <v>0</v>
      </c>
    </row>
    <row r="124" spans="1:10" ht="21" x14ac:dyDescent="0.35">
      <c r="A124" s="116" t="s">
        <v>141</v>
      </c>
      <c r="B124" s="116"/>
      <c r="C124" s="95">
        <v>0</v>
      </c>
      <c r="D124" s="94">
        <f ca="1">((100/(H115))*C124)/100</f>
        <v>0</v>
      </c>
      <c r="E124" s="174"/>
      <c r="F124" s="175"/>
      <c r="G124" s="116"/>
      <c r="H124" s="116"/>
      <c r="I124" s="20" t="s">
        <v>143</v>
      </c>
      <c r="J124" s="25">
        <f>(IF(D115&gt;4,(H115/(D115+2)+J123),0))</f>
        <v>0</v>
      </c>
    </row>
    <row r="125" spans="1:10" ht="21" customHeight="1" x14ac:dyDescent="0.35">
      <c r="A125" s="116" t="s">
        <v>168</v>
      </c>
      <c r="B125" s="116"/>
      <c r="C125" s="95">
        <v>0</v>
      </c>
      <c r="D125" s="94">
        <f ca="1">((100/H115)*C125)/100</f>
        <v>0</v>
      </c>
      <c r="E125" s="174"/>
      <c r="F125" s="175"/>
      <c r="G125" s="116"/>
      <c r="H125" s="116"/>
      <c r="I125" s="20" t="s">
        <v>128</v>
      </c>
      <c r="J125" s="25">
        <f ca="1">(IF(D115=1,(H115/(D115+3)+J120),IF(D115=0,(H115*0.3+J120),IF(D115&gt;1,0))))</f>
        <v>21.450000000000003</v>
      </c>
    </row>
    <row r="126" spans="1:10" ht="21.75" thickBot="1" x14ac:dyDescent="0.4">
      <c r="A126" s="116" t="s">
        <v>167</v>
      </c>
      <c r="B126" s="116"/>
      <c r="C126" s="95">
        <v>0</v>
      </c>
      <c r="D126" s="94">
        <f ca="1">((100/H115)*C126)/100</f>
        <v>0</v>
      </c>
      <c r="E126" s="174"/>
      <c r="F126" s="175"/>
      <c r="G126" s="116"/>
      <c r="H126" s="116"/>
      <c r="I126" s="22" t="s">
        <v>129</v>
      </c>
      <c r="J126" s="27">
        <v>33</v>
      </c>
    </row>
    <row r="127" spans="1:10" ht="20.25" x14ac:dyDescent="0.25">
      <c r="A127" s="116" t="s">
        <v>144</v>
      </c>
      <c r="B127" s="116"/>
      <c r="C127" s="95">
        <v>0</v>
      </c>
      <c r="D127" s="94">
        <f ca="1">((100/(H115))*C127)/100</f>
        <v>0</v>
      </c>
      <c r="E127" s="174"/>
      <c r="F127" s="175"/>
      <c r="G127" s="116"/>
      <c r="H127" s="116"/>
    </row>
    <row r="128" spans="1:10" ht="20.25" x14ac:dyDescent="0.25">
      <c r="A128" s="116" t="s">
        <v>145</v>
      </c>
      <c r="B128" s="116"/>
      <c r="C128" s="95">
        <v>0</v>
      </c>
      <c r="D128" s="94">
        <f ca="1">((100/(H115))*C128)/100</f>
        <v>0</v>
      </c>
      <c r="E128" s="176"/>
      <c r="F128" s="177"/>
      <c r="G128" s="116"/>
      <c r="H128" s="116"/>
    </row>
    <row r="129" spans="1:10" ht="21" thickBot="1" x14ac:dyDescent="0.3">
      <c r="A129" s="158" t="s">
        <v>68</v>
      </c>
      <c r="B129" s="158"/>
      <c r="C129" s="158"/>
      <c r="D129" s="158"/>
      <c r="E129" s="158"/>
      <c r="F129" s="158"/>
      <c r="G129" s="158"/>
      <c r="H129" s="158"/>
    </row>
    <row r="130" spans="1:10" s="76" customFormat="1" ht="20.25" x14ac:dyDescent="0.3">
      <c r="A130" s="136" t="s">
        <v>368</v>
      </c>
      <c r="B130" s="136"/>
      <c r="C130" s="136"/>
      <c r="D130" s="95" t="s">
        <v>117</v>
      </c>
      <c r="E130" s="140" t="s">
        <v>104</v>
      </c>
      <c r="F130" s="140"/>
      <c r="G130" s="95" t="s">
        <v>118</v>
      </c>
      <c r="H130" s="95" t="s">
        <v>119</v>
      </c>
      <c r="I130" s="74" t="str">
        <f ca="1">(IF(E133&gt;99%,"All work completed. Please provide OC.",IF(E133&gt;89.8%,"Plinth, RCC, Brick, Plaster, Flooring, Wooden, Plumbing, Electrification, etc., work Completed. Finishing work is in process.",IF(E133&lt;94%,(IF(C133=0,"Work not yet Started.",IF(D133=25%,"Piling work in process",IF(D133=50%,"Excavation work in process",IF(D133=100%,"Excavation work Completed. ","0")))&amp;(IF(C134=0%,"",IF(C134=J135,"Footing work is process",IF(C134=J136,"Footing work Completed",IF(C134=J137,"1st Basement Completed",IF(C134=J138,"1st &amp; 2nd Basement Completed",IF(C134=J139,"1st to 3rd Basement Completed",IF(C134=J140,"1st to 4th Basement Completed",IF(C134=J141,"Plinth work is process",IF(C134=J142,"Plinth work completed","0")))))))))))&amp;(IF(C135=(E131+G131+H131),", RCC Slab",IF(C135&gt;0,", RCC upto "&amp;C135&amp;" Slab",""))&amp;(IF(C136=H131,", Brickwork",IF(C136&gt;0,", Brickwork upto "&amp;C136&amp;" Floor",""))&amp;(IF(C137=H131,", Internal Plaster",IF(C137&gt;0,", Internal Plaster upto "&amp;C137&amp;" Floor",""))&amp;(IF(C138=H131,", External Plaster",IF(C138&gt;0,", External Plaster upto "&amp;C138&amp;" Floor",""))&amp;(IF(C139=H131,", External Plumbing, Elevation and Waterproofing",IF(C139&gt;0,", External Plumbing, Elevation and Waterproofing upto "&amp;C139&amp;" Floor",""))&amp;(IF(C140=H131,", Flooring &amp; Fitting",IF(C140&gt;0,", Flooring &amp; Fitting upto "&amp;C140&amp;" Floor",""))&amp;(IF(C141=H131,", Wooden Work",IF(C141&gt;0,", Wooden Work upto "&amp;C141&amp;" Floor",""))&amp;(IF(C142=H131,", Electrical &amp; Sanitary fittings",IF(C142&gt;0,", Electrical &amp; Sanitary fittings upto "&amp;C142&amp;" Floor",""))&amp;(IF(C143&gt;0,", Finishing upto "&amp;C143&amp;" Floor","")&amp;(IF(C135&gt;0.5," Completed",""))))))))))))))))</f>
        <v>Work not yet Started.</v>
      </c>
      <c r="J130" s="75"/>
    </row>
    <row r="131" spans="1:10" s="76" customFormat="1" ht="20.25" x14ac:dyDescent="0.3">
      <c r="A131" s="136"/>
      <c r="B131" s="136"/>
      <c r="C131" s="136"/>
      <c r="D131" s="95">
        <f>IF(AND(ISNUMBER(SEARCH("1B",A130))),1,IF(AND(ISNUMBER(SEARCH("2B",A130))),2,IF(AND(ISNUMBER(SEARCH("3B",A130))),3,IF(AND(ISNUMBER(SEARCH("4B",A130))),4,IF(ISNUMBER(SEARCH("5B",A130)),5,0)))))</f>
        <v>1</v>
      </c>
      <c r="E131" s="140">
        <v>1</v>
      </c>
      <c r="F131" s="140"/>
      <c r="G131" s="95">
        <v>7</v>
      </c>
      <c r="H131" s="95">
        <f ca="1">--TRIM(RIGHT(SUBSTITUTE(LEFT(A130,_xlfn.AGGREGATE(16,6,FIND({0,1,2,3,4,5,6,7,8,9},A130,ROW(INDIRECT("1:"&amp;LEN(A130)))),1))," ",REPT(" ",LEN(A130))),LEN(A130)))</f>
        <v>33</v>
      </c>
      <c r="I131" s="77" t="s">
        <v>123</v>
      </c>
      <c r="J131" s="75"/>
    </row>
    <row r="132" spans="1:10" ht="20.25" customHeight="1" x14ac:dyDescent="0.3">
      <c r="A132" s="128" t="s">
        <v>121</v>
      </c>
      <c r="B132" s="128"/>
      <c r="C132" s="96" t="s">
        <v>132</v>
      </c>
      <c r="D132" s="96" t="s">
        <v>133</v>
      </c>
      <c r="E132" s="128" t="s">
        <v>122</v>
      </c>
      <c r="F132" s="128"/>
      <c r="G132" s="29" t="s">
        <v>120</v>
      </c>
      <c r="H132" s="29"/>
      <c r="I132" s="20" t="s">
        <v>134</v>
      </c>
      <c r="J132" s="19">
        <f ca="1">H131*25%</f>
        <v>8.25</v>
      </c>
    </row>
    <row r="133" spans="1:10" ht="20.25" customHeight="1" x14ac:dyDescent="0.3">
      <c r="A133" s="116" t="s">
        <v>135</v>
      </c>
      <c r="B133" s="116"/>
      <c r="C133" s="97">
        <v>0</v>
      </c>
      <c r="D133" s="94">
        <f ca="1">((100/H131)*C133)/100</f>
        <v>0</v>
      </c>
      <c r="E133" s="172">
        <f ca="1">(((C133/H131*10)+(C134/H131*15)+(25/(E131+G131+H131)*C135)+(5/(H131)*C136)+(2.5/(H131)*C137)+(2.5/(H131)*C138)+(5/H131*C139)+(10/H131*C140)+(2.5/H131*C141)+(2.5/H131*C142)+(10/H131*C143)+(10/H131*C144))/100)</f>
        <v>0</v>
      </c>
      <c r="F133" s="173"/>
      <c r="G133" s="116" t="str">
        <f ca="1">I130</f>
        <v>Work not yet Started.</v>
      </c>
      <c r="H133" s="116"/>
      <c r="I133" s="20" t="s">
        <v>124</v>
      </c>
      <c r="J133" s="24">
        <f ca="1">H131*50%</f>
        <v>16.5</v>
      </c>
    </row>
    <row r="134" spans="1:10" ht="20.25" x14ac:dyDescent="0.3">
      <c r="A134" s="116" t="s">
        <v>105</v>
      </c>
      <c r="B134" s="116"/>
      <c r="C134" s="97">
        <v>0</v>
      </c>
      <c r="D134" s="94">
        <f ca="1">((100/H131)*C134)/100</f>
        <v>0</v>
      </c>
      <c r="E134" s="174"/>
      <c r="F134" s="175"/>
      <c r="G134" s="116"/>
      <c r="H134" s="116"/>
      <c r="I134" s="20" t="s">
        <v>125</v>
      </c>
      <c r="J134" s="24">
        <f ca="1">H131</f>
        <v>33</v>
      </c>
    </row>
    <row r="135" spans="1:10" ht="21" customHeight="1" x14ac:dyDescent="0.35">
      <c r="A135" s="116" t="s">
        <v>136</v>
      </c>
      <c r="B135" s="116"/>
      <c r="C135" s="95">
        <v>0</v>
      </c>
      <c r="D135" s="94">
        <v>7.0000000000000007E-2</v>
      </c>
      <c r="E135" s="174"/>
      <c r="F135" s="175"/>
      <c r="G135" s="116"/>
      <c r="H135" s="116"/>
      <c r="I135" s="20" t="s">
        <v>126</v>
      </c>
      <c r="J135" s="25">
        <f ca="1">(IF(D131&gt;1,(H131/(D131+2)),H131*0.2))</f>
        <v>6.6000000000000005</v>
      </c>
    </row>
    <row r="136" spans="1:10" ht="21" customHeight="1" x14ac:dyDescent="0.35">
      <c r="A136" s="116" t="s">
        <v>137</v>
      </c>
      <c r="B136" s="116"/>
      <c r="C136" s="95">
        <v>0</v>
      </c>
      <c r="D136" s="94">
        <f ca="1">((100/H131)*C136)/100</f>
        <v>0</v>
      </c>
      <c r="E136" s="174"/>
      <c r="F136" s="175"/>
      <c r="G136" s="116"/>
      <c r="H136" s="116"/>
      <c r="I136" s="20" t="s">
        <v>127</v>
      </c>
      <c r="J136" s="25">
        <f ca="1">(IF(D131&gt;1,(H131/(D131+2)+J135),H131*0.2+J135))</f>
        <v>13.200000000000001</v>
      </c>
    </row>
    <row r="137" spans="1:10" ht="21" customHeight="1" x14ac:dyDescent="0.35">
      <c r="A137" s="137" t="s">
        <v>138</v>
      </c>
      <c r="B137" s="138"/>
      <c r="C137" s="95">
        <v>0</v>
      </c>
      <c r="D137" s="94">
        <f ca="1">((100/H131)*C137)/100</f>
        <v>0</v>
      </c>
      <c r="E137" s="174"/>
      <c r="F137" s="175"/>
      <c r="G137" s="116"/>
      <c r="H137" s="116"/>
      <c r="I137" s="20" t="s">
        <v>139</v>
      </c>
      <c r="J137" s="25">
        <f>(IF(D131&gt;1,(H131/(D131+2)+J136),0))</f>
        <v>0</v>
      </c>
    </row>
    <row r="138" spans="1:10" ht="21" customHeight="1" x14ac:dyDescent="0.35">
      <c r="A138" s="137" t="s">
        <v>169</v>
      </c>
      <c r="B138" s="138"/>
      <c r="C138" s="95">
        <v>0</v>
      </c>
      <c r="D138" s="94">
        <f ca="1">((100/H131)*C138)/100</f>
        <v>0</v>
      </c>
      <c r="E138" s="174"/>
      <c r="F138" s="175"/>
      <c r="G138" s="116"/>
      <c r="H138" s="116"/>
      <c r="I138" s="20" t="s">
        <v>140</v>
      </c>
      <c r="J138" s="25">
        <f>(IF(D131&gt;2,(H131/(D131+2)+J137),0))</f>
        <v>0</v>
      </c>
    </row>
    <row r="139" spans="1:10" ht="57.75" customHeight="1" x14ac:dyDescent="0.35">
      <c r="A139" s="137" t="s">
        <v>166</v>
      </c>
      <c r="B139" s="138"/>
      <c r="C139" s="95">
        <v>0</v>
      </c>
      <c r="D139" s="94">
        <f ca="1">((100/(H131))*C139)/100</f>
        <v>0</v>
      </c>
      <c r="E139" s="174"/>
      <c r="F139" s="175"/>
      <c r="G139" s="116"/>
      <c r="H139" s="116"/>
      <c r="I139" s="20" t="s">
        <v>142</v>
      </c>
      <c r="J139" s="26">
        <f>(IF(D131&gt;3,(H131/(D131+2)+J138),0))</f>
        <v>0</v>
      </c>
    </row>
    <row r="140" spans="1:10" ht="21" x14ac:dyDescent="0.35">
      <c r="A140" s="116" t="s">
        <v>141</v>
      </c>
      <c r="B140" s="116"/>
      <c r="C140" s="95">
        <v>0</v>
      </c>
      <c r="D140" s="94">
        <f ca="1">((100/(H131))*C140)/100</f>
        <v>0</v>
      </c>
      <c r="E140" s="174"/>
      <c r="F140" s="175"/>
      <c r="G140" s="116"/>
      <c r="H140" s="116"/>
      <c r="I140" s="20" t="s">
        <v>143</v>
      </c>
      <c r="J140" s="25">
        <f>(IF(D131&gt;4,(H131/(D131+2)+J139),0))</f>
        <v>0</v>
      </c>
    </row>
    <row r="141" spans="1:10" ht="21" customHeight="1" x14ac:dyDescent="0.35">
      <c r="A141" s="116" t="s">
        <v>168</v>
      </c>
      <c r="B141" s="116"/>
      <c r="C141" s="95">
        <v>0</v>
      </c>
      <c r="D141" s="94">
        <f ca="1">((100/H131)*C141)/100</f>
        <v>0</v>
      </c>
      <c r="E141" s="174"/>
      <c r="F141" s="175"/>
      <c r="G141" s="116"/>
      <c r="H141" s="116"/>
      <c r="I141" s="20" t="s">
        <v>128</v>
      </c>
      <c r="J141" s="25">
        <f ca="1">(IF(D131=1,(H131/(D131+3)+J136),IF(D131=0,(H131*0.3+J136),IF(D131&gt;1,0))))</f>
        <v>21.450000000000003</v>
      </c>
    </row>
    <row r="142" spans="1:10" ht="21.75" thickBot="1" x14ac:dyDescent="0.4">
      <c r="A142" s="116" t="s">
        <v>167</v>
      </c>
      <c r="B142" s="116"/>
      <c r="C142" s="95">
        <v>0</v>
      </c>
      <c r="D142" s="94">
        <f ca="1">((100/H131)*C142)/100</f>
        <v>0</v>
      </c>
      <c r="E142" s="174"/>
      <c r="F142" s="175"/>
      <c r="G142" s="116"/>
      <c r="H142" s="116"/>
      <c r="I142" s="22" t="s">
        <v>129</v>
      </c>
      <c r="J142" s="27">
        <f ca="1">(IF(D131&gt;1.5,(H131/(D131+2)+J136+MAX(0,J137-J136)+MAX(0,J138-J137)+MAX(0,J139-J138)+MAX(0,J140-J139)+MAX(0,J141-J140)),IF(D131=1,(H131/(D131+3)+J141),IF(D131=0,H131*0.3+J141))))</f>
        <v>29.700000000000003</v>
      </c>
    </row>
    <row r="143" spans="1:10" ht="20.25" x14ac:dyDescent="0.25">
      <c r="A143" s="116" t="s">
        <v>144</v>
      </c>
      <c r="B143" s="116"/>
      <c r="C143" s="95">
        <v>0</v>
      </c>
      <c r="D143" s="94">
        <f ca="1">((100/(H131))*C143)/100</f>
        <v>0</v>
      </c>
      <c r="E143" s="174"/>
      <c r="F143" s="175"/>
      <c r="G143" s="116"/>
      <c r="H143" s="116"/>
    </row>
    <row r="144" spans="1:10" ht="20.25" x14ac:dyDescent="0.25">
      <c r="A144" s="116" t="s">
        <v>145</v>
      </c>
      <c r="B144" s="116"/>
      <c r="C144" s="95">
        <v>0</v>
      </c>
      <c r="D144" s="94">
        <f ca="1">((100/(H131))*C144)/100</f>
        <v>0</v>
      </c>
      <c r="E144" s="176"/>
      <c r="F144" s="177"/>
      <c r="G144" s="116"/>
      <c r="H144" s="116"/>
    </row>
    <row r="145" spans="1:10" ht="21" thickBot="1" x14ac:dyDescent="0.3">
      <c r="A145" s="158" t="s">
        <v>68</v>
      </c>
      <c r="B145" s="158"/>
      <c r="C145" s="158"/>
      <c r="D145" s="158"/>
      <c r="E145" s="158"/>
      <c r="F145" s="158"/>
      <c r="G145" s="158"/>
      <c r="H145" s="158"/>
    </row>
    <row r="146" spans="1:10" s="76" customFormat="1" ht="20.25" x14ac:dyDescent="0.3">
      <c r="A146" s="136" t="s">
        <v>356</v>
      </c>
      <c r="B146" s="136"/>
      <c r="C146" s="136"/>
      <c r="D146" s="95" t="s">
        <v>117</v>
      </c>
      <c r="E146" s="140" t="s">
        <v>104</v>
      </c>
      <c r="F146" s="140"/>
      <c r="G146" s="95" t="s">
        <v>118</v>
      </c>
      <c r="H146" s="95" t="s">
        <v>119</v>
      </c>
      <c r="I146" s="74" t="str">
        <f ca="1">(IF(E149&gt;99%,"All work completed. Please provide OC.",IF(E149&gt;89.8%,"Plinth, RCC, Brick, Plaster, Flooring, Wooden, Plumbing, Electrification, etc., work Completed. Finishing work is in process.",IF(E149&lt;94%,(IF(C149=0,"Work not yet Started.",IF(D149=25%,"Piling work in process",IF(D149=50%,"Excavation work in process",IF(D149=100%,"Excavation work Completed. ","0")))&amp;(IF(C150=0%,"",IF(C150=J151,"Footing work is process",IF(C150=J152,"Footing work Completed",IF(C150=J153,"1st Basement Completed",IF(C150=J154,"1st &amp; 2nd Basement Completed",IF(C150=J155,"1st to 3rd Basement Completed",IF(C150=J156,"1st to 4th Basement Completed",IF(C150=J157,"Plinth work is process",IF(C150=J158,"Plinth work completed","0")))))))))))&amp;(IF(C151=(E147+G147+H147),", RCC Slab",IF(C151&gt;0,", RCC upto "&amp;C151&amp;" Slab",""))&amp;(IF(C152=H147,", Brickwork",IF(C152&gt;0,", Brickwork upto "&amp;C152&amp;" Floor",""))&amp;(IF(C153=H147,", Internal Plaster",IF(C153&gt;0,", Internal Plaster upto "&amp;C153&amp;" Floor",""))&amp;(IF(C154=H147,", External Plaster",IF(C154&gt;0,", External Plaster upto "&amp;C154&amp;" Floor",""))&amp;(IF(C155=H147,", External Plumbing, Elevation and Waterproofing",IF(C155&gt;0,", External Plumbing, Elevation and Waterproofing upto "&amp;C155&amp;" Floor",""))&amp;(IF(C156=H147,", Flooring &amp; Fitting",IF(C156&gt;0,", Flooring &amp; Fitting upto "&amp;C156&amp;" Floor",""))&amp;(IF(C157=H147,", Wooden Work",IF(C157&gt;0,", Wooden Work upto "&amp;C157&amp;" Floor",""))&amp;(IF(C158=H147,", Electrical &amp; Sanitary fittings",IF(C158&gt;0,", Electrical &amp; Sanitary fittings upto "&amp;C158&amp;" Floor",""))&amp;(IF(C159&gt;0,", Finishing upto "&amp;C159&amp;" Floor","")&amp;(IF(C151&gt;0.5," Completed",""))))))))))))))))</f>
        <v>Work not yet Started.</v>
      </c>
      <c r="J146" s="75"/>
    </row>
    <row r="147" spans="1:10" s="76" customFormat="1" ht="20.25" x14ac:dyDescent="0.3">
      <c r="A147" s="136"/>
      <c r="B147" s="136"/>
      <c r="C147" s="136"/>
      <c r="D147" s="95">
        <f>IF(AND(ISNUMBER(SEARCH("1B",A146))),1,IF(AND(ISNUMBER(SEARCH("2B",A146))),2,IF(AND(ISNUMBER(SEARCH("3B",A146))),3,IF(AND(ISNUMBER(SEARCH("4B",A146))),4,IF(ISNUMBER(SEARCH("5B",A146)),5,0)))))</f>
        <v>0</v>
      </c>
      <c r="E147" s="140">
        <v>2</v>
      </c>
      <c r="F147" s="140"/>
      <c r="G147" s="95">
        <v>0</v>
      </c>
      <c r="H147" s="95">
        <f ca="1">--TRIM(RIGHT(SUBSTITUTE(LEFT(A146,_xlfn.AGGREGATE(16,6,FIND({0,1,2,3,4,5,6,7,8,9},A146,ROW(INDIRECT("1:"&amp;LEN(A146)))),1))," ",REPT(" ",LEN(A146))),LEN(A146)))</f>
        <v>2</v>
      </c>
      <c r="I147" s="77" t="s">
        <v>123</v>
      </c>
      <c r="J147" s="75"/>
    </row>
    <row r="148" spans="1:10" ht="20.25" customHeight="1" x14ac:dyDescent="0.3">
      <c r="A148" s="128" t="s">
        <v>121</v>
      </c>
      <c r="B148" s="128"/>
      <c r="C148" s="96" t="s">
        <v>132</v>
      </c>
      <c r="D148" s="96" t="s">
        <v>133</v>
      </c>
      <c r="E148" s="128" t="s">
        <v>122</v>
      </c>
      <c r="F148" s="128"/>
      <c r="G148" s="29" t="s">
        <v>120</v>
      </c>
      <c r="H148" s="29"/>
      <c r="I148" s="20" t="s">
        <v>134</v>
      </c>
      <c r="J148" s="19">
        <f ca="1">H147*25%</f>
        <v>0.5</v>
      </c>
    </row>
    <row r="149" spans="1:10" ht="20.25" customHeight="1" x14ac:dyDescent="0.3">
      <c r="A149" s="116" t="s">
        <v>135</v>
      </c>
      <c r="B149" s="116"/>
      <c r="C149" s="97">
        <v>0</v>
      </c>
      <c r="D149" s="94">
        <f ca="1">((100/H147)*C149)/100</f>
        <v>0</v>
      </c>
      <c r="E149" s="172">
        <f ca="1">(((C149/H147*10)+(C150/H147*15)+(25/(E147+G147+H147)*C151)+(5/(H147)*C152)+(2.5/(H147)*C153)+(2.5/(H147)*C154)+(5/H147*C155)+(10/H147*C156)+(2.5/H147*C157)+(2.5/H147*C158)+(10/H147*C159)+(10/H147*C160))/100)</f>
        <v>0</v>
      </c>
      <c r="F149" s="173"/>
      <c r="G149" s="116" t="str">
        <f ca="1">I146</f>
        <v>Work not yet Started.</v>
      </c>
      <c r="H149" s="116"/>
      <c r="I149" s="20" t="s">
        <v>124</v>
      </c>
      <c r="J149" s="24">
        <f ca="1">H147*50%</f>
        <v>1</v>
      </c>
    </row>
    <row r="150" spans="1:10" ht="20.25" x14ac:dyDescent="0.3">
      <c r="A150" s="116" t="s">
        <v>105</v>
      </c>
      <c r="B150" s="116"/>
      <c r="C150" s="97">
        <v>0</v>
      </c>
      <c r="D150" s="94">
        <f ca="1">((100/H147)*C150)/100</f>
        <v>0</v>
      </c>
      <c r="E150" s="174"/>
      <c r="F150" s="175"/>
      <c r="G150" s="116"/>
      <c r="H150" s="116"/>
      <c r="I150" s="20" t="s">
        <v>125</v>
      </c>
      <c r="J150" s="24">
        <f ca="1">H147</f>
        <v>2</v>
      </c>
    </row>
    <row r="151" spans="1:10" ht="21" customHeight="1" x14ac:dyDescent="0.35">
      <c r="A151" s="116" t="s">
        <v>136</v>
      </c>
      <c r="B151" s="116"/>
      <c r="C151" s="95">
        <v>0</v>
      </c>
      <c r="D151" s="94">
        <v>7.0000000000000007E-2</v>
      </c>
      <c r="E151" s="174"/>
      <c r="F151" s="175"/>
      <c r="G151" s="116"/>
      <c r="H151" s="116"/>
      <c r="I151" s="20" t="s">
        <v>126</v>
      </c>
      <c r="J151" s="25">
        <f ca="1">(IF(D147&gt;1,(H147/(D147+2)),H147*0.2))</f>
        <v>0.4</v>
      </c>
    </row>
    <row r="152" spans="1:10" ht="21" customHeight="1" x14ac:dyDescent="0.35">
      <c r="A152" s="116" t="s">
        <v>137</v>
      </c>
      <c r="B152" s="116"/>
      <c r="C152" s="95">
        <v>0</v>
      </c>
      <c r="D152" s="94">
        <f ca="1">((100/H147)*C152)/100</f>
        <v>0</v>
      </c>
      <c r="E152" s="174"/>
      <c r="F152" s="175"/>
      <c r="G152" s="116"/>
      <c r="H152" s="116"/>
      <c r="I152" s="20" t="s">
        <v>127</v>
      </c>
      <c r="J152" s="25">
        <f ca="1">(IF(D147&gt;1,(H147/(D147+2)+J151),H147*0.2+J151))</f>
        <v>0.8</v>
      </c>
    </row>
    <row r="153" spans="1:10" ht="21" customHeight="1" x14ac:dyDescent="0.35">
      <c r="A153" s="137" t="s">
        <v>138</v>
      </c>
      <c r="B153" s="138"/>
      <c r="C153" s="95">
        <v>0</v>
      </c>
      <c r="D153" s="94">
        <f ca="1">((100/H147)*C153)/100</f>
        <v>0</v>
      </c>
      <c r="E153" s="174"/>
      <c r="F153" s="175"/>
      <c r="G153" s="116"/>
      <c r="H153" s="116"/>
      <c r="I153" s="20" t="s">
        <v>139</v>
      </c>
      <c r="J153" s="25">
        <f>(IF(D147&gt;1,(H147/(D147+2)+J152),0))</f>
        <v>0</v>
      </c>
    </row>
    <row r="154" spans="1:10" ht="21" customHeight="1" x14ac:dyDescent="0.35">
      <c r="A154" s="137" t="s">
        <v>169</v>
      </c>
      <c r="B154" s="138"/>
      <c r="C154" s="95">
        <v>0</v>
      </c>
      <c r="D154" s="94">
        <f ca="1">((100/H147)*C154)/100</f>
        <v>0</v>
      </c>
      <c r="E154" s="174"/>
      <c r="F154" s="175"/>
      <c r="G154" s="116"/>
      <c r="H154" s="116"/>
      <c r="I154" s="20" t="s">
        <v>140</v>
      </c>
      <c r="J154" s="25">
        <f>(IF(D147&gt;2,(H147/(D147+2)+J153),0))</f>
        <v>0</v>
      </c>
    </row>
    <row r="155" spans="1:10" ht="57.75" customHeight="1" x14ac:dyDescent="0.35">
      <c r="A155" s="137" t="s">
        <v>166</v>
      </c>
      <c r="B155" s="138"/>
      <c r="C155" s="95">
        <v>0</v>
      </c>
      <c r="D155" s="94">
        <f ca="1">((100/(H147))*C155)/100</f>
        <v>0</v>
      </c>
      <c r="E155" s="174"/>
      <c r="F155" s="175"/>
      <c r="G155" s="116"/>
      <c r="H155" s="116"/>
      <c r="I155" s="20" t="s">
        <v>142</v>
      </c>
      <c r="J155" s="26">
        <f>(IF(D147&gt;3,(H147/(D147+2)+J154),0))</f>
        <v>0</v>
      </c>
    </row>
    <row r="156" spans="1:10" ht="21" x14ac:dyDescent="0.35">
      <c r="A156" s="116" t="s">
        <v>141</v>
      </c>
      <c r="B156" s="116"/>
      <c r="C156" s="95">
        <v>0</v>
      </c>
      <c r="D156" s="94">
        <f ca="1">((100/(H147))*C156)/100</f>
        <v>0</v>
      </c>
      <c r="E156" s="174"/>
      <c r="F156" s="175"/>
      <c r="G156" s="116"/>
      <c r="H156" s="116"/>
      <c r="I156" s="20" t="s">
        <v>143</v>
      </c>
      <c r="J156" s="25">
        <f>(IF(D147&gt;4,(H147/(D147+2)+J155),0))</f>
        <v>0</v>
      </c>
    </row>
    <row r="157" spans="1:10" ht="21" customHeight="1" x14ac:dyDescent="0.35">
      <c r="A157" s="116" t="s">
        <v>168</v>
      </c>
      <c r="B157" s="116"/>
      <c r="C157" s="95">
        <v>0</v>
      </c>
      <c r="D157" s="94">
        <f ca="1">((100/H147)*C157)/100</f>
        <v>0</v>
      </c>
      <c r="E157" s="174"/>
      <c r="F157" s="175"/>
      <c r="G157" s="116"/>
      <c r="H157" s="116"/>
      <c r="I157" s="20" t="s">
        <v>128</v>
      </c>
      <c r="J157" s="25">
        <f ca="1">(IF(D147=1,(H147/(D147+3)+J152),IF(D147=0,(H147*0.3+J152),IF(D147&gt;1,0))))</f>
        <v>1.4</v>
      </c>
    </row>
    <row r="158" spans="1:10" ht="21.75" thickBot="1" x14ac:dyDescent="0.4">
      <c r="A158" s="116" t="s">
        <v>167</v>
      </c>
      <c r="B158" s="116"/>
      <c r="C158" s="95">
        <v>0</v>
      </c>
      <c r="D158" s="94">
        <f ca="1">((100/H147)*C158)/100</f>
        <v>0</v>
      </c>
      <c r="E158" s="174"/>
      <c r="F158" s="175"/>
      <c r="G158" s="116"/>
      <c r="H158" s="116"/>
      <c r="I158" s="22" t="s">
        <v>129</v>
      </c>
      <c r="J158" s="27">
        <f ca="1">(IF(D147&gt;1.5,(H147/(D147+2)+J152+MAX(0,J153-J152)+MAX(0,J154-J153)+MAX(0,J155-J154)+MAX(0,J156-J155)+MAX(0,J157-J156)),IF(D147=1,(H147/(D147+3)+J157),IF(D147=0,H147*0.3+J157))))</f>
        <v>2</v>
      </c>
    </row>
    <row r="159" spans="1:10" ht="20.25" x14ac:dyDescent="0.25">
      <c r="A159" s="116" t="s">
        <v>144</v>
      </c>
      <c r="B159" s="116"/>
      <c r="C159" s="95">
        <v>0</v>
      </c>
      <c r="D159" s="94">
        <f ca="1">((100/(H147))*C159)/100</f>
        <v>0</v>
      </c>
      <c r="E159" s="174"/>
      <c r="F159" s="175"/>
      <c r="G159" s="116"/>
      <c r="H159" s="116"/>
    </row>
    <row r="160" spans="1:10" ht="20.25" x14ac:dyDescent="0.25">
      <c r="A160" s="116" t="s">
        <v>145</v>
      </c>
      <c r="B160" s="116"/>
      <c r="C160" s="95">
        <v>0</v>
      </c>
      <c r="D160" s="94">
        <f ca="1">((100/(H147))*C160)/100</f>
        <v>0</v>
      </c>
      <c r="E160" s="176"/>
      <c r="F160" s="177"/>
      <c r="G160" s="116"/>
      <c r="H160" s="116"/>
    </row>
    <row r="161" spans="1:150 16226:16383" ht="36.75" customHeight="1" x14ac:dyDescent="0.3">
      <c r="A161" s="120" t="s">
        <v>130</v>
      </c>
      <c r="B161" s="121"/>
      <c r="C161" s="121"/>
      <c r="D161" s="121"/>
      <c r="E161" s="121"/>
      <c r="F161" s="121"/>
      <c r="G161" s="197">
        <f ca="1">AVERAGE(E69,E69,E85,E101,E117,E133,E149)</f>
        <v>2.1428571428571432E-2</v>
      </c>
      <c r="H161" s="198"/>
      <c r="I161" s="20"/>
      <c r="J161" s="21"/>
      <c r="K161" s="21"/>
    </row>
    <row r="162" spans="1:150 16226:16383" ht="20.25" x14ac:dyDescent="0.25">
      <c r="A162" s="159" t="s">
        <v>72</v>
      </c>
      <c r="B162" s="160"/>
      <c r="C162" s="160"/>
      <c r="D162" s="160"/>
      <c r="E162" s="160"/>
      <c r="F162" s="160"/>
      <c r="G162" s="160"/>
      <c r="H162" s="161"/>
    </row>
    <row r="163" spans="1:150 16226:16383" ht="54.75" customHeight="1" x14ac:dyDescent="0.25">
      <c r="A163" s="201" t="s">
        <v>73</v>
      </c>
      <c r="B163" s="202"/>
      <c r="C163" s="199" t="s">
        <v>109</v>
      </c>
      <c r="D163" s="200"/>
      <c r="E163" s="201" t="s">
        <v>146</v>
      </c>
      <c r="F163" s="202" t="s">
        <v>4</v>
      </c>
      <c r="G163" s="181" t="s">
        <v>159</v>
      </c>
      <c r="H163" s="181"/>
    </row>
    <row r="164" spans="1:150 16226:16383" ht="44.25" customHeight="1" x14ac:dyDescent="0.25">
      <c r="A164" s="201" t="s">
        <v>156</v>
      </c>
      <c r="B164" s="202"/>
      <c r="C164" s="199" t="s">
        <v>306</v>
      </c>
      <c r="D164" s="200"/>
      <c r="E164" s="201" t="s">
        <v>157</v>
      </c>
      <c r="F164" s="202" t="s">
        <v>4</v>
      </c>
      <c r="G164" s="127" t="s">
        <v>147</v>
      </c>
      <c r="H164" s="127"/>
    </row>
    <row r="165" spans="1:150 16226:16383" ht="20.25" x14ac:dyDescent="0.25">
      <c r="A165" s="201" t="s">
        <v>74</v>
      </c>
      <c r="B165" s="202"/>
      <c r="C165" s="146">
        <v>1000000</v>
      </c>
      <c r="D165" s="148"/>
      <c r="E165" s="201" t="s">
        <v>103</v>
      </c>
      <c r="F165" s="202" t="s">
        <v>4</v>
      </c>
      <c r="G165" s="199" t="s">
        <v>110</v>
      </c>
      <c r="H165" s="200"/>
    </row>
    <row r="166" spans="1:150 16226:16383" ht="20.25" x14ac:dyDescent="0.25">
      <c r="A166" s="159" t="s">
        <v>71</v>
      </c>
      <c r="B166" s="160"/>
      <c r="C166" s="160"/>
      <c r="D166" s="160"/>
      <c r="E166" s="160"/>
      <c r="F166" s="160"/>
      <c r="G166" s="160"/>
      <c r="H166" s="161"/>
    </row>
    <row r="167" spans="1:150 16226:16383" ht="20.25" customHeight="1" x14ac:dyDescent="0.25">
      <c r="A167" s="201" t="s">
        <v>8</v>
      </c>
      <c r="B167" s="205"/>
      <c r="C167" s="205"/>
      <c r="D167" s="205"/>
      <c r="E167" s="205"/>
      <c r="F167" s="202"/>
      <c r="G167" s="203">
        <f>84330/10.764</f>
        <v>7834.4481605351175</v>
      </c>
      <c r="H167" s="204"/>
    </row>
    <row r="168" spans="1:150 16226:16383" ht="20.25" customHeight="1" x14ac:dyDescent="0.25">
      <c r="A168" s="201" t="s">
        <v>28</v>
      </c>
      <c r="B168" s="205"/>
      <c r="C168" s="205"/>
      <c r="D168" s="205"/>
      <c r="E168" s="205"/>
      <c r="F168" s="202" t="s">
        <v>4</v>
      </c>
      <c r="G168" s="163">
        <f>169400/10.764</f>
        <v>15737.643998513564</v>
      </c>
      <c r="H168" s="163"/>
    </row>
    <row r="169" spans="1:150 16226:16383" ht="20.25" customHeight="1" x14ac:dyDescent="0.25">
      <c r="A169" s="201" t="s">
        <v>111</v>
      </c>
      <c r="B169" s="205"/>
      <c r="C169" s="205"/>
      <c r="D169" s="205"/>
      <c r="E169" s="205"/>
      <c r="F169" s="202" t="s">
        <v>4</v>
      </c>
      <c r="G169" s="163">
        <f>G167*0.8</f>
        <v>6267.5585284280942</v>
      </c>
      <c r="H169" s="163"/>
    </row>
    <row r="170" spans="1:150 16226:16383" ht="20.25" x14ac:dyDescent="0.25">
      <c r="A170" s="113" t="s">
        <v>244</v>
      </c>
      <c r="B170" s="114"/>
      <c r="C170" s="114"/>
      <c r="D170" s="114"/>
      <c r="E170" s="114"/>
      <c r="F170" s="114"/>
      <c r="G170" s="114"/>
      <c r="H170" s="115"/>
    </row>
    <row r="171" spans="1:150 16226:16383" s="3" customFormat="1" ht="20.25" x14ac:dyDescent="0.25">
      <c r="A171" s="117" t="s">
        <v>153</v>
      </c>
      <c r="B171" s="118"/>
      <c r="C171" s="117" t="s">
        <v>154</v>
      </c>
      <c r="D171" s="118"/>
      <c r="E171" s="117" t="s">
        <v>152</v>
      </c>
      <c r="F171" s="118"/>
      <c r="G171" s="117" t="s">
        <v>164</v>
      </c>
      <c r="H171" s="118"/>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89" t="s">
        <v>344</v>
      </c>
      <c r="B172" s="83" t="s">
        <v>314</v>
      </c>
      <c r="C172" s="124"/>
      <c r="D172" s="125"/>
      <c r="E172" s="122">
        <f>COUNT(E380:E401)+COUNT(E403:E421)+COUNT(E424:E443)</f>
        <v>61</v>
      </c>
      <c r="F172" s="123"/>
      <c r="G172" s="124">
        <f>SUM(H380:H401)+SUM(H403:H421)+SUM(H424:H443)</f>
        <v>38909.377527319994</v>
      </c>
      <c r="H172" s="125"/>
      <c r="I172" s="1">
        <f>20+18+21</f>
        <v>59</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x14ac:dyDescent="0.25">
      <c r="A173" s="117" t="s">
        <v>155</v>
      </c>
      <c r="B173" s="118"/>
      <c r="C173" s="117" t="s">
        <v>96</v>
      </c>
      <c r="D173" s="118"/>
      <c r="E173" s="117">
        <f>SUM(E172)</f>
        <v>61</v>
      </c>
      <c r="F173" s="118"/>
      <c r="G173" s="117">
        <f>SUM(G172)</f>
        <v>38909.377527319994</v>
      </c>
      <c r="H173" s="118">
        <f>SUM(H172:H172)</f>
        <v>0</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ht="20.25" x14ac:dyDescent="0.25">
      <c r="A174" s="113" t="s">
        <v>233</v>
      </c>
      <c r="B174" s="114"/>
      <c r="C174" s="114"/>
      <c r="D174" s="114"/>
      <c r="E174" s="114"/>
      <c r="F174" s="114"/>
      <c r="G174" s="114"/>
      <c r="H174" s="115"/>
    </row>
    <row r="175" spans="1:150 16226:16383" s="3" customFormat="1" ht="20.25" x14ac:dyDescent="0.25">
      <c r="A175" s="117" t="s">
        <v>153</v>
      </c>
      <c r="B175" s="118"/>
      <c r="C175" s="117" t="s">
        <v>154</v>
      </c>
      <c r="D175" s="118"/>
      <c r="E175" s="117" t="s">
        <v>152</v>
      </c>
      <c r="F175" s="118"/>
      <c r="G175" s="117" t="s">
        <v>164</v>
      </c>
      <c r="H175" s="118"/>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x14ac:dyDescent="0.25">
      <c r="A176" s="129" t="s">
        <v>346</v>
      </c>
      <c r="B176" s="88" t="s">
        <v>260</v>
      </c>
      <c r="C176" s="124" t="s">
        <v>96</v>
      </c>
      <c r="D176" s="125"/>
      <c r="E176" s="122">
        <f>COUNT(E202)+COUNT(E206:E209)+COUNT(E213:E216)+COUNT(E220:E223)+COUNT(E227:E230)+COUNT(E233:E234)+COUNT(E240:E245)*29+COUNT(E247:E248,E251:E252)*4</f>
        <v>209</v>
      </c>
      <c r="F176" s="123"/>
      <c r="G176" s="122">
        <f>SUM(H202)+SUM(H206:H209)+SUM(H213:H216)+SUM(H220:H223)+SUM(H227:H230)+SUM(H233:H234)+SUM(H240:H245)*29+SUM(H247:H248,H251:H252)*4</f>
        <v>169828.59989159997</v>
      </c>
      <c r="H176" s="123"/>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x14ac:dyDescent="0.25">
      <c r="A177" s="130"/>
      <c r="B177" s="88" t="s">
        <v>261</v>
      </c>
      <c r="C177" s="124" t="s">
        <v>96</v>
      </c>
      <c r="D177" s="125"/>
      <c r="E177" s="122">
        <f>COUNT(E257:E259)+COUNT(E264:E266,E269)+COUNT(E271:E273,E276)+COUNT(E278:E280,E283)+COUNT(E285:E287,E290)+COUNT(E292:E294,E297)+COUNT(E299:E302)+COUNT(E306:E307)*5+COUNT(E313:E316)*28</f>
        <v>149</v>
      </c>
      <c r="F177" s="123"/>
      <c r="G177" s="122">
        <f>SUM(H257:H259)+SUM(H264:H266,H269)+SUM(H271:H273,H276)+SUM(H278:H280,H283)+SUM(H285:H287,H290)+SUM(H292:H294,H297)+SUM(H299:H302)+SUM(H306:H307)*5+SUM(H313:H316)*28</f>
        <v>115351.02820799999</v>
      </c>
      <c r="H177" s="12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x14ac:dyDescent="0.25">
      <c r="A178" s="131"/>
      <c r="B178" s="88" t="s">
        <v>262</v>
      </c>
      <c r="C178" s="124" t="s">
        <v>96</v>
      </c>
      <c r="D178" s="125"/>
      <c r="E178" s="122">
        <f>COUNT(E325:E326)+COUNT(E331:E332)+COUNT(E337:E338)+COUNT(E343:E344)+COUNT(E349:E350)+COUNT(E355:E356)+COUNT(E360:E363)+COUNT(E365:E367)*5+COUNT(E371:E375)*29</f>
        <v>176</v>
      </c>
      <c r="F178" s="123"/>
      <c r="G178" s="122">
        <f>SUM(H325:H326)+SUM(H331:H332)+SUM(H337:H338)+SUM(H343:H344)+SUM(H349:H350)+SUM(H355:H356)+SUM(H360:H363)+SUM(H365:H367)*5+SUM(H371:H375)*29</f>
        <v>166887.54248400003</v>
      </c>
      <c r="H178" s="123"/>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x14ac:dyDescent="0.25">
      <c r="A179" s="129" t="s">
        <v>344</v>
      </c>
      <c r="B179" s="88" t="s">
        <v>313</v>
      </c>
      <c r="C179" s="124" t="s">
        <v>96</v>
      </c>
      <c r="D179" s="125"/>
      <c r="E179" s="122">
        <f>COUNT(E450:E451)+COUNT(E456:E457)+COUNT(E462:E463)+COUNT(E468:E469)+COUNT(E474:E475)+COUNT(E480:E481)+COUNT(E485:E488)+COUNT(E507:E509)*5+COUNT(E513:E517)*29</f>
        <v>176</v>
      </c>
      <c r="F179" s="123"/>
      <c r="G179" s="122">
        <f>SUM(H450:H451)+SUM(H456:H457)+SUM(H462:H463)+SUM(H468:H469)+SUM(H474:H475)+SUM(H480:H481)+SUM(H485:H488)+SUM(H507:H509)*5+SUM(H513:H517)*29</f>
        <v>166871.9233192</v>
      </c>
      <c r="H179" s="123"/>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30"/>
      <c r="B180" s="88" t="s">
        <v>331</v>
      </c>
      <c r="C180" s="124" t="s">
        <v>96</v>
      </c>
      <c r="D180" s="125"/>
      <c r="E180" s="122">
        <f>COUNT(E522:E523)+COUNT(E529:E531,E534)+COUNT(E536:E538,E541)+COUNT(E543:E545,E548)+COUNT(E550:E552,E555)+COUNT(E557:E559,E562)+COUNT(E564:E567)+COUNT(E571:E572)*5+COUNT(E578:E581)*28</f>
        <v>148</v>
      </c>
      <c r="F180" s="123"/>
      <c r="G180" s="122">
        <f>SUM(H522:H523)+SUM(H529:H531,H534)+SUM(H536:H538,H541)+SUM(H543:H545,H548)+SUM(H550:H552,H555)+SUM(H557:H559,H562)+SUM(H564:H567)+SUM(H571:H572)*5+SUM(H578:H581)*28</f>
        <v>114695.76970800001</v>
      </c>
      <c r="H180" s="12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x14ac:dyDescent="0.25">
      <c r="A181" s="131"/>
      <c r="B181" s="88" t="s">
        <v>336</v>
      </c>
      <c r="C181" s="124" t="s">
        <v>96</v>
      </c>
      <c r="D181" s="125"/>
      <c r="E181" s="122">
        <f>COUNT(E593)+COUNT(E597:E600)+COUNT(E604:E607)+COUNT(E611:E614)+COUNT(E618:E621)+COUNT(E624:E625)+COUNT(E631:E636)*29+COUNT(E638:E639,E642:E643)*4</f>
        <v>209</v>
      </c>
      <c r="F181" s="123"/>
      <c r="G181" s="122">
        <f>SUM(H593)+SUM(H597:H600)+SUM(H604:H607)+SUM(H611:H614)+SUM(H618:H621)+SUM(H624:H625)+SUM(H631:H636)*29+SUM(H638:H639,H642:H643)*4</f>
        <v>169828.59989159997</v>
      </c>
      <c r="H181" s="123"/>
      <c r="I181" s="1">
        <f>1067+132</f>
        <v>1199</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x14ac:dyDescent="0.25">
      <c r="A182" s="117" t="s">
        <v>155</v>
      </c>
      <c r="B182" s="118"/>
      <c r="C182" s="117" t="s">
        <v>96</v>
      </c>
      <c r="D182" s="118"/>
      <c r="E182" s="117">
        <f>SUM(E176:E181)</f>
        <v>1067</v>
      </c>
      <c r="F182" s="118"/>
      <c r="G182" s="117">
        <f>SUM(G176:G181)</f>
        <v>903463.46350239997</v>
      </c>
      <c r="H182" s="118"/>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ht="20.25" x14ac:dyDescent="0.25">
      <c r="A183" s="113" t="s">
        <v>345</v>
      </c>
      <c r="B183" s="114"/>
      <c r="C183" s="114"/>
      <c r="D183" s="114"/>
      <c r="E183" s="114"/>
      <c r="F183" s="114"/>
      <c r="G183" s="114"/>
      <c r="H183" s="115"/>
    </row>
    <row r="184" spans="1:150 16226:16383" s="3" customFormat="1" ht="20.25" x14ac:dyDescent="0.25">
      <c r="A184" s="117" t="s">
        <v>153</v>
      </c>
      <c r="B184" s="118"/>
      <c r="C184" s="117" t="s">
        <v>154</v>
      </c>
      <c r="D184" s="118"/>
      <c r="E184" s="117" t="s">
        <v>152</v>
      </c>
      <c r="F184" s="118"/>
      <c r="G184" s="117" t="s">
        <v>164</v>
      </c>
      <c r="H184" s="118"/>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x14ac:dyDescent="0.25">
      <c r="A185" s="124" t="s">
        <v>261</v>
      </c>
      <c r="B185" s="125"/>
      <c r="C185" s="124" t="s">
        <v>96</v>
      </c>
      <c r="D185" s="125"/>
      <c r="E185" s="124">
        <f>COUNT(E310:E311)*5+COUNT(E317:E318)*28</f>
        <v>66</v>
      </c>
      <c r="F185" s="125"/>
      <c r="G185" s="124">
        <f>SUM(H310:H311)*5+SUM(H317:H318)*28</f>
        <v>28578.936671999996</v>
      </c>
      <c r="H185" s="12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x14ac:dyDescent="0.25">
      <c r="A186" s="124" t="s">
        <v>331</v>
      </c>
      <c r="B186" s="125"/>
      <c r="C186" s="124" t="s">
        <v>96</v>
      </c>
      <c r="D186" s="125"/>
      <c r="E186" s="124">
        <f>COUNT(E575:E576)*5+COUNT(E582:E583)*28</f>
        <v>66</v>
      </c>
      <c r="F186" s="125"/>
      <c r="G186" s="124">
        <f>SUM(H575:H576)*5+SUM(H582:H583)*28</f>
        <v>28578.936671999996</v>
      </c>
      <c r="H186" s="12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x14ac:dyDescent="0.25">
      <c r="A187" s="117" t="s">
        <v>155</v>
      </c>
      <c r="B187" s="118"/>
      <c r="C187" s="117" t="s">
        <v>96</v>
      </c>
      <c r="D187" s="118"/>
      <c r="E187" s="117">
        <f>SUM(E185:E186)</f>
        <v>132</v>
      </c>
      <c r="F187" s="118"/>
      <c r="G187" s="117">
        <f>SUM(G185:G186)</f>
        <v>57157.873343999992</v>
      </c>
      <c r="H187" s="118"/>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x14ac:dyDescent="0.25">
      <c r="A188" s="117" t="s">
        <v>245</v>
      </c>
      <c r="B188" s="118"/>
      <c r="C188" s="117" t="s">
        <v>96</v>
      </c>
      <c r="D188" s="118"/>
      <c r="E188" s="117">
        <f>SUM(E187)</f>
        <v>132</v>
      </c>
      <c r="F188" s="118"/>
      <c r="G188" s="117">
        <f>SUM(G187)</f>
        <v>57157.873343999992</v>
      </c>
      <c r="H188" s="118"/>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117" t="s">
        <v>245</v>
      </c>
      <c r="B189" s="118"/>
      <c r="C189" s="117" t="s">
        <v>96</v>
      </c>
      <c r="D189" s="118"/>
      <c r="E189" s="117">
        <f>SUM(E182)+SUM(E173)+SUM(E187)</f>
        <v>1260</v>
      </c>
      <c r="F189" s="118"/>
      <c r="G189" s="117">
        <f>SUM(G182)+SUM(G173)+SUM(G187)</f>
        <v>999530.71437371988</v>
      </c>
      <c r="H189" s="118"/>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ht="20.25" x14ac:dyDescent="0.25">
      <c r="A190" s="144" t="s">
        <v>151</v>
      </c>
      <c r="B190" s="145"/>
      <c r="C190" s="145"/>
      <c r="D190" s="145"/>
      <c r="E190" s="145"/>
      <c r="F190" s="145"/>
      <c r="G190" s="145"/>
      <c r="H190" s="115"/>
    </row>
    <row r="191" spans="1:150 16226:16383" ht="66" customHeight="1" x14ac:dyDescent="0.25">
      <c r="A191" s="60" t="s">
        <v>234</v>
      </c>
      <c r="B191" s="40" t="s">
        <v>235</v>
      </c>
      <c r="C191" s="39" t="s">
        <v>236</v>
      </c>
      <c r="D191" s="30" t="s">
        <v>89</v>
      </c>
      <c r="E191" s="40" t="s">
        <v>165</v>
      </c>
      <c r="F191" s="39" t="s">
        <v>323</v>
      </c>
      <c r="G191" s="30" t="s">
        <v>91</v>
      </c>
      <c r="H191" s="30" t="s">
        <v>90</v>
      </c>
    </row>
    <row r="192" spans="1:150 16226:16383" s="3" customFormat="1" ht="20.25" x14ac:dyDescent="0.25">
      <c r="A192" s="132" t="s">
        <v>294</v>
      </c>
      <c r="B192" s="133"/>
      <c r="C192" s="133"/>
      <c r="D192" s="133"/>
      <c r="E192" s="133"/>
      <c r="F192" s="133"/>
      <c r="G192" s="133"/>
      <c r="H192" s="13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x14ac:dyDescent="0.25">
      <c r="A193" s="132" t="s">
        <v>260</v>
      </c>
      <c r="B193" s="133"/>
      <c r="C193" s="133"/>
      <c r="D193" s="133"/>
      <c r="E193" s="133"/>
      <c r="F193" s="133"/>
      <c r="G193" s="133"/>
      <c r="H193" s="13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x14ac:dyDescent="0.25">
      <c r="A194" s="132" t="s">
        <v>267</v>
      </c>
      <c r="B194" s="133"/>
      <c r="C194" s="133"/>
      <c r="D194" s="133"/>
      <c r="E194" s="133"/>
      <c r="F194" s="133"/>
      <c r="G194" s="133"/>
      <c r="H194" s="13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x14ac:dyDescent="0.25">
      <c r="A195" s="132" t="s">
        <v>266</v>
      </c>
      <c r="B195" s="133"/>
      <c r="C195" s="133"/>
      <c r="D195" s="133"/>
      <c r="E195" s="133"/>
      <c r="F195" s="133"/>
      <c r="G195" s="133"/>
      <c r="H195" s="13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x14ac:dyDescent="0.25">
      <c r="A196" s="132" t="s">
        <v>268</v>
      </c>
      <c r="B196" s="133"/>
      <c r="C196" s="133"/>
      <c r="D196" s="133"/>
      <c r="E196" s="133"/>
      <c r="F196" s="133"/>
      <c r="G196" s="133"/>
      <c r="H196" s="13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x14ac:dyDescent="0.25">
      <c r="A197" s="132" t="s">
        <v>269</v>
      </c>
      <c r="B197" s="133"/>
      <c r="C197" s="133"/>
      <c r="D197" s="133"/>
      <c r="E197" s="133"/>
      <c r="F197" s="133"/>
      <c r="G197" s="133"/>
      <c r="H197" s="134"/>
      <c r="I197" s="87">
        <v>1</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x14ac:dyDescent="0.25">
      <c r="A198" s="135">
        <v>1</v>
      </c>
      <c r="B198" s="135"/>
      <c r="C198" s="61"/>
      <c r="D198" s="182" t="s">
        <v>270</v>
      </c>
      <c r="E198" s="183"/>
      <c r="F198" s="183"/>
      <c r="G198" s="183"/>
      <c r="H198" s="18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x14ac:dyDescent="0.25">
      <c r="A199" s="110">
        <f>A198+1</f>
        <v>2</v>
      </c>
      <c r="B199" s="112"/>
      <c r="C199" s="61"/>
      <c r="D199" s="185"/>
      <c r="E199" s="186"/>
      <c r="F199" s="186"/>
      <c r="G199" s="186"/>
      <c r="H199" s="187"/>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x14ac:dyDescent="0.25">
      <c r="A200" s="110">
        <f>A199+1</f>
        <v>3</v>
      </c>
      <c r="B200" s="112"/>
      <c r="C200" s="61"/>
      <c r="D200" s="185"/>
      <c r="E200" s="186"/>
      <c r="F200" s="186"/>
      <c r="G200" s="186"/>
      <c r="H200" s="187"/>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25">
      <c r="A201" s="110">
        <f>A200+1</f>
        <v>4</v>
      </c>
      <c r="B201" s="112"/>
      <c r="C201" s="61" t="s">
        <v>96</v>
      </c>
      <c r="D201" s="188"/>
      <c r="E201" s="189"/>
      <c r="F201" s="189"/>
      <c r="G201" s="189"/>
      <c r="H201" s="190"/>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25">
      <c r="A202" s="110">
        <f>A201+1</f>
        <v>5</v>
      </c>
      <c r="B202" s="112"/>
      <c r="C202" s="61" t="s">
        <v>96</v>
      </c>
      <c r="D202" s="61" t="s">
        <v>271</v>
      </c>
      <c r="E202" s="64">
        <f>(58.32)*10.764</f>
        <v>627.75648000000001</v>
      </c>
      <c r="F202" s="64">
        <f>(2.2*1.06)*10.764</f>
        <v>25.101648000000001</v>
      </c>
      <c r="G202" s="64">
        <v>0</v>
      </c>
      <c r="H202" s="64">
        <f>E202+F202+(IF(G202&lt;101,G202,IF(G202&lt;201,G202/2,IF(G202&lt;=301,G202/3,G202/4))))</f>
        <v>652.85812799999997</v>
      </c>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25">
      <c r="A203" s="110">
        <f>A202+1</f>
        <v>6</v>
      </c>
      <c r="B203" s="112"/>
      <c r="C203" s="110" t="s">
        <v>270</v>
      </c>
      <c r="D203" s="111"/>
      <c r="E203" s="111"/>
      <c r="F203" s="111"/>
      <c r="G203" s="111"/>
      <c r="H203" s="112"/>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x14ac:dyDescent="0.25">
      <c r="A204" s="132" t="s">
        <v>272</v>
      </c>
      <c r="B204" s="133"/>
      <c r="C204" s="133"/>
      <c r="D204" s="133"/>
      <c r="E204" s="133"/>
      <c r="F204" s="133"/>
      <c r="G204" s="133"/>
      <c r="H204" s="134"/>
      <c r="I204" s="87">
        <v>1</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x14ac:dyDescent="0.25">
      <c r="A205" s="135">
        <v>1</v>
      </c>
      <c r="B205" s="135"/>
      <c r="C205" s="110" t="s">
        <v>270</v>
      </c>
      <c r="D205" s="111"/>
      <c r="E205" s="111"/>
      <c r="F205" s="111"/>
      <c r="G205" s="111"/>
      <c r="H205" s="112"/>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x14ac:dyDescent="0.25">
      <c r="A206" s="110">
        <f>A205+1</f>
        <v>2</v>
      </c>
      <c r="B206" s="112"/>
      <c r="C206" s="61" t="s">
        <v>96</v>
      </c>
      <c r="D206" s="61" t="s">
        <v>273</v>
      </c>
      <c r="E206" s="64">
        <f>(93.41)*10.764</f>
        <v>1005.4652399999999</v>
      </c>
      <c r="F206" s="64">
        <f>(2.47*1.1+2.5*1.05)*10.764</f>
        <v>57.501288000000002</v>
      </c>
      <c r="G206" s="64">
        <v>0</v>
      </c>
      <c r="H206" s="64">
        <f>E206+F206+(IF(G206&lt;101,G206,IF(G206&lt;201,G206/2,IF(G206&lt;=301,G206/3,G206/4))))</f>
        <v>1062.9665279999999</v>
      </c>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x14ac:dyDescent="0.25">
      <c r="A207" s="110">
        <f>A206+1</f>
        <v>3</v>
      </c>
      <c r="B207" s="112"/>
      <c r="C207" s="61" t="s">
        <v>96</v>
      </c>
      <c r="D207" s="61" t="s">
        <v>271</v>
      </c>
      <c r="E207" s="64">
        <f>(58.35)*10.764</f>
        <v>628.07939999999996</v>
      </c>
      <c r="F207" s="64">
        <f>(2.2*1.06)*10.764</f>
        <v>25.101648000000001</v>
      </c>
      <c r="G207" s="64">
        <v>0</v>
      </c>
      <c r="H207" s="64">
        <f>E207+F207+(IF(G207&lt;101,G207,IF(G207&lt;201,G207/2,IF(G207&lt;=301,G207/3,G207/4))))</f>
        <v>653.18104799999992</v>
      </c>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25">
      <c r="A208" s="110">
        <f>A207+1</f>
        <v>4</v>
      </c>
      <c r="B208" s="112"/>
      <c r="C208" s="61" t="s">
        <v>96</v>
      </c>
      <c r="D208" s="61" t="s">
        <v>271</v>
      </c>
      <c r="E208" s="64">
        <f>(58.35)*10.764</f>
        <v>628.07939999999996</v>
      </c>
      <c r="F208" s="64">
        <f>(2.2*1.06)*10.764</f>
        <v>25.101648000000001</v>
      </c>
      <c r="G208" s="64">
        <v>0</v>
      </c>
      <c r="H208" s="64">
        <f>E208+F208+(IF(G208&lt;101,G208,IF(G208&lt;201,G208/2,IF(G208&lt;=301,G208/3,G208/4))))</f>
        <v>653.18104799999992</v>
      </c>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110">
        <f>A208+1</f>
        <v>5</v>
      </c>
      <c r="B209" s="112"/>
      <c r="C209" s="61" t="s">
        <v>96</v>
      </c>
      <c r="D209" s="61" t="s">
        <v>271</v>
      </c>
      <c r="E209" s="64">
        <f>(58.32)*10.764</f>
        <v>627.75648000000001</v>
      </c>
      <c r="F209" s="64">
        <f>(2.2*1.06)*10.764</f>
        <v>25.101648000000001</v>
      </c>
      <c r="G209" s="64">
        <v>0</v>
      </c>
      <c r="H209" s="64">
        <f>E209+F209+(IF(G209&lt;101,G209,IF(G209&lt;201,G209/2,IF(G209&lt;=301,G209/3,G209/4))))</f>
        <v>652.85812799999997</v>
      </c>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110">
        <f>A209+1</f>
        <v>6</v>
      </c>
      <c r="B210" s="112"/>
      <c r="C210" s="110" t="s">
        <v>270</v>
      </c>
      <c r="D210" s="111"/>
      <c r="E210" s="111"/>
      <c r="F210" s="111"/>
      <c r="G210" s="111"/>
      <c r="H210" s="112"/>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x14ac:dyDescent="0.25">
      <c r="A211" s="132" t="s">
        <v>274</v>
      </c>
      <c r="B211" s="133"/>
      <c r="C211" s="133"/>
      <c r="D211" s="133"/>
      <c r="E211" s="133"/>
      <c r="F211" s="133"/>
      <c r="G211" s="133"/>
      <c r="H211" s="13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x14ac:dyDescent="0.25">
      <c r="A212" s="135">
        <v>1</v>
      </c>
      <c r="B212" s="135"/>
      <c r="C212" s="110" t="s">
        <v>270</v>
      </c>
      <c r="D212" s="111"/>
      <c r="E212" s="111"/>
      <c r="F212" s="111"/>
      <c r="G212" s="111"/>
      <c r="H212" s="112"/>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x14ac:dyDescent="0.25">
      <c r="A213" s="110">
        <f>A212+1</f>
        <v>2</v>
      </c>
      <c r="B213" s="112"/>
      <c r="C213" s="61" t="s">
        <v>96</v>
      </c>
      <c r="D213" s="61" t="s">
        <v>273</v>
      </c>
      <c r="E213" s="84">
        <f>(93.41)*10.764</f>
        <v>1005.4652399999999</v>
      </c>
      <c r="F213" s="64">
        <f>(2.47*1.1+2.5*1.05)*10.764</f>
        <v>57.501288000000002</v>
      </c>
      <c r="G213" s="64">
        <v>0</v>
      </c>
      <c r="H213" s="64">
        <f>E213+F213+(IF(G213&lt;101,G213,IF(G213&lt;201,G213/2,IF(G213&lt;=301,G213/3,G213/4))))</f>
        <v>1062.9665279999999</v>
      </c>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x14ac:dyDescent="0.25">
      <c r="A214" s="110">
        <f>A213+1</f>
        <v>3</v>
      </c>
      <c r="B214" s="112"/>
      <c r="C214" s="61" t="s">
        <v>96</v>
      </c>
      <c r="D214" s="61" t="s">
        <v>271</v>
      </c>
      <c r="E214" s="64">
        <f>(58.35)*10.764</f>
        <v>628.07939999999996</v>
      </c>
      <c r="F214" s="64">
        <f>(2.2*1.06)*10.764</f>
        <v>25.101648000000001</v>
      </c>
      <c r="G214" s="64">
        <v>0</v>
      </c>
      <c r="H214" s="64">
        <f>E214+F214+(IF(G214&lt;101,G214,IF(G214&lt;201,G214/2,IF(G214&lt;=301,G214/3,G214/4))))</f>
        <v>653.18104799999992</v>
      </c>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110">
        <f>A214+1</f>
        <v>4</v>
      </c>
      <c r="B215" s="112"/>
      <c r="C215" s="61" t="s">
        <v>96</v>
      </c>
      <c r="D215" s="61" t="s">
        <v>271</v>
      </c>
      <c r="E215" s="64">
        <f>(58.35)*10.764</f>
        <v>628.07939999999996</v>
      </c>
      <c r="F215" s="64">
        <f>(2.2*1.06)*10.764</f>
        <v>25.101648000000001</v>
      </c>
      <c r="G215" s="64">
        <v>0</v>
      </c>
      <c r="H215" s="64">
        <f>E215+F215+(IF(G215&lt;101,G215,IF(G215&lt;201,G215/2,IF(G215&lt;=301,G215/3,G215/4))))</f>
        <v>653.18104799999992</v>
      </c>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25">
      <c r="A216" s="110">
        <f>A215+1</f>
        <v>5</v>
      </c>
      <c r="B216" s="112"/>
      <c r="C216" s="61" t="s">
        <v>96</v>
      </c>
      <c r="D216" s="61" t="s">
        <v>271</v>
      </c>
      <c r="E216" s="64">
        <f>(58.32)*10.764</f>
        <v>627.75648000000001</v>
      </c>
      <c r="F216" s="64">
        <f>(2.2*1.06)*10.764</f>
        <v>25.101648000000001</v>
      </c>
      <c r="G216" s="64">
        <v>0</v>
      </c>
      <c r="H216" s="64">
        <f>E216+F216+(IF(G216&lt;101,G216,IF(G216&lt;201,G216/2,IF(G216&lt;=301,G216/3,G216/4))))</f>
        <v>652.85812799999997</v>
      </c>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110">
        <f>A216+1</f>
        <v>6</v>
      </c>
      <c r="B217" s="112"/>
      <c r="C217" s="110" t="s">
        <v>270</v>
      </c>
      <c r="D217" s="111"/>
      <c r="E217" s="111"/>
      <c r="F217" s="111"/>
      <c r="G217" s="111"/>
      <c r="H217" s="112"/>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x14ac:dyDescent="0.25">
      <c r="A218" s="132" t="s">
        <v>275</v>
      </c>
      <c r="B218" s="133"/>
      <c r="C218" s="133"/>
      <c r="D218" s="133"/>
      <c r="E218" s="133"/>
      <c r="F218" s="133"/>
      <c r="G218" s="133"/>
      <c r="H218" s="134"/>
      <c r="I218" s="87">
        <v>1</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x14ac:dyDescent="0.25">
      <c r="A219" s="135">
        <v>1</v>
      </c>
      <c r="B219" s="135"/>
      <c r="C219" s="110" t="s">
        <v>270</v>
      </c>
      <c r="D219" s="111"/>
      <c r="E219" s="111"/>
      <c r="F219" s="111"/>
      <c r="G219" s="111"/>
      <c r="H219" s="112"/>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x14ac:dyDescent="0.25">
      <c r="A220" s="110">
        <f>A219+1</f>
        <v>2</v>
      </c>
      <c r="B220" s="112"/>
      <c r="C220" s="61" t="s">
        <v>96</v>
      </c>
      <c r="D220" s="61" t="s">
        <v>273</v>
      </c>
      <c r="E220" s="84">
        <f>(93.41)*10.764</f>
        <v>1005.4652399999999</v>
      </c>
      <c r="F220" s="64">
        <f>(2.47*1.1+2.5*1.05)*10.764</f>
        <v>57.501288000000002</v>
      </c>
      <c r="G220" s="64">
        <v>0</v>
      </c>
      <c r="H220" s="64">
        <f>E220+F220+(IF(G220&lt;101,G220,IF(G220&lt;201,G220/2,IF(G220&lt;=301,G220/3,G220/4))))</f>
        <v>1062.9665279999999</v>
      </c>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x14ac:dyDescent="0.25">
      <c r="A221" s="110">
        <f>A220+1</f>
        <v>3</v>
      </c>
      <c r="B221" s="112"/>
      <c r="C221" s="61" t="s">
        <v>96</v>
      </c>
      <c r="D221" s="61" t="s">
        <v>271</v>
      </c>
      <c r="E221" s="64">
        <f>(58.35)*10.764</f>
        <v>628.07939999999996</v>
      </c>
      <c r="F221" s="64">
        <f>(2.2*1.06)*10.764</f>
        <v>25.101648000000001</v>
      </c>
      <c r="G221" s="64">
        <v>0</v>
      </c>
      <c r="H221" s="64">
        <f>E221+F221+(IF(G221&lt;101,G221,IF(G221&lt;201,G221/2,IF(G221&lt;=301,G221/3,G221/4))))</f>
        <v>653.18104799999992</v>
      </c>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110">
        <f>A221+1</f>
        <v>4</v>
      </c>
      <c r="B222" s="112"/>
      <c r="C222" s="61" t="s">
        <v>96</v>
      </c>
      <c r="D222" s="61" t="s">
        <v>271</v>
      </c>
      <c r="E222" s="64">
        <f>(58.35)*10.764</f>
        <v>628.07939999999996</v>
      </c>
      <c r="F222" s="64">
        <f>(2.2*1.06)*10.764</f>
        <v>25.101648000000001</v>
      </c>
      <c r="G222" s="64">
        <v>0</v>
      </c>
      <c r="H222" s="64">
        <f>E222+F222+(IF(G222&lt;101,G222,IF(G222&lt;201,G222/2,IF(G222&lt;=301,G222/3,G222/4))))</f>
        <v>653.18104799999992</v>
      </c>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110">
        <f>A222+1</f>
        <v>5</v>
      </c>
      <c r="B223" s="112"/>
      <c r="C223" s="61" t="s">
        <v>96</v>
      </c>
      <c r="D223" s="61" t="s">
        <v>271</v>
      </c>
      <c r="E223" s="64">
        <f>(58.32)*10.764</f>
        <v>627.75648000000001</v>
      </c>
      <c r="F223" s="64">
        <f>(2.2*1.06)*10.764</f>
        <v>25.101648000000001</v>
      </c>
      <c r="G223" s="64">
        <v>0</v>
      </c>
      <c r="H223" s="64">
        <f>E223+F223+(IF(G223&lt;101,G223,IF(G223&lt;201,G223/2,IF(G223&lt;=301,G223/3,G223/4))))</f>
        <v>652.85812799999997</v>
      </c>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25">
      <c r="A224" s="110">
        <f>A223+1</f>
        <v>6</v>
      </c>
      <c r="B224" s="112"/>
      <c r="C224" s="110" t="s">
        <v>270</v>
      </c>
      <c r="D224" s="111"/>
      <c r="E224" s="111"/>
      <c r="F224" s="111"/>
      <c r="G224" s="111"/>
      <c r="H224" s="112"/>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132" t="s">
        <v>277</v>
      </c>
      <c r="B225" s="133"/>
      <c r="C225" s="133"/>
      <c r="D225" s="133"/>
      <c r="E225" s="133"/>
      <c r="F225" s="133"/>
      <c r="G225" s="133"/>
      <c r="H225" s="13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x14ac:dyDescent="0.25">
      <c r="A226" s="135">
        <v>1</v>
      </c>
      <c r="B226" s="135"/>
      <c r="C226" s="110" t="s">
        <v>276</v>
      </c>
      <c r="D226" s="111"/>
      <c r="E226" s="111"/>
      <c r="F226" s="111"/>
      <c r="G226" s="111"/>
      <c r="H226" s="112"/>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x14ac:dyDescent="0.25">
      <c r="A227" s="110">
        <f>A226+1</f>
        <v>2</v>
      </c>
      <c r="B227" s="112"/>
      <c r="C227" s="61" t="s">
        <v>96</v>
      </c>
      <c r="D227" s="61" t="s">
        <v>273</v>
      </c>
      <c r="E227" s="84">
        <f>(93.41)*10.764</f>
        <v>1005.4652399999999</v>
      </c>
      <c r="F227" s="64">
        <f>(2.47*1.1+2.5*1.05)*10.764</f>
        <v>57.501288000000002</v>
      </c>
      <c r="G227" s="64">
        <v>0</v>
      </c>
      <c r="H227" s="64">
        <f>E227+F227+(IF(G227&lt;101,G227,IF(G227&lt;201,G227/2,IF(G227&lt;=301,G227/3,G227/4))))</f>
        <v>1062.9665279999999</v>
      </c>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x14ac:dyDescent="0.25">
      <c r="A228" s="110">
        <f>A227+1</f>
        <v>3</v>
      </c>
      <c r="B228" s="112"/>
      <c r="C228" s="61" t="s">
        <v>96</v>
      </c>
      <c r="D228" s="61" t="s">
        <v>271</v>
      </c>
      <c r="E228" s="64">
        <f>(58.35)*10.764</f>
        <v>628.07939999999996</v>
      </c>
      <c r="F228" s="64">
        <f>(2.2*1.06)*10.764</f>
        <v>25.101648000000001</v>
      </c>
      <c r="G228" s="64">
        <v>0</v>
      </c>
      <c r="H228" s="64">
        <f>E228+F228+(IF(G228&lt;101,G228,IF(G228&lt;201,G228/2,IF(G228&lt;=301,G228/3,G228/4))))</f>
        <v>653.18104799999992</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110">
        <f>A228+1</f>
        <v>4</v>
      </c>
      <c r="B229" s="112"/>
      <c r="C229" s="61" t="s">
        <v>96</v>
      </c>
      <c r="D229" s="61" t="s">
        <v>271</v>
      </c>
      <c r="E229" s="64">
        <f>(58.35)*10.764</f>
        <v>628.07939999999996</v>
      </c>
      <c r="F229" s="64">
        <f>(2.2*1.06)*10.764</f>
        <v>25.101648000000001</v>
      </c>
      <c r="G229" s="64">
        <v>0</v>
      </c>
      <c r="H229" s="64">
        <f>E229+F229+(IF(G229&lt;101,G229,IF(G229&lt;201,G229/2,IF(G229&lt;=301,G229/3,G229/4))))</f>
        <v>653.18104799999992</v>
      </c>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110">
        <f>A229+1</f>
        <v>5</v>
      </c>
      <c r="B230" s="112"/>
      <c r="C230" s="61" t="s">
        <v>96</v>
      </c>
      <c r="D230" s="61" t="s">
        <v>271</v>
      </c>
      <c r="E230" s="64">
        <f>(58.32)*10.764</f>
        <v>627.75648000000001</v>
      </c>
      <c r="F230" s="64">
        <f>(2.2*1.06)*10.764</f>
        <v>25.101648000000001</v>
      </c>
      <c r="G230" s="64">
        <v>0</v>
      </c>
      <c r="H230" s="64">
        <f>E230+F230+(IF(G230&lt;101,G230,IF(G230&lt;201,G230/2,IF(G230&lt;=301,G230/3,G230/4))))</f>
        <v>652.85812799999997</v>
      </c>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110">
        <f>A230+1</f>
        <v>6</v>
      </c>
      <c r="B231" s="112"/>
      <c r="C231" s="110" t="s">
        <v>276</v>
      </c>
      <c r="D231" s="111"/>
      <c r="E231" s="111"/>
      <c r="F231" s="111"/>
      <c r="G231" s="111"/>
      <c r="H231" s="112"/>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x14ac:dyDescent="0.25">
      <c r="A232" s="132" t="s">
        <v>280</v>
      </c>
      <c r="B232" s="133"/>
      <c r="C232" s="133"/>
      <c r="D232" s="133"/>
      <c r="E232" s="133"/>
      <c r="F232" s="133"/>
      <c r="G232" s="133"/>
      <c r="H232" s="13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x14ac:dyDescent="0.25">
      <c r="A233" s="135">
        <v>1</v>
      </c>
      <c r="B233" s="135"/>
      <c r="C233" s="61" t="s">
        <v>96</v>
      </c>
      <c r="D233" s="61" t="s">
        <v>273</v>
      </c>
      <c r="E233" s="84">
        <f>(93.41)*10.764</f>
        <v>1005.4652399999999</v>
      </c>
      <c r="F233" s="64">
        <f>(2.47*1.1+2.5*1.05)*10.764</f>
        <v>57.501288000000002</v>
      </c>
      <c r="G233" s="64">
        <v>0</v>
      </c>
      <c r="H233" s="64">
        <f>E233+F233+(IF(G233&lt;101,G233,IF(G233&lt;201,G233/2,IF(G233&lt;=301,G233/3,G233/4))))</f>
        <v>1062.9665279999999</v>
      </c>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x14ac:dyDescent="0.25">
      <c r="A234" s="110">
        <f>A233+1</f>
        <v>2</v>
      </c>
      <c r="B234" s="112"/>
      <c r="C234" s="61" t="s">
        <v>96</v>
      </c>
      <c r="D234" s="61" t="s">
        <v>273</v>
      </c>
      <c r="E234" s="84">
        <f>(93.41)*10.764</f>
        <v>1005.4652399999999</v>
      </c>
      <c r="F234" s="64">
        <f>(2.47*1.1+2.5*1.05)*10.764</f>
        <v>57.501288000000002</v>
      </c>
      <c r="G234" s="64">
        <v>0</v>
      </c>
      <c r="H234" s="64">
        <f>E234+F234+(IF(G234&lt;101,G234,IF(G234&lt;201,G234/2,IF(G234&lt;=301,G234/3,G234/4))))</f>
        <v>1062.9665279999999</v>
      </c>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x14ac:dyDescent="0.25">
      <c r="A235" s="110">
        <f>A234+1</f>
        <v>3</v>
      </c>
      <c r="B235" s="112"/>
      <c r="C235" s="182" t="s">
        <v>278</v>
      </c>
      <c r="D235" s="183"/>
      <c r="E235" s="183"/>
      <c r="F235" s="183"/>
      <c r="G235" s="183"/>
      <c r="H235" s="18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110">
        <f>A235+1</f>
        <v>4</v>
      </c>
      <c r="B236" s="112"/>
      <c r="C236" s="188"/>
      <c r="D236" s="189"/>
      <c r="E236" s="189"/>
      <c r="F236" s="189"/>
      <c r="G236" s="189"/>
      <c r="H236" s="190"/>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110">
        <f>A236+1</f>
        <v>5</v>
      </c>
      <c r="B237" s="112"/>
      <c r="C237" s="182" t="s">
        <v>279</v>
      </c>
      <c r="D237" s="183"/>
      <c r="E237" s="183"/>
      <c r="F237" s="183"/>
      <c r="G237" s="183"/>
      <c r="H237" s="18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110">
        <f>A237+1</f>
        <v>6</v>
      </c>
      <c r="B238" s="112"/>
      <c r="C238" s="188"/>
      <c r="D238" s="189"/>
      <c r="E238" s="189"/>
      <c r="F238" s="189"/>
      <c r="G238" s="189"/>
      <c r="H238" s="190"/>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x14ac:dyDescent="0.25">
      <c r="A239" s="101" t="s">
        <v>281</v>
      </c>
      <c r="B239" s="102"/>
      <c r="C239" s="102"/>
      <c r="D239" s="102"/>
      <c r="E239" s="102"/>
      <c r="F239" s="102"/>
      <c r="G239" s="102"/>
      <c r="H239" s="103"/>
      <c r="I239" s="87">
        <v>28</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135">
        <v>1</v>
      </c>
      <c r="B240" s="135"/>
      <c r="C240" s="61" t="s">
        <v>96</v>
      </c>
      <c r="D240" s="61" t="s">
        <v>273</v>
      </c>
      <c r="E240" s="84">
        <f>(93.41)*10.764</f>
        <v>1005.4652399999999</v>
      </c>
      <c r="F240" s="64">
        <f>(2.47*1.1+2.5*1.05)*10.764</f>
        <v>57.501288000000002</v>
      </c>
      <c r="G240" s="64">
        <v>0</v>
      </c>
      <c r="H240" s="64">
        <f t="shared" ref="H240:H245" si="0">E240+F240+(IF(G240&lt;101,G240,IF(G240&lt;201,G240/2,IF(G240&lt;=301,G240/3,G240/4))))</f>
        <v>1062.9665279999999</v>
      </c>
      <c r="I240" s="1"/>
      <c r="J240" s="1"/>
      <c r="K240" s="1"/>
      <c r="L240" s="1"/>
      <c r="M240" s="1"/>
      <c r="N240" s="1"/>
      <c r="O240" s="1"/>
      <c r="P240" s="1"/>
      <c r="Q240" s="1"/>
      <c r="R240" s="1"/>
      <c r="S240" s="1"/>
      <c r="T240" s="23" t="str">
        <f t="shared" ref="T240:T245" ca="1" si="1">U240&amp;""&amp;",..,"&amp;""&amp;V240</f>
        <v>1601,..,3301</v>
      </c>
      <c r="U240" s="23">
        <f ca="1">(SUMPRODUCT(MID(0&amp;(LEFT(A239,SUM(LEN(A239)-LEN(SUBSTITUTE(A239,{"0","1","2","3"},""))))), LARGE(INDEX(ISNUMBER(--MID((LEFT(A239,SUM(LEN(A239)-LEN(SUBSTITUTE(A239,{"0","1","2","3"},""))))), ROW(INDIRECT("1:"&amp;LEN((LEFT(A239,SUM(LEN(A239)-LEN(SUBSTITUTE(A239,{"0","1","2","3"},"")))))))), 1)) * ROW(INDIRECT("1:"&amp;LEN((LEFT(A239,SUM(LEN(A239)-LEN(SUBSTITUTE(A239,{"0","1","2","3"},"")))))))), 0), ROW(INDIRECT("1:"&amp;LEN((LEFT(A239,SUM(LEN(A239)-LEN(SUBSTITUTE(A239,{"0","1","2","3"},"")))))))))+1, 1) * 10^ROW(INDIRECT("1:"&amp;LEN((LEFT(A239,SUM(LEN(A239)-LEN(SUBSTITUTE(A239,{"0","1","2","3"},""))))))))/10))*100+1</f>
        <v>1601</v>
      </c>
      <c r="V240" s="23">
        <f ca="1">(SUMPRODUCT(MID(0&amp;(--TRIM(RIGHT(SUBSTITUTE(LEFT(A239,_xlfn.AGGREGATE(16,6,FIND({0,1,2,3,4,5,6,7,8,9},A239,ROW(INDIRECT("1:"&amp;LEN(A239)))),1))," ",REPT(" ",LEN(A239))),LEN(A239)))), LARGE(INDEX(ISNUMBER(--MID((--TRIM(RIGHT(SUBSTITUTE(LEFT(A239,_xlfn.AGGREGATE(16,6,FIND({0,1,2,3,4,5,6,7,8,9},A239,ROW(INDIRECT("1:"&amp;LEN(A239)))),1))," ",REPT(" ",LEN(A239))),LEN(A239)))), ROW(INDIRECT("1:"&amp;LEN((--TRIM(RIGHT(SUBSTITUTE(LEFT(A239,_xlfn.AGGREGATE(16,6,FIND({0,1,2,3,4,5,6,7,8,9},A239,ROW(INDIRECT("1:"&amp;LEN(A239)))),1))," ",REPT(" ",LEN(A239))),LEN(A239))))))), 1)) * ROW(INDIRECT("1:"&amp;LEN((--TRIM(RIGHT(SUBSTITUTE(LEFT(A239,_xlfn.AGGREGATE(16,6,FIND({0,1,2,3,4,5,6,7,8,9},A239,ROW(INDIRECT("1:"&amp;LEN(A239)))),1))," ",REPT(" ",LEN(A239))),LEN(A239))))))), 0), ROW(INDIRECT("1:"&amp;LEN((--TRIM(RIGHT(SUBSTITUTE(LEFT(A239,_xlfn.AGGREGATE(16,6,FIND({0,1,2,3,4,5,6,7,8,9},A239,ROW(INDIRECT("1:"&amp;LEN(A239)))),1))," ",REPT(" ",LEN(A239))),LEN(A239))))))))+1, 1) * 10^ROW(INDIRECT("1:"&amp;LEN((--TRIM(RIGHT(SUBSTITUTE(LEFT(A239,_xlfn.AGGREGATE(16,6,FIND({0,1,2,3,4,5,6,7,8,9},A239,ROW(INDIRECT("1:"&amp;LEN(A239)))),1))," ",REPT(" ",LEN(A239))),LEN(A239)))))))/10))*100+1</f>
        <v>3301</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25">
      <c r="A241" s="135">
        <f>A240+1</f>
        <v>2</v>
      </c>
      <c r="B241" s="135"/>
      <c r="C241" s="61" t="s">
        <v>96</v>
      </c>
      <c r="D241" s="61" t="s">
        <v>273</v>
      </c>
      <c r="E241" s="84">
        <f>(93.41)*10.764</f>
        <v>1005.4652399999999</v>
      </c>
      <c r="F241" s="64">
        <f>(2.47*1.1+2.5*1.05)*10.764</f>
        <v>57.501288000000002</v>
      </c>
      <c r="G241" s="64">
        <v>0</v>
      </c>
      <c r="H241" s="64">
        <f t="shared" si="0"/>
        <v>1062.9665279999999</v>
      </c>
      <c r="I241" s="1"/>
      <c r="J241" s="1"/>
      <c r="K241" s="1"/>
      <c r="L241" s="1"/>
      <c r="M241" s="1"/>
      <c r="N241" s="1"/>
      <c r="O241" s="1"/>
      <c r="P241" s="1"/>
      <c r="Q241" s="1"/>
      <c r="R241" s="1"/>
      <c r="S241" s="1"/>
      <c r="T241" s="23" t="str">
        <f t="shared" ca="1" si="1"/>
        <v>1602,..,3302</v>
      </c>
      <c r="U241" s="23">
        <f ca="1">U240+1</f>
        <v>1602</v>
      </c>
      <c r="V241" s="23">
        <f ca="1">V240+1</f>
        <v>3302</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135">
        <f>A241+1</f>
        <v>3</v>
      </c>
      <c r="B242" s="135"/>
      <c r="C242" s="61" t="s">
        <v>96</v>
      </c>
      <c r="D242" s="61" t="s">
        <v>271</v>
      </c>
      <c r="E242" s="64">
        <f>(58.35)*10.764</f>
        <v>628.07939999999996</v>
      </c>
      <c r="F242" s="64">
        <f>(2.2*1.06)*10.764</f>
        <v>25.101648000000001</v>
      </c>
      <c r="G242" s="64">
        <v>0</v>
      </c>
      <c r="H242" s="64">
        <f t="shared" si="0"/>
        <v>653.18104799999992</v>
      </c>
      <c r="I242" s="1"/>
      <c r="J242" s="1"/>
      <c r="K242" s="1"/>
      <c r="L242" s="1"/>
      <c r="M242" s="1"/>
      <c r="N242" s="1"/>
      <c r="O242" s="1"/>
      <c r="P242" s="1"/>
      <c r="Q242" s="1"/>
      <c r="R242" s="1"/>
      <c r="S242" s="1"/>
      <c r="T242" s="23" t="str">
        <f t="shared" ca="1" si="1"/>
        <v>1603,..,3303</v>
      </c>
      <c r="U242" s="23">
        <f t="shared" ref="U242:V245" ca="1" si="2">U241+1</f>
        <v>1603</v>
      </c>
      <c r="V242" s="23">
        <f t="shared" ca="1" si="2"/>
        <v>3303</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135">
        <f>A242+1</f>
        <v>4</v>
      </c>
      <c r="B243" s="135"/>
      <c r="C243" s="61" t="s">
        <v>96</v>
      </c>
      <c r="D243" s="61" t="s">
        <v>271</v>
      </c>
      <c r="E243" s="64">
        <f>(58.35)*10.764</f>
        <v>628.07939999999996</v>
      </c>
      <c r="F243" s="64">
        <f>(2.2*1.06)*10.764</f>
        <v>25.101648000000001</v>
      </c>
      <c r="G243" s="64">
        <v>0</v>
      </c>
      <c r="H243" s="64">
        <f t="shared" si="0"/>
        <v>653.18104799999992</v>
      </c>
      <c r="I243" s="1"/>
      <c r="J243" s="1"/>
      <c r="K243" s="1"/>
      <c r="L243" s="1"/>
      <c r="M243" s="1"/>
      <c r="N243" s="1"/>
      <c r="O243" s="1"/>
      <c r="P243" s="1"/>
      <c r="Q243" s="1"/>
      <c r="R243" s="1"/>
      <c r="S243" s="1"/>
      <c r="T243" s="23" t="str">
        <f t="shared" ca="1" si="1"/>
        <v>1604,..,3304</v>
      </c>
      <c r="U243" s="23">
        <f t="shared" ca="1" si="2"/>
        <v>1604</v>
      </c>
      <c r="V243" s="23">
        <f t="shared" ca="1" si="2"/>
        <v>3304</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135">
        <f>A243+1</f>
        <v>5</v>
      </c>
      <c r="B244" s="135"/>
      <c r="C244" s="61" t="s">
        <v>96</v>
      </c>
      <c r="D244" s="61" t="s">
        <v>271</v>
      </c>
      <c r="E244" s="64">
        <f>(58.32)*10.764</f>
        <v>627.75648000000001</v>
      </c>
      <c r="F244" s="64">
        <f>(2.2*1.06)*10.764</f>
        <v>25.101648000000001</v>
      </c>
      <c r="G244" s="64">
        <v>0</v>
      </c>
      <c r="H244" s="64">
        <f t="shared" si="0"/>
        <v>652.85812799999997</v>
      </c>
      <c r="I244" s="1"/>
      <c r="J244" s="1"/>
      <c r="K244" s="1"/>
      <c r="L244" s="1"/>
      <c r="M244" s="1"/>
      <c r="N244" s="1"/>
      <c r="O244" s="1"/>
      <c r="P244" s="1"/>
      <c r="Q244" s="1"/>
      <c r="R244" s="1"/>
      <c r="S244" s="1"/>
      <c r="T244" s="23" t="str">
        <f t="shared" ca="1" si="1"/>
        <v>1605,..,3305</v>
      </c>
      <c r="U244" s="23">
        <f t="shared" ca="1" si="2"/>
        <v>1605</v>
      </c>
      <c r="V244" s="23">
        <f t="shared" ca="1" si="2"/>
        <v>3305</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135">
        <f>A244+1</f>
        <v>6</v>
      </c>
      <c r="B245" s="135"/>
      <c r="C245" s="61" t="s">
        <v>96</v>
      </c>
      <c r="D245" s="61" t="s">
        <v>271</v>
      </c>
      <c r="E245" s="64">
        <f>(66.85)*10.764</f>
        <v>719.57339999999988</v>
      </c>
      <c r="F245" s="64">
        <f>(1.07*2.15+2.14*1.07)*10.764</f>
        <v>49.409989199999998</v>
      </c>
      <c r="G245" s="64">
        <v>0</v>
      </c>
      <c r="H245" s="64">
        <f t="shared" si="0"/>
        <v>768.98338919999992</v>
      </c>
      <c r="I245" s="1"/>
      <c r="J245" s="1"/>
      <c r="K245" s="1"/>
      <c r="L245" s="1"/>
      <c r="M245" s="1"/>
      <c r="N245" s="1"/>
      <c r="O245" s="1"/>
      <c r="P245" s="1"/>
      <c r="Q245" s="1"/>
      <c r="R245" s="1"/>
      <c r="S245" s="1"/>
      <c r="T245" s="23" t="str">
        <f t="shared" ca="1" si="1"/>
        <v>1606,..,3306</v>
      </c>
      <c r="U245" s="23">
        <f t="shared" ca="1" si="2"/>
        <v>1606</v>
      </c>
      <c r="V245" s="23">
        <f t="shared" ca="1" si="2"/>
        <v>3306</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x14ac:dyDescent="0.25">
      <c r="A246" s="101" t="s">
        <v>282</v>
      </c>
      <c r="B246" s="102"/>
      <c r="C246" s="102"/>
      <c r="D246" s="102"/>
      <c r="E246" s="102"/>
      <c r="F246" s="102"/>
      <c r="G246" s="102"/>
      <c r="H246" s="103"/>
      <c r="I246" s="87">
        <v>4</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135">
        <v>1</v>
      </c>
      <c r="B247" s="135"/>
      <c r="C247" s="61" t="s">
        <v>96</v>
      </c>
      <c r="D247" s="61" t="s">
        <v>273</v>
      </c>
      <c r="E247" s="64">
        <f>(93.41)*10.764</f>
        <v>1005.4652399999999</v>
      </c>
      <c r="F247" s="64">
        <f>(2.47*1.1+2.5*1.05)*10.764</f>
        <v>57.501288000000002</v>
      </c>
      <c r="G247" s="64">
        <v>0</v>
      </c>
      <c r="H247" s="64">
        <f>E247+F247+(IF(G247&lt;101,G247,IF(G247&lt;201,G247/2,IF(G247&lt;=301,G247/3,G247/4))))</f>
        <v>1062.9665279999999</v>
      </c>
      <c r="I247" s="1"/>
      <c r="J247" s="1"/>
      <c r="K247" s="1"/>
      <c r="L247" s="1"/>
      <c r="M247" s="1"/>
      <c r="N247" s="1"/>
      <c r="O247" s="1"/>
      <c r="P247" s="1"/>
      <c r="Q247" s="1"/>
      <c r="R247" s="1"/>
      <c r="S247" s="1"/>
      <c r="T247" s="23" t="str">
        <f t="shared" ref="T247:T252" ca="1" si="3">U247&amp;""&amp;",..,"&amp;""&amp;V247</f>
        <v>701,..,2801</v>
      </c>
      <c r="U247" s="23">
        <f ca="1">(SUMPRODUCT(MID(0&amp;(LEFT(A246,SUM(LEN(A246)-LEN(SUBSTITUTE(A246,{"0","1","2","3"},""))))), LARGE(INDEX(ISNUMBER(--MID((LEFT(A246,SUM(LEN(A246)-LEN(SUBSTITUTE(A246,{"0","1","2","3"},""))))), ROW(INDIRECT("1:"&amp;LEN((LEFT(A246,SUM(LEN(A246)-LEN(SUBSTITUTE(A246,{"0","1","2","3"},"")))))))), 1)) * ROW(INDIRECT("1:"&amp;LEN((LEFT(A246,SUM(LEN(A246)-LEN(SUBSTITUTE(A246,{"0","1","2","3"},"")))))))), 0), ROW(INDIRECT("1:"&amp;LEN((LEFT(A246,SUM(LEN(A246)-LEN(SUBSTITUTE(A246,{"0","1","2","3"},"")))))))))+1, 1) * 10^ROW(INDIRECT("1:"&amp;LEN((LEFT(A246,SUM(LEN(A246)-LEN(SUBSTITUTE(A246,{"0","1","2","3"},""))))))))/10))*100+1</f>
        <v>701</v>
      </c>
      <c r="V247" s="23">
        <f ca="1">(SUMPRODUCT(MID(0&amp;(--TRIM(RIGHT(SUBSTITUTE(LEFT(A246,_xlfn.AGGREGATE(16,6,FIND({0,1,2,3,4,5,6,7,8,9},A246,ROW(INDIRECT("1:"&amp;LEN(A246)))),1)),"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",LEN(A246))),LEN(A246)))))))/10))*100+1</f>
        <v>2801</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135">
        <f>A247+1</f>
        <v>2</v>
      </c>
      <c r="B248" s="135"/>
      <c r="C248" s="61" t="s">
        <v>96</v>
      </c>
      <c r="D248" s="61" t="s">
        <v>273</v>
      </c>
      <c r="E248" s="64">
        <f>(93.41)*10.764</f>
        <v>1005.4652399999999</v>
      </c>
      <c r="F248" s="64">
        <f>(2.47*1.1+2.5*1.05)*10.764</f>
        <v>57.501288000000002</v>
      </c>
      <c r="G248" s="64">
        <v>0</v>
      </c>
      <c r="H248" s="64">
        <f>E248+F248+(IF(G248&lt;101,G248,IF(G248&lt;201,G248/2,IF(G248&lt;=301,G248/3,G248/4))))</f>
        <v>1062.9665279999999</v>
      </c>
      <c r="I248" s="1"/>
      <c r="J248" s="1"/>
      <c r="K248" s="1"/>
      <c r="L248" s="1"/>
      <c r="M248" s="1"/>
      <c r="N248" s="1"/>
      <c r="O248" s="1"/>
      <c r="P248" s="1"/>
      <c r="Q248" s="1"/>
      <c r="R248" s="1"/>
      <c r="S248" s="1"/>
      <c r="T248" s="23" t="str">
        <f t="shared" ca="1" si="3"/>
        <v>702,..,2802</v>
      </c>
      <c r="U248" s="23">
        <f t="shared" ref="U248:V252" ca="1" si="4">U247+1</f>
        <v>702</v>
      </c>
      <c r="V248" s="23">
        <f t="shared" ca="1" si="4"/>
        <v>2802</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customHeight="1" x14ac:dyDescent="0.25">
      <c r="A249" s="135">
        <f>A248+1</f>
        <v>3</v>
      </c>
      <c r="B249" s="135"/>
      <c r="C249" s="182" t="s">
        <v>278</v>
      </c>
      <c r="D249" s="183"/>
      <c r="E249" s="183"/>
      <c r="F249" s="183"/>
      <c r="G249" s="183"/>
      <c r="H249" s="184"/>
      <c r="I249" s="1"/>
      <c r="J249" s="1"/>
      <c r="K249" s="1"/>
      <c r="L249" s="1"/>
      <c r="M249" s="1"/>
      <c r="N249" s="1"/>
      <c r="O249" s="1"/>
      <c r="P249" s="1"/>
      <c r="Q249" s="1"/>
      <c r="R249" s="1"/>
      <c r="S249" s="1"/>
      <c r="T249" s="23" t="str">
        <f t="shared" ca="1" si="3"/>
        <v>703,..,2803</v>
      </c>
      <c r="U249" s="23">
        <f t="shared" ca="1" si="4"/>
        <v>703</v>
      </c>
      <c r="V249" s="23">
        <f t="shared" ca="1" si="4"/>
        <v>2803</v>
      </c>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135">
        <f>A249+1</f>
        <v>4</v>
      </c>
      <c r="B250" s="135"/>
      <c r="C250" s="188"/>
      <c r="D250" s="189"/>
      <c r="E250" s="189"/>
      <c r="F250" s="189"/>
      <c r="G250" s="189"/>
      <c r="H250" s="190"/>
      <c r="I250" s="1"/>
      <c r="J250" s="1"/>
      <c r="K250" s="1"/>
      <c r="L250" s="1"/>
      <c r="M250" s="1"/>
      <c r="N250" s="1"/>
      <c r="O250" s="1"/>
      <c r="P250" s="1"/>
      <c r="Q250" s="1"/>
      <c r="R250" s="1"/>
      <c r="S250" s="1"/>
      <c r="T250" s="23" t="str">
        <f t="shared" ca="1" si="3"/>
        <v>704,..,2804</v>
      </c>
      <c r="U250" s="23">
        <f t="shared" ca="1" si="4"/>
        <v>704</v>
      </c>
      <c r="V250" s="23">
        <f t="shared" ca="1" si="4"/>
        <v>2804</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135">
        <f>A250+1</f>
        <v>5</v>
      </c>
      <c r="B251" s="135"/>
      <c r="C251" s="61" t="s">
        <v>96</v>
      </c>
      <c r="D251" s="61" t="s">
        <v>271</v>
      </c>
      <c r="E251" s="64">
        <f>(58.32)*10.764</f>
        <v>627.75648000000001</v>
      </c>
      <c r="F251" s="64">
        <f>(2.2*1.06)*10.764</f>
        <v>25.101648000000001</v>
      </c>
      <c r="G251" s="64">
        <v>0</v>
      </c>
      <c r="H251" s="64">
        <f>E251+F251+(IF(G251&lt;101,G251,IF(G251&lt;201,G251/2,IF(G251&lt;=301,G251/3,G251/4))))</f>
        <v>652.85812799999997</v>
      </c>
      <c r="I251" s="1"/>
      <c r="J251" s="1"/>
      <c r="K251" s="1"/>
      <c r="L251" s="1"/>
      <c r="M251" s="1"/>
      <c r="N251" s="1"/>
      <c r="O251" s="1"/>
      <c r="P251" s="1"/>
      <c r="Q251" s="1"/>
      <c r="R251" s="1"/>
      <c r="S251" s="1"/>
      <c r="T251" s="23" t="str">
        <f t="shared" ca="1" si="3"/>
        <v>705,..,2805</v>
      </c>
      <c r="U251" s="23">
        <f t="shared" ca="1" si="4"/>
        <v>705</v>
      </c>
      <c r="V251" s="23">
        <f t="shared" ca="1" si="4"/>
        <v>2805</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135">
        <f>A251+1</f>
        <v>6</v>
      </c>
      <c r="B252" s="135"/>
      <c r="C252" s="61" t="s">
        <v>96</v>
      </c>
      <c r="D252" s="61" t="s">
        <v>271</v>
      </c>
      <c r="E252" s="64">
        <f>(66.85)*10.764</f>
        <v>719.57339999999988</v>
      </c>
      <c r="F252" s="64">
        <f>(1.07*2.15+2.14*1.07)*10.764</f>
        <v>49.409989199999998</v>
      </c>
      <c r="G252" s="64">
        <v>0</v>
      </c>
      <c r="H252" s="64">
        <f>E252+F252+(IF(G252&lt;101,G252,IF(G252&lt;201,G252/2,IF(G252&lt;=301,G252/3,G252/4))))</f>
        <v>768.98338919999992</v>
      </c>
      <c r="I252" s="1"/>
      <c r="J252" s="1"/>
      <c r="K252" s="1"/>
      <c r="L252" s="1"/>
      <c r="M252" s="1"/>
      <c r="N252" s="1"/>
      <c r="O252" s="1"/>
      <c r="P252" s="1"/>
      <c r="Q252" s="1"/>
      <c r="R252" s="1"/>
      <c r="S252" s="1"/>
      <c r="T252" s="23" t="str">
        <f t="shared" ca="1" si="3"/>
        <v>706,..,2806</v>
      </c>
      <c r="U252" s="23">
        <f t="shared" ca="1" si="4"/>
        <v>706</v>
      </c>
      <c r="V252" s="23">
        <f t="shared" ca="1" si="4"/>
        <v>2806</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x14ac:dyDescent="0.25">
      <c r="A253" s="132" t="s">
        <v>261</v>
      </c>
      <c r="B253" s="133"/>
      <c r="C253" s="133"/>
      <c r="D253" s="133"/>
      <c r="E253" s="133"/>
      <c r="F253" s="133"/>
      <c r="G253" s="133"/>
      <c r="H253" s="134"/>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x14ac:dyDescent="0.25">
      <c r="A254" s="132" t="s">
        <v>267</v>
      </c>
      <c r="B254" s="133"/>
      <c r="C254" s="133"/>
      <c r="D254" s="133"/>
      <c r="E254" s="133"/>
      <c r="F254" s="133"/>
      <c r="G254" s="133"/>
      <c r="H254" s="134"/>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x14ac:dyDescent="0.25">
      <c r="A255" s="132" t="s">
        <v>283</v>
      </c>
      <c r="B255" s="133"/>
      <c r="C255" s="133"/>
      <c r="D255" s="133"/>
      <c r="E255" s="133"/>
      <c r="F255" s="133"/>
      <c r="G255" s="133"/>
      <c r="H255" s="134"/>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x14ac:dyDescent="0.25">
      <c r="A256" s="132" t="s">
        <v>284</v>
      </c>
      <c r="B256" s="133"/>
      <c r="C256" s="133"/>
      <c r="D256" s="133"/>
      <c r="E256" s="133"/>
      <c r="F256" s="133"/>
      <c r="G256" s="133"/>
      <c r="H256" s="134"/>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135">
        <v>1</v>
      </c>
      <c r="B257" s="135"/>
      <c r="C257" s="61" t="s">
        <v>96</v>
      </c>
      <c r="D257" s="61" t="s">
        <v>273</v>
      </c>
      <c r="E257" s="64">
        <f>(82.15)*10.764</f>
        <v>884.26260000000002</v>
      </c>
      <c r="F257" s="64">
        <f>(2.13*1.08+2.15*1.08)*10.764</f>
        <v>49.755513600000008</v>
      </c>
      <c r="G257" s="64">
        <v>0</v>
      </c>
      <c r="H257" s="64">
        <f>E257+F257+(IF(G257&lt;101,G257,IF(G257&lt;201,G257/2,IF(G257&lt;=301,G257/3,G257/4))))</f>
        <v>934.01811359999999</v>
      </c>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x14ac:dyDescent="0.25">
      <c r="A258" s="110">
        <f>A257+1</f>
        <v>2</v>
      </c>
      <c r="B258" s="112"/>
      <c r="C258" s="61" t="s">
        <v>96</v>
      </c>
      <c r="D258" s="61" t="s">
        <v>273</v>
      </c>
      <c r="E258" s="64">
        <f>(82.15)*10.764</f>
        <v>884.26260000000002</v>
      </c>
      <c r="F258" s="64">
        <f>(2.13*1.08+2.15*1.08)*10.764</f>
        <v>49.755513600000008</v>
      </c>
      <c r="G258" s="64">
        <v>0</v>
      </c>
      <c r="H258" s="64">
        <f>E258+F258+(IF(G258&lt;101,G258,IF(G258&lt;201,G258/2,IF(G258&lt;=301,G258/3,G258/4))))</f>
        <v>934.01811359999999</v>
      </c>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x14ac:dyDescent="0.25">
      <c r="A259" s="110">
        <f>A258+1</f>
        <v>3</v>
      </c>
      <c r="B259" s="112"/>
      <c r="C259" s="61" t="s">
        <v>96</v>
      </c>
      <c r="D259" s="61" t="s">
        <v>271</v>
      </c>
      <c r="E259" s="84">
        <f>(53.45)*10.764</f>
        <v>575.33579999999995</v>
      </c>
      <c r="F259" s="64">
        <f>(2.25*1.06)*10.764</f>
        <v>25.672140000000002</v>
      </c>
      <c r="G259" s="64">
        <v>0</v>
      </c>
      <c r="H259" s="64">
        <f>E259+F259+(IF(G259&lt;101,G259,IF(G259&lt;201,G259/2,IF(G259&lt;=301,G259/3,G259/4))))</f>
        <v>601.00793999999996</v>
      </c>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110">
        <f>A259+1</f>
        <v>4</v>
      </c>
      <c r="B260" s="112"/>
      <c r="C260" s="182" t="s">
        <v>270</v>
      </c>
      <c r="D260" s="183"/>
      <c r="E260" s="183"/>
      <c r="F260" s="183"/>
      <c r="G260" s="183"/>
      <c r="H260" s="184"/>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110">
        <f>A260+1</f>
        <v>5</v>
      </c>
      <c r="B261" s="112"/>
      <c r="C261" s="185"/>
      <c r="D261" s="186"/>
      <c r="E261" s="186"/>
      <c r="F261" s="186"/>
      <c r="G261" s="186"/>
      <c r="H261" s="187"/>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110">
        <f>A261+1</f>
        <v>6</v>
      </c>
      <c r="B262" s="112"/>
      <c r="C262" s="188"/>
      <c r="D262" s="189"/>
      <c r="E262" s="189"/>
      <c r="F262" s="189"/>
      <c r="G262" s="189"/>
      <c r="H262" s="190"/>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x14ac:dyDescent="0.25">
      <c r="A263" s="132" t="s">
        <v>269</v>
      </c>
      <c r="B263" s="133"/>
      <c r="C263" s="133"/>
      <c r="D263" s="133"/>
      <c r="E263" s="133"/>
      <c r="F263" s="133"/>
      <c r="G263" s="133"/>
      <c r="H263" s="134"/>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x14ac:dyDescent="0.25">
      <c r="A264" s="135">
        <v>1</v>
      </c>
      <c r="B264" s="135"/>
      <c r="C264" s="61" t="s">
        <v>96</v>
      </c>
      <c r="D264" s="61" t="s">
        <v>273</v>
      </c>
      <c r="E264" s="64">
        <f>(82.15)*10.764</f>
        <v>884.26260000000002</v>
      </c>
      <c r="F264" s="64">
        <f>(2.13*1.08+2.15*1.08)*10.764</f>
        <v>49.755513600000008</v>
      </c>
      <c r="G264" s="64">
        <v>0</v>
      </c>
      <c r="H264" s="64">
        <f>E264+F264+(IF(G264&lt;101,G264,IF(G264&lt;201,G264/2,IF(G264&lt;=301,G264/3,G264/4))))</f>
        <v>934.01811359999999</v>
      </c>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x14ac:dyDescent="0.25">
      <c r="A265" s="110">
        <f>A264+1</f>
        <v>2</v>
      </c>
      <c r="B265" s="112"/>
      <c r="C265" s="61" t="s">
        <v>96</v>
      </c>
      <c r="D265" s="61" t="s">
        <v>273</v>
      </c>
      <c r="E265" s="64">
        <f>(82.15)*10.764</f>
        <v>884.26260000000002</v>
      </c>
      <c r="F265" s="64">
        <f>(2.13*1.08+2.15*1.08)*10.764</f>
        <v>49.755513600000008</v>
      </c>
      <c r="G265" s="64">
        <v>0</v>
      </c>
      <c r="H265" s="64">
        <f>E265+F265+(IF(G265&lt;101,G265,IF(G265&lt;201,G265/2,IF(G265&lt;=301,G265/3,G265/4))))</f>
        <v>934.01811359999999</v>
      </c>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x14ac:dyDescent="0.25">
      <c r="A266" s="110">
        <f>A265+1</f>
        <v>3</v>
      </c>
      <c r="B266" s="112"/>
      <c r="C266" s="61" t="s">
        <v>96</v>
      </c>
      <c r="D266" s="61" t="s">
        <v>271</v>
      </c>
      <c r="E266" s="90">
        <f>(53.45)*10.764</f>
        <v>575.33579999999995</v>
      </c>
      <c r="F266" s="64">
        <f>(2.25*1.06)*10.764</f>
        <v>25.672140000000002</v>
      </c>
      <c r="G266" s="64">
        <v>0</v>
      </c>
      <c r="H266" s="64">
        <f>E266+F266+(IF(G266&lt;101,G266,IF(G266&lt;201,G266/2,IF(G266&lt;=301,G266/3,G266/4))))</f>
        <v>601.00793999999996</v>
      </c>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110">
        <f>A266+1</f>
        <v>4</v>
      </c>
      <c r="B267" s="112"/>
      <c r="C267" s="182" t="s">
        <v>270</v>
      </c>
      <c r="D267" s="183"/>
      <c r="E267" s="183"/>
      <c r="F267" s="183"/>
      <c r="G267" s="183"/>
      <c r="H267" s="184"/>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110">
        <f>A267+1</f>
        <v>5</v>
      </c>
      <c r="B268" s="112"/>
      <c r="C268" s="188"/>
      <c r="D268" s="189"/>
      <c r="E268" s="189"/>
      <c r="F268" s="189"/>
      <c r="G268" s="189"/>
      <c r="H268" s="190"/>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110">
        <f>A268+1</f>
        <v>6</v>
      </c>
      <c r="B269" s="112"/>
      <c r="C269" s="61" t="s">
        <v>96</v>
      </c>
      <c r="D269" s="61" t="s">
        <v>285</v>
      </c>
      <c r="E269" s="64">
        <f>(37.91)*10.764</f>
        <v>408.06323999999995</v>
      </c>
      <c r="F269" s="64">
        <f>(2.44*0.95)*10.764</f>
        <v>24.950952000000001</v>
      </c>
      <c r="G269" s="61">
        <v>0</v>
      </c>
      <c r="H269" s="64">
        <f>E269+F269+(IF(G269&lt;101,G269,IF(G269&lt;201,G269/2,IF(G269&lt;=301,G269/3,G269/4))))</f>
        <v>433.01419199999998</v>
      </c>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x14ac:dyDescent="0.25">
      <c r="A270" s="132" t="s">
        <v>272</v>
      </c>
      <c r="B270" s="133"/>
      <c r="C270" s="133"/>
      <c r="D270" s="133"/>
      <c r="E270" s="133"/>
      <c r="F270" s="133"/>
      <c r="G270" s="133"/>
      <c r="H270" s="134"/>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x14ac:dyDescent="0.25">
      <c r="A271" s="135">
        <v>1</v>
      </c>
      <c r="B271" s="135"/>
      <c r="C271" s="61" t="s">
        <v>96</v>
      </c>
      <c r="D271" s="61" t="s">
        <v>273</v>
      </c>
      <c r="E271" s="64">
        <f>(82.15)*10.764</f>
        <v>884.26260000000002</v>
      </c>
      <c r="F271" s="64">
        <f>(2.13*1.08+2.15*1.08)*10.764</f>
        <v>49.755513600000008</v>
      </c>
      <c r="G271" s="64">
        <v>0</v>
      </c>
      <c r="H271" s="64">
        <f>E271+F271+(IF(G271&lt;101,G271,IF(G271&lt;201,G271/2,IF(G271&lt;=301,G271/3,G271/4))))</f>
        <v>934.01811359999999</v>
      </c>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x14ac:dyDescent="0.25">
      <c r="A272" s="110">
        <f>A271+1</f>
        <v>2</v>
      </c>
      <c r="B272" s="112"/>
      <c r="C272" s="61" t="s">
        <v>96</v>
      </c>
      <c r="D272" s="61" t="s">
        <v>273</v>
      </c>
      <c r="E272" s="64">
        <f>(82.15)*10.764</f>
        <v>884.26260000000002</v>
      </c>
      <c r="F272" s="64">
        <f>(2.13*1.08+2.15*1.08)*10.764</f>
        <v>49.755513600000008</v>
      </c>
      <c r="G272" s="64">
        <v>0</v>
      </c>
      <c r="H272" s="64">
        <f>E272+F272+(IF(G272&lt;101,G272,IF(G272&lt;201,G272/2,IF(G272&lt;=301,G272/3,G272/4))))</f>
        <v>934.01811359999999</v>
      </c>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150 16226:16383" s="3" customFormat="1" ht="20.25" x14ac:dyDescent="0.25">
      <c r="A273" s="110">
        <f>A272+1</f>
        <v>3</v>
      </c>
      <c r="B273" s="112"/>
      <c r="C273" s="61" t="s">
        <v>96</v>
      </c>
      <c r="D273" s="61" t="s">
        <v>271</v>
      </c>
      <c r="E273" s="64">
        <f>(53.45)*10.764</f>
        <v>575.33579999999995</v>
      </c>
      <c r="F273" s="64">
        <f>(2.25*1.06)*10.764</f>
        <v>25.672140000000002</v>
      </c>
      <c r="G273" s="64">
        <v>0</v>
      </c>
      <c r="H273" s="64">
        <f>E273+F273+(IF(G273&lt;101,G273,IF(G273&lt;201,G273/2,IF(G273&lt;=301,G273/3,G273/4))))</f>
        <v>601.00793999999996</v>
      </c>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WZB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row>
    <row r="274" spans="1:150 16226:16383" s="3" customFormat="1" ht="20.25" customHeight="1" x14ac:dyDescent="0.25">
      <c r="A274" s="110">
        <f>A273+1</f>
        <v>4</v>
      </c>
      <c r="B274" s="112"/>
      <c r="C274" s="182" t="s">
        <v>270</v>
      </c>
      <c r="D274" s="183"/>
      <c r="E274" s="183"/>
      <c r="F274" s="183"/>
      <c r="G274" s="183"/>
      <c r="H274" s="184"/>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WZB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row>
    <row r="275" spans="1:150 16226:16383" s="3" customFormat="1" ht="20.25" customHeight="1" x14ac:dyDescent="0.25">
      <c r="A275" s="110">
        <f>A274+1</f>
        <v>5</v>
      </c>
      <c r="B275" s="112"/>
      <c r="C275" s="188"/>
      <c r="D275" s="189"/>
      <c r="E275" s="189"/>
      <c r="F275" s="189"/>
      <c r="G275" s="189"/>
      <c r="H275" s="190"/>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WZB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row>
    <row r="276" spans="1:150 16226:16383" s="3" customFormat="1" ht="20.25" customHeight="1" x14ac:dyDescent="0.25">
      <c r="A276" s="110">
        <f>A275+1</f>
        <v>6</v>
      </c>
      <c r="B276" s="112"/>
      <c r="C276" s="61" t="s">
        <v>96</v>
      </c>
      <c r="D276" s="61" t="s">
        <v>285</v>
      </c>
      <c r="E276" s="64">
        <f>(37.91)*10.764</f>
        <v>408.06323999999995</v>
      </c>
      <c r="F276" s="84">
        <f>(2.44*0.95)*10.764</f>
        <v>24.950952000000001</v>
      </c>
      <c r="G276" s="61">
        <v>0</v>
      </c>
      <c r="H276" s="64">
        <f>E276+F276+(IF(G276&lt;101,G276,IF(G276&lt;201,G276/2,IF(G276&lt;=301,G276/3,G276/4))))</f>
        <v>433.01419199999998</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row>
    <row r="277" spans="1:150 16226:16383" s="3" customFormat="1" ht="20.25" x14ac:dyDescent="0.25">
      <c r="A277" s="132" t="s">
        <v>274</v>
      </c>
      <c r="B277" s="133"/>
      <c r="C277" s="133"/>
      <c r="D277" s="133"/>
      <c r="E277" s="133"/>
      <c r="F277" s="133"/>
      <c r="G277" s="133"/>
      <c r="H277" s="134"/>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WZB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row>
    <row r="278" spans="1:150 16226:16383" s="3" customFormat="1" ht="20.25" x14ac:dyDescent="0.25">
      <c r="A278" s="135">
        <v>1</v>
      </c>
      <c r="B278" s="135"/>
      <c r="C278" s="61" t="s">
        <v>96</v>
      </c>
      <c r="D278" s="61" t="s">
        <v>273</v>
      </c>
      <c r="E278" s="64">
        <f>(82.15)*10.764</f>
        <v>884.26260000000002</v>
      </c>
      <c r="F278" s="64">
        <f>(2.13*1.08+2.15*1.08)*10.764</f>
        <v>49.755513600000008</v>
      </c>
      <c r="G278" s="64">
        <v>0</v>
      </c>
      <c r="H278" s="64">
        <f>E278+F278+(IF(G278&lt;101,G278,IF(G278&lt;201,G278/2,IF(G278&lt;=301,G278/3,G278/4))))</f>
        <v>934.01811359999999</v>
      </c>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row>
    <row r="279" spans="1:150 16226:16383" s="3" customFormat="1" ht="20.25" x14ac:dyDescent="0.25">
      <c r="A279" s="110">
        <f>A278+1</f>
        <v>2</v>
      </c>
      <c r="B279" s="112"/>
      <c r="C279" s="61" t="s">
        <v>96</v>
      </c>
      <c r="D279" s="61" t="s">
        <v>273</v>
      </c>
      <c r="E279" s="64">
        <f>(82.15)*10.764</f>
        <v>884.26260000000002</v>
      </c>
      <c r="F279" s="64">
        <f>(2.13*1.08+2.15*1.08)*10.764</f>
        <v>49.755513600000008</v>
      </c>
      <c r="G279" s="64">
        <v>0</v>
      </c>
      <c r="H279" s="64">
        <f>E279+F279+(IF(G279&lt;101,G279,IF(G279&lt;201,G279/2,IF(G279&lt;=301,G279/3,G279/4))))</f>
        <v>934.01811359999999</v>
      </c>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row>
    <row r="280" spans="1:150 16226:16383" s="3" customFormat="1" ht="20.25" x14ac:dyDescent="0.25">
      <c r="A280" s="110">
        <f>A279+1</f>
        <v>3</v>
      </c>
      <c r="B280" s="112"/>
      <c r="C280" s="61" t="s">
        <v>96</v>
      </c>
      <c r="D280" s="61" t="s">
        <v>271</v>
      </c>
      <c r="E280" s="84">
        <f>(53.45)*10.764</f>
        <v>575.33579999999995</v>
      </c>
      <c r="F280" s="64">
        <f>(2.25*1.06)*10.764</f>
        <v>25.672140000000002</v>
      </c>
      <c r="G280" s="64">
        <v>0</v>
      </c>
      <c r="H280" s="64">
        <f>E280+F280+(IF(G280&lt;101,G280,IF(G280&lt;201,G280/2,IF(G280&lt;=301,G280/3,G280/4))))</f>
        <v>601.00793999999996</v>
      </c>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WZB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row>
    <row r="281" spans="1:150 16226:16383" s="3" customFormat="1" ht="20.25" customHeight="1" x14ac:dyDescent="0.25">
      <c r="A281" s="110">
        <f>A280+1</f>
        <v>4</v>
      </c>
      <c r="B281" s="112"/>
      <c r="C281" s="182" t="s">
        <v>270</v>
      </c>
      <c r="D281" s="183"/>
      <c r="E281" s="183"/>
      <c r="F281" s="183"/>
      <c r="G281" s="183"/>
      <c r="H281" s="184"/>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WZB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row>
    <row r="282" spans="1:150 16226:16383" s="3" customFormat="1" ht="20.25" customHeight="1" x14ac:dyDescent="0.25">
      <c r="A282" s="110">
        <f>A281+1</f>
        <v>5</v>
      </c>
      <c r="B282" s="112"/>
      <c r="C282" s="188"/>
      <c r="D282" s="189"/>
      <c r="E282" s="189"/>
      <c r="F282" s="189"/>
      <c r="G282" s="189"/>
      <c r="H282" s="190"/>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WZB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row>
    <row r="283" spans="1:150 16226:16383" s="3" customFormat="1" ht="20.25" customHeight="1" x14ac:dyDescent="0.25">
      <c r="A283" s="110">
        <f>A282+1</f>
        <v>6</v>
      </c>
      <c r="B283" s="112"/>
      <c r="C283" s="61" t="s">
        <v>96</v>
      </c>
      <c r="D283" s="61" t="s">
        <v>285</v>
      </c>
      <c r="E283" s="64">
        <f>(37.91)*10.764</f>
        <v>408.06323999999995</v>
      </c>
      <c r="F283" s="64">
        <f>(2.44*0.95)*10.764</f>
        <v>24.950952000000001</v>
      </c>
      <c r="G283" s="61">
        <v>0</v>
      </c>
      <c r="H283" s="64">
        <f>E283+F283+(IF(G283&lt;101,G283,IF(G283&lt;201,G283/2,IF(G283&lt;=301,G283/3,G283/4))))</f>
        <v>433.01419199999998</v>
      </c>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row>
    <row r="284" spans="1:150 16226:16383" s="3" customFormat="1" ht="20.25" x14ac:dyDescent="0.25">
      <c r="A284" s="132" t="s">
        <v>275</v>
      </c>
      <c r="B284" s="133"/>
      <c r="C284" s="133"/>
      <c r="D284" s="133"/>
      <c r="E284" s="133"/>
      <c r="F284" s="133"/>
      <c r="G284" s="133"/>
      <c r="H284" s="134"/>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row>
    <row r="285" spans="1:150 16226:16383" s="3" customFormat="1" ht="20.25" x14ac:dyDescent="0.25">
      <c r="A285" s="135">
        <v>1</v>
      </c>
      <c r="B285" s="135"/>
      <c r="C285" s="61" t="s">
        <v>96</v>
      </c>
      <c r="D285" s="61" t="s">
        <v>273</v>
      </c>
      <c r="E285" s="64">
        <f>(82.15)*10.764</f>
        <v>884.26260000000002</v>
      </c>
      <c r="F285" s="64">
        <f>(2.13*1.08+2.15*1.08)*10.764</f>
        <v>49.755513600000008</v>
      </c>
      <c r="G285" s="64">
        <v>0</v>
      </c>
      <c r="H285" s="64">
        <f>E285+F285+(IF(G285&lt;101,G285,IF(G285&lt;201,G285/2,IF(G285&lt;=301,G285/3,G285/4))))</f>
        <v>934.01811359999999</v>
      </c>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row>
    <row r="286" spans="1:150 16226:16383" s="3" customFormat="1" ht="20.25" x14ac:dyDescent="0.25">
      <c r="A286" s="110">
        <f>A285+1</f>
        <v>2</v>
      </c>
      <c r="B286" s="112"/>
      <c r="C286" s="61" t="s">
        <v>96</v>
      </c>
      <c r="D286" s="61" t="s">
        <v>273</v>
      </c>
      <c r="E286" s="64">
        <f>(82.15)*10.764</f>
        <v>884.26260000000002</v>
      </c>
      <c r="F286" s="64">
        <f>(2.13*1.08+2.15*1.08)*10.764</f>
        <v>49.755513600000008</v>
      </c>
      <c r="G286" s="64">
        <v>0</v>
      </c>
      <c r="H286" s="64">
        <f>E286+F286+(IF(G286&lt;101,G286,IF(G286&lt;201,G286/2,IF(G286&lt;=301,G286/3,G286/4))))</f>
        <v>934.01811359999999</v>
      </c>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row>
    <row r="287" spans="1:150 16226:16383" s="3" customFormat="1" ht="20.25" x14ac:dyDescent="0.25">
      <c r="A287" s="110">
        <f>A286+1</f>
        <v>3</v>
      </c>
      <c r="B287" s="112"/>
      <c r="C287" s="61" t="s">
        <v>96</v>
      </c>
      <c r="D287" s="61" t="s">
        <v>271</v>
      </c>
      <c r="E287" s="84">
        <f>(53.45)*10.764</f>
        <v>575.33579999999995</v>
      </c>
      <c r="F287" s="64">
        <f>(2.25*1.06)*10.764</f>
        <v>25.672140000000002</v>
      </c>
      <c r="G287" s="64">
        <v>0</v>
      </c>
      <c r="H287" s="64">
        <f>E287+F287+(IF(G287&lt;101,G287,IF(G287&lt;201,G287/2,IF(G287&lt;=301,G287/3,G287/4))))</f>
        <v>601.00793999999996</v>
      </c>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WZB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row>
    <row r="288" spans="1:150 16226:16383" s="3" customFormat="1" ht="20.25" customHeight="1" x14ac:dyDescent="0.25">
      <c r="A288" s="110">
        <f>A287+1</f>
        <v>4</v>
      </c>
      <c r="B288" s="112"/>
      <c r="C288" s="182" t="s">
        <v>270</v>
      </c>
      <c r="D288" s="183"/>
      <c r="E288" s="183"/>
      <c r="F288" s="183"/>
      <c r="G288" s="183"/>
      <c r="H288" s="184"/>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WZB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row>
    <row r="289" spans="1:150 16226:16383" s="3" customFormat="1" ht="20.25" customHeight="1" x14ac:dyDescent="0.25">
      <c r="A289" s="110">
        <f>A288+1</f>
        <v>5</v>
      </c>
      <c r="B289" s="112"/>
      <c r="C289" s="188"/>
      <c r="D289" s="189"/>
      <c r="E289" s="189"/>
      <c r="F289" s="189"/>
      <c r="G289" s="189"/>
      <c r="H289" s="190"/>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WZB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row>
    <row r="290" spans="1:150 16226:16383" s="3" customFormat="1" ht="20.25" customHeight="1" x14ac:dyDescent="0.25">
      <c r="A290" s="110">
        <f>A289+1</f>
        <v>6</v>
      </c>
      <c r="B290" s="112"/>
      <c r="C290" s="61" t="s">
        <v>96</v>
      </c>
      <c r="D290" s="61" t="s">
        <v>285</v>
      </c>
      <c r="E290" s="64">
        <f>(37.91)*10.764</f>
        <v>408.06323999999995</v>
      </c>
      <c r="F290" s="64">
        <f>(2.44*0.95)*10.764</f>
        <v>24.950952000000001</v>
      </c>
      <c r="G290" s="61">
        <v>0</v>
      </c>
      <c r="H290" s="64">
        <f>E290+F290+(IF(G290&lt;101,G290,IF(G290&lt;201,G290/2,IF(G290&lt;=301,G290/3,G290/4))))</f>
        <v>433.01419199999998</v>
      </c>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WZB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row>
    <row r="291" spans="1:150 16226:16383" s="3" customFormat="1" ht="20.25" x14ac:dyDescent="0.25">
      <c r="A291" s="132" t="s">
        <v>286</v>
      </c>
      <c r="B291" s="133"/>
      <c r="C291" s="133"/>
      <c r="D291" s="133"/>
      <c r="E291" s="133"/>
      <c r="F291" s="133"/>
      <c r="G291" s="133"/>
      <c r="H291" s="134"/>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WZB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row>
    <row r="292" spans="1:150 16226:16383" s="3" customFormat="1" ht="20.25" x14ac:dyDescent="0.25">
      <c r="A292" s="135">
        <v>1</v>
      </c>
      <c r="B292" s="135"/>
      <c r="C292" s="61" t="s">
        <v>96</v>
      </c>
      <c r="D292" s="61" t="s">
        <v>273</v>
      </c>
      <c r="E292" s="64">
        <f>(82.15)*10.764</f>
        <v>884.26260000000002</v>
      </c>
      <c r="F292" s="64">
        <f>(2.13*1.08+2.15*1.08)*10.764</f>
        <v>49.755513600000008</v>
      </c>
      <c r="G292" s="64">
        <v>0</v>
      </c>
      <c r="H292" s="64">
        <f>E292+F292+(IF(G292&lt;101,G292,IF(G292&lt;201,G292/2,IF(G292&lt;=301,G292/3,G292/4))))</f>
        <v>934.01811359999999</v>
      </c>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WZB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row>
    <row r="293" spans="1:150 16226:16383" s="3" customFormat="1" ht="20.25" x14ac:dyDescent="0.25">
      <c r="A293" s="110">
        <f>A292+1</f>
        <v>2</v>
      </c>
      <c r="B293" s="112"/>
      <c r="C293" s="61" t="s">
        <v>96</v>
      </c>
      <c r="D293" s="61" t="s">
        <v>273</v>
      </c>
      <c r="E293" s="64">
        <f>(82.15)*10.764</f>
        <v>884.26260000000002</v>
      </c>
      <c r="F293" s="64">
        <f>(2.13*1.08+2.15*1.08)*10.764</f>
        <v>49.755513600000008</v>
      </c>
      <c r="G293" s="64">
        <v>0</v>
      </c>
      <c r="H293" s="64">
        <f>E293+F293+(IF(G293&lt;101,G293,IF(G293&lt;201,G293/2,IF(G293&lt;=301,G293/3,G293/4))))</f>
        <v>934.01811359999999</v>
      </c>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WZB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row>
    <row r="294" spans="1:150 16226:16383" s="3" customFormat="1" ht="20.25" x14ac:dyDescent="0.25">
      <c r="A294" s="110">
        <f>A293+1</f>
        <v>3</v>
      </c>
      <c r="B294" s="112"/>
      <c r="C294" s="61" t="s">
        <v>96</v>
      </c>
      <c r="D294" s="61" t="s">
        <v>271</v>
      </c>
      <c r="E294" s="84">
        <f>(53.45)*10.764</f>
        <v>575.33579999999995</v>
      </c>
      <c r="F294" s="64">
        <f>(2.25*1.06)*10.764</f>
        <v>25.672140000000002</v>
      </c>
      <c r="G294" s="64">
        <v>0</v>
      </c>
      <c r="H294" s="64">
        <f>E294+F294+(IF(G294&lt;101,G294,IF(G294&lt;201,G294/2,IF(G294&lt;=301,G294/3,G294/4))))</f>
        <v>601.00793999999996</v>
      </c>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WZB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row>
    <row r="295" spans="1:150 16226:16383" s="3" customFormat="1" ht="20.25" customHeight="1" x14ac:dyDescent="0.25">
      <c r="A295" s="110">
        <f>A294+1</f>
        <v>4</v>
      </c>
      <c r="B295" s="112"/>
      <c r="C295" s="182" t="s">
        <v>276</v>
      </c>
      <c r="D295" s="183"/>
      <c r="E295" s="183"/>
      <c r="F295" s="183"/>
      <c r="G295" s="183"/>
      <c r="H295" s="184"/>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WZB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row>
    <row r="296" spans="1:150 16226:16383" s="3" customFormat="1" ht="20.25" customHeight="1" x14ac:dyDescent="0.25">
      <c r="A296" s="110">
        <f>A295+1</f>
        <v>5</v>
      </c>
      <c r="B296" s="112"/>
      <c r="C296" s="188"/>
      <c r="D296" s="189"/>
      <c r="E296" s="189"/>
      <c r="F296" s="189"/>
      <c r="G296" s="189"/>
      <c r="H296" s="190"/>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WZB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row>
    <row r="297" spans="1:150 16226:16383" s="3" customFormat="1" ht="20.25" customHeight="1" x14ac:dyDescent="0.25">
      <c r="A297" s="110">
        <f>A296+1</f>
        <v>6</v>
      </c>
      <c r="B297" s="112"/>
      <c r="C297" s="61" t="s">
        <v>96</v>
      </c>
      <c r="D297" s="61" t="s">
        <v>285</v>
      </c>
      <c r="E297" s="64">
        <f>(37.91)*10.764</f>
        <v>408.06323999999995</v>
      </c>
      <c r="F297" s="84">
        <f>(2.44*0.95)*10.764</f>
        <v>24.950952000000001</v>
      </c>
      <c r="G297" s="61">
        <v>0</v>
      </c>
      <c r="H297" s="64">
        <f>E297+F297+(IF(G297&lt;101,G297,IF(G297&lt;201,G297/2,IF(G297&lt;=301,G297/3,G297/4))))</f>
        <v>433.01419199999998</v>
      </c>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WZB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row>
    <row r="298" spans="1:150 16226:16383" s="3" customFormat="1" ht="20.25" x14ac:dyDescent="0.25">
      <c r="A298" s="132" t="s">
        <v>287</v>
      </c>
      <c r="B298" s="133"/>
      <c r="C298" s="133"/>
      <c r="D298" s="133"/>
      <c r="E298" s="133"/>
      <c r="F298" s="133"/>
      <c r="G298" s="133"/>
      <c r="H298" s="134"/>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WZB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row>
    <row r="299" spans="1:150 16226:16383" s="3" customFormat="1" ht="20.25" x14ac:dyDescent="0.25">
      <c r="A299" s="135">
        <v>1</v>
      </c>
      <c r="B299" s="135"/>
      <c r="C299" s="61" t="s">
        <v>96</v>
      </c>
      <c r="D299" s="61" t="s">
        <v>273</v>
      </c>
      <c r="E299" s="64">
        <f>(82.15)*10.764</f>
        <v>884.26260000000002</v>
      </c>
      <c r="F299" s="64">
        <f>(2.13*1.08+2.15*1.08)*10.764</f>
        <v>49.755513600000008</v>
      </c>
      <c r="G299" s="64">
        <v>0</v>
      </c>
      <c r="H299" s="64">
        <f>E299+F299+(IF(G299&lt;101,G299,IF(G299&lt;201,G299/2,IF(G299&lt;=301,G299/3,G299/4))))</f>
        <v>934.01811359999999</v>
      </c>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WZB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row>
    <row r="300" spans="1:150 16226:16383" s="3" customFormat="1" ht="20.25" x14ac:dyDescent="0.25">
      <c r="A300" s="110">
        <f>A299+1</f>
        <v>2</v>
      </c>
      <c r="B300" s="112"/>
      <c r="C300" s="61" t="s">
        <v>96</v>
      </c>
      <c r="D300" s="61" t="s">
        <v>273</v>
      </c>
      <c r="E300" s="64">
        <f>(82.15)*10.764</f>
        <v>884.26260000000002</v>
      </c>
      <c r="F300" s="64">
        <f>(2.13*1.08+2.15*1.08)*10.764</f>
        <v>49.755513600000008</v>
      </c>
      <c r="G300" s="64">
        <v>0</v>
      </c>
      <c r="H300" s="64">
        <f>E300+F300+(IF(G300&lt;101,G300,IF(G300&lt;201,G300/2,IF(G300&lt;=301,G300/3,G300/4))))</f>
        <v>934.01811359999999</v>
      </c>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WZB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row>
    <row r="301" spans="1:150 16226:16383" s="3" customFormat="1" ht="20.25" x14ac:dyDescent="0.25">
      <c r="A301" s="110">
        <f>A300+1</f>
        <v>3</v>
      </c>
      <c r="B301" s="112"/>
      <c r="C301" s="61" t="s">
        <v>96</v>
      </c>
      <c r="D301" s="61" t="s">
        <v>271</v>
      </c>
      <c r="E301" s="84">
        <f>(53.45)*10.764</f>
        <v>575.33579999999995</v>
      </c>
      <c r="F301" s="64">
        <f>(2.25*1.06)*10.764</f>
        <v>25.672140000000002</v>
      </c>
      <c r="G301" s="64">
        <v>0</v>
      </c>
      <c r="H301" s="64">
        <f>E301+F301+(IF(G301&lt;101,G301,IF(G301&lt;201,G301/2,IF(G301&lt;=301,G301/3,G301/4))))</f>
        <v>601.00793999999996</v>
      </c>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WZB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row>
    <row r="302" spans="1:150 16226:16383" s="3" customFormat="1" ht="20.25" customHeight="1" x14ac:dyDescent="0.25">
      <c r="A302" s="110">
        <f>A301+1</f>
        <v>4</v>
      </c>
      <c r="B302" s="112"/>
      <c r="C302" s="61" t="s">
        <v>96</v>
      </c>
      <c r="D302" s="61" t="s">
        <v>271</v>
      </c>
      <c r="E302" s="84">
        <f>(53.45)*10.764</f>
        <v>575.33579999999995</v>
      </c>
      <c r="F302" s="64">
        <f>(2.25*1.06)*10.764</f>
        <v>25.672140000000002</v>
      </c>
      <c r="G302" s="64">
        <v>0</v>
      </c>
      <c r="H302" s="64">
        <f>E302+F302+(IF(G302&lt;101,G302,IF(G302&lt;201,G302/2,IF(G302&lt;=301,G302/3,G302/4))))</f>
        <v>601.00793999999996</v>
      </c>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WZB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row>
    <row r="303" spans="1:150 16226:16383" s="3" customFormat="1" ht="20.25" customHeight="1" x14ac:dyDescent="0.25">
      <c r="A303" s="110">
        <f>A302+1</f>
        <v>5</v>
      </c>
      <c r="B303" s="112"/>
      <c r="C303" s="182" t="s">
        <v>279</v>
      </c>
      <c r="D303" s="183"/>
      <c r="E303" s="183"/>
      <c r="F303" s="183"/>
      <c r="G303" s="183"/>
      <c r="H303" s="184"/>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WZB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row>
    <row r="304" spans="1:150 16226:16383" s="3" customFormat="1" ht="20.25" customHeight="1" x14ac:dyDescent="0.25">
      <c r="A304" s="110">
        <f>A303+1</f>
        <v>6</v>
      </c>
      <c r="B304" s="112"/>
      <c r="C304" s="188"/>
      <c r="D304" s="189"/>
      <c r="E304" s="189"/>
      <c r="F304" s="189"/>
      <c r="G304" s="189"/>
      <c r="H304" s="190"/>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WZB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row>
    <row r="305" spans="1:150 16226:16383" s="3" customFormat="1" ht="20.25" x14ac:dyDescent="0.25">
      <c r="A305" s="101" t="s">
        <v>288</v>
      </c>
      <c r="B305" s="102"/>
      <c r="C305" s="102"/>
      <c r="D305" s="102"/>
      <c r="E305" s="102"/>
      <c r="F305" s="102"/>
      <c r="G305" s="102"/>
      <c r="H305" s="103"/>
      <c r="I305" s="87">
        <v>5</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WZB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row>
    <row r="306" spans="1:150 16226:16383" s="3" customFormat="1" ht="20.25" customHeight="1" x14ac:dyDescent="0.25">
      <c r="A306" s="135">
        <v>1</v>
      </c>
      <c r="B306" s="135"/>
      <c r="C306" s="61" t="s">
        <v>96</v>
      </c>
      <c r="D306" s="64" t="s">
        <v>273</v>
      </c>
      <c r="E306" s="64">
        <f>(82.15)*10.764</f>
        <v>884.26260000000002</v>
      </c>
      <c r="F306" s="64">
        <f>(2.13*1.08+2.15*1.08)*10.764</f>
        <v>49.755513600000008</v>
      </c>
      <c r="G306" s="64">
        <v>0</v>
      </c>
      <c r="H306" s="64">
        <f>E306+F306+(IF(G306&lt;101,G306,IF(G306&lt;201,G306/2,IF(G306&lt;=301,G306/3,G306/4))))</f>
        <v>934.01811359999999</v>
      </c>
      <c r="I306" s="1"/>
      <c r="J306" s="1"/>
      <c r="K306" s="1"/>
      <c r="L306" s="1"/>
      <c r="M306" s="1"/>
      <c r="N306" s="1"/>
      <c r="O306" s="1"/>
      <c r="P306" s="1"/>
      <c r="Q306" s="1"/>
      <c r="R306" s="1"/>
      <c r="S306" s="1"/>
      <c r="T306" s="23" t="str">
        <f t="shared" ref="T306:T311" ca="1" si="5">U306&amp;""&amp;",..,"&amp;""&amp;V306</f>
        <v>101,..,2901</v>
      </c>
      <c r="U306" s="23">
        <f ca="1">(SUMPRODUCT(MID(0&amp;(LEFT(A305,SUM(LEN(A305)-LEN(SUBSTITUTE(A305,{"0","1","2","3"},""))))), LARGE(INDEX(ISNUMBER(--MID((LEFT(A305,SUM(LEN(A305)-LEN(SUBSTITUTE(A305,{"0","1","2","3"},""))))), ROW(INDIRECT("1:"&amp;LEN((LEFT(A305,SUM(LEN(A305)-LEN(SUBSTITUTE(A305,{"0","1","2","3"},"")))))))), 1)) * ROW(INDIRECT("1:"&amp;LEN((LEFT(A305,SUM(LEN(A305)-LEN(SUBSTITUTE(A305,{"0","1","2","3"},"")))))))), 0), ROW(INDIRECT("1:"&amp;LEN((LEFT(A305,SUM(LEN(A305)-LEN(SUBSTITUTE(A305,{"0","1","2","3"},"")))))))))+1, 1) * 10^ROW(INDIRECT("1:"&amp;LEN((LEFT(A305,SUM(LEN(A305)-LEN(SUBSTITUTE(A305,{"0","1","2","3"},""))))))))/10))*100+1</f>
        <v>101</v>
      </c>
      <c r="V306" s="23">
        <f ca="1">(SUMPRODUCT(MID(0&amp;(--TRIM(RIGHT(SUBSTITUTE(LEFT(A305,_xlfn.AGGREGATE(16,6,FIND({0,1,2,3,4,5,6,7,8,9},A305,ROW(INDIRECT("1:"&amp;LEN(A305)))),1))," ",REPT(" ",LEN(A305))),LEN(A305)))), LARGE(INDEX(ISNUMBER(--MID((--TRIM(RIGHT(SUBSTITUTE(LEFT(A305,_xlfn.AGGREGATE(16,6,FIND({0,1,2,3,4,5,6,7,8,9},A305,ROW(INDIRECT("1:"&amp;LEN(A305)))),1))," ",REPT(" ",LEN(A305))),LEN(A305)))), ROW(INDIRECT("1:"&amp;LEN((--TRIM(RIGHT(SUBSTITUTE(LEFT(A305,_xlfn.AGGREGATE(16,6,FIND({0,1,2,3,4,5,6,7,8,9},A305,ROW(INDIRECT("1:"&amp;LEN(A305)))),1))," ",REPT(" ",LEN(A305))),LEN(A305))))))), 1)) * ROW(INDIRECT("1:"&amp;LEN((--TRIM(RIGHT(SUBSTITUTE(LEFT(A305,_xlfn.AGGREGATE(16,6,FIND({0,1,2,3,4,5,6,7,8,9},A305,ROW(INDIRECT("1:"&amp;LEN(A305)))),1))," ",REPT(" ",LEN(A305))),LEN(A305))))))), 0), ROW(INDIRECT("1:"&amp;LEN((--TRIM(RIGHT(SUBSTITUTE(LEFT(A305,_xlfn.AGGREGATE(16,6,FIND({0,1,2,3,4,5,6,7,8,9},A305,ROW(INDIRECT("1:"&amp;LEN(A305)))),1))," ",REPT(" ",LEN(A305))),LEN(A305))))))))+1, 1) * 10^ROW(INDIRECT("1:"&amp;LEN((--TRIM(RIGHT(SUBSTITUTE(LEFT(A305,_xlfn.AGGREGATE(16,6,FIND({0,1,2,3,4,5,6,7,8,9},A305,ROW(INDIRECT("1:"&amp;LEN(A305)))),1))," ",REPT(" ",LEN(A305))),LEN(A305)))))))/10))*100+1</f>
        <v>2901</v>
      </c>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WZB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row>
    <row r="307" spans="1:150 16226:16383" s="3" customFormat="1" ht="20.25" customHeight="1" x14ac:dyDescent="0.25">
      <c r="A307" s="135">
        <f>A306+1</f>
        <v>2</v>
      </c>
      <c r="B307" s="135"/>
      <c r="C307" s="61" t="s">
        <v>96</v>
      </c>
      <c r="D307" s="64" t="s">
        <v>273</v>
      </c>
      <c r="E307" s="64">
        <f>(82.15)*10.764</f>
        <v>884.26260000000002</v>
      </c>
      <c r="F307" s="64">
        <f>(2.13*1.08+2.15*1.08)*10.764</f>
        <v>49.755513600000008</v>
      </c>
      <c r="G307" s="64">
        <v>0</v>
      </c>
      <c r="H307" s="64">
        <f>E307+F307+(IF(G307&lt;101,G307,IF(G307&lt;201,G307/2,IF(G307&lt;=301,G307/3,G307/4))))</f>
        <v>934.01811359999999</v>
      </c>
      <c r="I307" s="1"/>
      <c r="J307" s="1"/>
      <c r="K307" s="1"/>
      <c r="L307" s="1"/>
      <c r="M307" s="1"/>
      <c r="N307" s="1"/>
      <c r="O307" s="1"/>
      <c r="P307" s="1"/>
      <c r="Q307" s="1"/>
      <c r="R307" s="1"/>
      <c r="S307" s="1"/>
      <c r="T307" s="23" t="str">
        <f t="shared" ca="1" si="5"/>
        <v>102,..,2902</v>
      </c>
      <c r="U307" s="23">
        <f ca="1">U306+1</f>
        <v>102</v>
      </c>
      <c r="V307" s="23">
        <f ca="1">V306+1</f>
        <v>2902</v>
      </c>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WZB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row>
    <row r="308" spans="1:150 16226:16383" s="3" customFormat="1" ht="20.25" customHeight="1" x14ac:dyDescent="0.25">
      <c r="A308" s="135">
        <f>A307+1</f>
        <v>3</v>
      </c>
      <c r="B308" s="135"/>
      <c r="C308" s="182" t="s">
        <v>278</v>
      </c>
      <c r="D308" s="183"/>
      <c r="E308" s="183"/>
      <c r="F308" s="183"/>
      <c r="G308" s="183"/>
      <c r="H308" s="184"/>
      <c r="I308" s="1"/>
      <c r="J308" s="1"/>
      <c r="K308" s="1"/>
      <c r="L308" s="1"/>
      <c r="M308" s="1"/>
      <c r="N308" s="1"/>
      <c r="O308" s="1"/>
      <c r="P308" s="1"/>
      <c r="Q308" s="1"/>
      <c r="R308" s="1"/>
      <c r="S308" s="1"/>
      <c r="T308" s="23" t="str">
        <f t="shared" ca="1" si="5"/>
        <v>103,..,2903</v>
      </c>
      <c r="U308" s="23">
        <f t="shared" ref="U308:V311" ca="1" si="6">U307+1</f>
        <v>103</v>
      </c>
      <c r="V308" s="23">
        <f t="shared" ca="1" si="6"/>
        <v>2903</v>
      </c>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WZB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row>
    <row r="309" spans="1:150 16226:16383" s="3" customFormat="1" ht="20.25" customHeight="1" x14ac:dyDescent="0.25">
      <c r="A309" s="135">
        <f>A308+1</f>
        <v>4</v>
      </c>
      <c r="B309" s="135"/>
      <c r="C309" s="188"/>
      <c r="D309" s="189"/>
      <c r="E309" s="189"/>
      <c r="F309" s="189"/>
      <c r="G309" s="189"/>
      <c r="H309" s="190"/>
      <c r="I309" s="1"/>
      <c r="J309" s="1"/>
      <c r="K309" s="1"/>
      <c r="L309" s="1"/>
      <c r="M309" s="1"/>
      <c r="N309" s="1"/>
      <c r="O309" s="1"/>
      <c r="P309" s="1"/>
      <c r="Q309" s="1"/>
      <c r="R309" s="1"/>
      <c r="S309" s="1"/>
      <c r="T309" s="23" t="str">
        <f t="shared" ca="1" si="5"/>
        <v>104,..,2904</v>
      </c>
      <c r="U309" s="23">
        <f t="shared" ca="1" si="6"/>
        <v>104</v>
      </c>
      <c r="V309" s="23">
        <f t="shared" ca="1" si="6"/>
        <v>2904</v>
      </c>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WZB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row>
    <row r="310" spans="1:150 16226:16383" s="3" customFormat="1" ht="20.25" customHeight="1" x14ac:dyDescent="0.25">
      <c r="A310" s="135">
        <f>A309+1</f>
        <v>5</v>
      </c>
      <c r="B310" s="135"/>
      <c r="C310" s="61" t="s">
        <v>96</v>
      </c>
      <c r="D310" s="64" t="s">
        <v>285</v>
      </c>
      <c r="E310" s="64">
        <f>(37.91)*10.764</f>
        <v>408.06323999999995</v>
      </c>
      <c r="F310" s="64">
        <f>(2.44*0.95)*10.764</f>
        <v>24.950952000000001</v>
      </c>
      <c r="G310" s="64">
        <v>0</v>
      </c>
      <c r="H310" s="64">
        <f>E310+F310+(IF(G310&lt;101,G310,IF(G310&lt;201,G310/2,IF(G310&lt;=301,G310/3,G310/4))))</f>
        <v>433.01419199999998</v>
      </c>
      <c r="I310" s="1"/>
      <c r="J310" s="1"/>
      <c r="K310" s="1"/>
      <c r="L310" s="1"/>
      <c r="M310" s="1"/>
      <c r="N310" s="1"/>
      <c r="O310" s="1"/>
      <c r="P310" s="1"/>
      <c r="Q310" s="1"/>
      <c r="R310" s="1"/>
      <c r="S310" s="1"/>
      <c r="T310" s="23" t="str">
        <f t="shared" ca="1" si="5"/>
        <v>105,..,2905</v>
      </c>
      <c r="U310" s="23">
        <f t="shared" ca="1" si="6"/>
        <v>105</v>
      </c>
      <c r="V310" s="23">
        <f t="shared" ca="1" si="6"/>
        <v>2905</v>
      </c>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WZB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row>
    <row r="311" spans="1:150 16226:16383" s="3" customFormat="1" ht="20.25" customHeight="1" x14ac:dyDescent="0.25">
      <c r="A311" s="135">
        <f>A310+1</f>
        <v>6</v>
      </c>
      <c r="B311" s="135"/>
      <c r="C311" s="61" t="s">
        <v>96</v>
      </c>
      <c r="D311" s="64" t="s">
        <v>285</v>
      </c>
      <c r="E311" s="64">
        <f>(37.91)*10.764</f>
        <v>408.06323999999995</v>
      </c>
      <c r="F311" s="64">
        <f>(2.44*0.95)*10.764</f>
        <v>24.950952000000001</v>
      </c>
      <c r="G311" s="84">
        <v>0</v>
      </c>
      <c r="H311" s="64">
        <f>E311+F311+(IF(G311&lt;101,G311,IF(G311&lt;201,G311/2,IF(G311&lt;=301,G311/3,G311/4))))</f>
        <v>433.01419199999998</v>
      </c>
      <c r="I311" s="1"/>
      <c r="J311" s="1"/>
      <c r="K311" s="1"/>
      <c r="L311" s="1"/>
      <c r="M311" s="1"/>
      <c r="N311" s="1"/>
      <c r="O311" s="1"/>
      <c r="P311" s="1"/>
      <c r="Q311" s="1"/>
      <c r="R311" s="1"/>
      <c r="S311" s="1"/>
      <c r="T311" s="23" t="str">
        <f t="shared" ca="1" si="5"/>
        <v>106,..,2906</v>
      </c>
      <c r="U311" s="23">
        <f t="shared" ca="1" si="6"/>
        <v>106</v>
      </c>
      <c r="V311" s="23">
        <f t="shared" ca="1" si="6"/>
        <v>2906</v>
      </c>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WZB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row>
    <row r="312" spans="1:150 16226:16383" s="3" customFormat="1" ht="20.25" x14ac:dyDescent="0.25">
      <c r="A312" s="101" t="s">
        <v>289</v>
      </c>
      <c r="B312" s="102"/>
      <c r="C312" s="102"/>
      <c r="D312" s="102"/>
      <c r="E312" s="102"/>
      <c r="F312" s="102"/>
      <c r="G312" s="102"/>
      <c r="H312" s="103"/>
      <c r="I312" s="87">
        <f>6+6+6+6+4</f>
        <v>28</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WZB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row>
    <row r="313" spans="1:150 16226:16383" s="3" customFormat="1" ht="20.25" customHeight="1" x14ac:dyDescent="0.25">
      <c r="A313" s="135">
        <v>1</v>
      </c>
      <c r="B313" s="135"/>
      <c r="C313" s="61" t="s">
        <v>96</v>
      </c>
      <c r="D313" s="64" t="s">
        <v>273</v>
      </c>
      <c r="E313" s="64">
        <f>(82.15)*10.764</f>
        <v>884.26260000000002</v>
      </c>
      <c r="F313" s="64">
        <f>(2.13*1.08+2.15*1.08)*10.764</f>
        <v>49.755513600000008</v>
      </c>
      <c r="G313" s="64">
        <v>0</v>
      </c>
      <c r="H313" s="64">
        <f t="shared" ref="H313:H318" si="7">E313+F313+(IF(G313&lt;101,G313,IF(G313&lt;201,G313/2,IF(G313&lt;=301,G313/3,G313/4))))</f>
        <v>934.01811359999999</v>
      </c>
      <c r="I313" s="1"/>
      <c r="J313" s="1"/>
      <c r="K313" s="1"/>
      <c r="L313" s="1"/>
      <c r="M313" s="1"/>
      <c r="N313" s="1"/>
      <c r="O313" s="1"/>
      <c r="P313" s="1"/>
      <c r="Q313" s="1"/>
      <c r="R313" s="1"/>
      <c r="S313" s="1"/>
      <c r="T313" s="23" t="str">
        <f t="shared" ref="T313:T318" ca="1" si="8">U313&amp;""&amp;",..,"&amp;""&amp;V313</f>
        <v>2701,..,3301</v>
      </c>
      <c r="U313" s="23">
        <f ca="1">(SUMPRODUCT(MID(0&amp;(LEFT(A312,SUM(LEN(A312)-LEN(SUBSTITUTE(A312,{"0","1","2","3"},""))))), LARGE(INDEX(ISNUMBER(--MID((LEFT(A312,SUM(LEN(A312)-LEN(SUBSTITUTE(A312,{"0","1","2","3"},""))))), ROW(INDIRECT("1:"&amp;LEN((LEFT(A312,SUM(LEN(A312)-LEN(SUBSTITUTE(A312,{"0","1","2","3"},"")))))))), 1)) * ROW(INDIRECT("1:"&amp;LEN((LEFT(A312,SUM(LEN(A312)-LEN(SUBSTITUTE(A312,{"0","1","2","3"},"")))))))), 0), ROW(INDIRECT("1:"&amp;LEN((LEFT(A312,SUM(LEN(A312)-LEN(SUBSTITUTE(A312,{"0","1","2","3"},"")))))))))+1, 1) * 10^ROW(INDIRECT("1:"&amp;LEN((LEFT(A312,SUM(LEN(A312)-LEN(SUBSTITUTE(A312,{"0","1","2","3"},""))))))))/10))*100+1</f>
        <v>2701</v>
      </c>
      <c r="V313" s="23">
        <f ca="1">(SUMPRODUCT(MID(0&amp;(--TRIM(RIGHT(SUBSTITUTE(LEFT(A312,_xlfn.AGGREGATE(16,6,FIND({0,1,2,3,4,5,6,7,8,9},A312,ROW(INDIRECT("1:"&amp;LEN(A312)))),1))," ",REPT(" ",LEN(A312))),LEN(A312)))), LARGE(INDEX(ISNUMBER(--MID((--TRIM(RIGHT(SUBSTITUTE(LEFT(A312,_xlfn.AGGREGATE(16,6,FIND({0,1,2,3,4,5,6,7,8,9},A312,ROW(INDIRECT("1:"&amp;LEN(A312)))),1))," ",REPT(" ",LEN(A312))),LEN(A312)))), ROW(INDIRECT("1:"&amp;LEN((--TRIM(RIGHT(SUBSTITUTE(LEFT(A312,_xlfn.AGGREGATE(16,6,FIND({0,1,2,3,4,5,6,7,8,9},A312,ROW(INDIRECT("1:"&amp;LEN(A312)))),1))," ",REPT(" ",LEN(A312))),LEN(A312))))))), 1)) * ROW(INDIRECT("1:"&amp;LEN((--TRIM(RIGHT(SUBSTITUTE(LEFT(A312,_xlfn.AGGREGATE(16,6,FIND({0,1,2,3,4,5,6,7,8,9},A312,ROW(INDIRECT("1:"&amp;LEN(A312)))),1))," ",REPT(" ",LEN(A312))),LEN(A312))))))), 0), ROW(INDIRECT("1:"&amp;LEN((--TRIM(RIGHT(SUBSTITUTE(LEFT(A312,_xlfn.AGGREGATE(16,6,FIND({0,1,2,3,4,5,6,7,8,9},A312,ROW(INDIRECT("1:"&amp;LEN(A312)))),1))," ",REPT(" ",LEN(A312))),LEN(A312))))))))+1, 1) * 10^ROW(INDIRECT("1:"&amp;LEN((--TRIM(RIGHT(SUBSTITUTE(LEFT(A312,_xlfn.AGGREGATE(16,6,FIND({0,1,2,3,4,5,6,7,8,9},A312,ROW(INDIRECT("1:"&amp;LEN(A312)))),1))," ",REPT(" ",LEN(A312))),LEN(A312)))))))/10))*100+1</f>
        <v>3301</v>
      </c>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WZB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row>
    <row r="314" spans="1:150 16226:16383" s="3" customFormat="1" ht="20.25" customHeight="1" x14ac:dyDescent="0.25">
      <c r="A314" s="135">
        <f>A313+1</f>
        <v>2</v>
      </c>
      <c r="B314" s="135"/>
      <c r="C314" s="61" t="s">
        <v>96</v>
      </c>
      <c r="D314" s="64" t="s">
        <v>273</v>
      </c>
      <c r="E314" s="64">
        <f>(82.15)*10.764</f>
        <v>884.26260000000002</v>
      </c>
      <c r="F314" s="64">
        <f>(2.13*1.08+2.15*1.08)*10.764</f>
        <v>49.755513600000008</v>
      </c>
      <c r="G314" s="64">
        <v>0</v>
      </c>
      <c r="H314" s="64">
        <f t="shared" si="7"/>
        <v>934.01811359999999</v>
      </c>
      <c r="I314" s="1"/>
      <c r="J314" s="1"/>
      <c r="K314" s="1"/>
      <c r="L314" s="1"/>
      <c r="M314" s="1"/>
      <c r="N314" s="1"/>
      <c r="O314" s="1"/>
      <c r="P314" s="1"/>
      <c r="Q314" s="1"/>
      <c r="R314" s="1"/>
      <c r="S314" s="1"/>
      <c r="T314" s="23" t="str">
        <f t="shared" ca="1" si="8"/>
        <v>2702,..,3302</v>
      </c>
      <c r="U314" s="23">
        <f t="shared" ref="U314:V318" ca="1" si="9">U313+1</f>
        <v>2702</v>
      </c>
      <c r="V314" s="23">
        <f t="shared" ca="1" si="9"/>
        <v>3302</v>
      </c>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WZB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row>
    <row r="315" spans="1:150 16226:16383" s="3" customFormat="1" ht="20.25" customHeight="1" x14ac:dyDescent="0.25">
      <c r="A315" s="135">
        <f>A314+1</f>
        <v>3</v>
      </c>
      <c r="B315" s="135"/>
      <c r="C315" s="61" t="s">
        <v>96</v>
      </c>
      <c r="D315" s="61" t="s">
        <v>271</v>
      </c>
      <c r="E315" s="84">
        <f>(53.45)*10.764</f>
        <v>575.33579999999995</v>
      </c>
      <c r="F315" s="64">
        <f>(2.25*1.06)*10.764</f>
        <v>25.672140000000002</v>
      </c>
      <c r="G315" s="64">
        <v>0</v>
      </c>
      <c r="H315" s="64">
        <f t="shared" si="7"/>
        <v>601.00793999999996</v>
      </c>
      <c r="I315" s="1"/>
      <c r="J315" s="1"/>
      <c r="K315" s="1"/>
      <c r="L315" s="1"/>
      <c r="M315" s="1"/>
      <c r="N315" s="1"/>
      <c r="O315" s="1"/>
      <c r="P315" s="1"/>
      <c r="Q315" s="1"/>
      <c r="R315" s="1"/>
      <c r="S315" s="1"/>
      <c r="T315" s="23" t="str">
        <f t="shared" ca="1" si="8"/>
        <v>2703,..,3303</v>
      </c>
      <c r="U315" s="23">
        <f t="shared" ca="1" si="9"/>
        <v>2703</v>
      </c>
      <c r="V315" s="23">
        <f t="shared" ca="1" si="9"/>
        <v>3303</v>
      </c>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WZB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row>
    <row r="316" spans="1:150 16226:16383" s="3" customFormat="1" ht="20.25" customHeight="1" x14ac:dyDescent="0.25">
      <c r="A316" s="135">
        <f>A315+1</f>
        <v>4</v>
      </c>
      <c r="B316" s="135"/>
      <c r="C316" s="61" t="s">
        <v>96</v>
      </c>
      <c r="D316" s="61" t="s">
        <v>271</v>
      </c>
      <c r="E316" s="84">
        <f>(53.45)*10.764</f>
        <v>575.33579999999995</v>
      </c>
      <c r="F316" s="64">
        <f>(2.25*1.06)*10.764</f>
        <v>25.672140000000002</v>
      </c>
      <c r="G316" s="64">
        <v>0</v>
      </c>
      <c r="H316" s="64">
        <f t="shared" si="7"/>
        <v>601.00793999999996</v>
      </c>
      <c r="I316" s="1"/>
      <c r="J316" s="1"/>
      <c r="K316" s="1"/>
      <c r="L316" s="1"/>
      <c r="M316" s="1"/>
      <c r="N316" s="1"/>
      <c r="O316" s="1"/>
      <c r="P316" s="1"/>
      <c r="Q316" s="1"/>
      <c r="R316" s="1"/>
      <c r="S316" s="1"/>
      <c r="T316" s="23" t="str">
        <f t="shared" ca="1" si="8"/>
        <v>2704,..,3304</v>
      </c>
      <c r="U316" s="23">
        <f t="shared" ca="1" si="9"/>
        <v>2704</v>
      </c>
      <c r="V316" s="23">
        <f t="shared" ca="1" si="9"/>
        <v>3304</v>
      </c>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WZB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row>
    <row r="317" spans="1:150 16226:16383" s="3" customFormat="1" ht="20.25" customHeight="1" x14ac:dyDescent="0.25">
      <c r="A317" s="135">
        <f>A316+1</f>
        <v>5</v>
      </c>
      <c r="B317" s="135"/>
      <c r="C317" s="61" t="s">
        <v>96</v>
      </c>
      <c r="D317" s="64" t="s">
        <v>285</v>
      </c>
      <c r="E317" s="64">
        <f>(37.91)*10.764</f>
        <v>408.06323999999995</v>
      </c>
      <c r="F317" s="84">
        <f>(2.44*0.95)*10.764</f>
        <v>24.950952000000001</v>
      </c>
      <c r="G317" s="64">
        <v>0</v>
      </c>
      <c r="H317" s="64">
        <f t="shared" si="7"/>
        <v>433.01419199999998</v>
      </c>
      <c r="I317" s="1"/>
      <c r="J317" s="1"/>
      <c r="K317" s="1"/>
      <c r="L317" s="1"/>
      <c r="M317" s="1"/>
      <c r="N317" s="1"/>
      <c r="O317" s="1"/>
      <c r="P317" s="1"/>
      <c r="Q317" s="1"/>
      <c r="R317" s="1"/>
      <c r="S317" s="1"/>
      <c r="T317" s="23" t="str">
        <f t="shared" ca="1" si="8"/>
        <v>2705,..,3305</v>
      </c>
      <c r="U317" s="23">
        <f t="shared" ca="1" si="9"/>
        <v>2705</v>
      </c>
      <c r="V317" s="23">
        <f t="shared" ca="1" si="9"/>
        <v>3305</v>
      </c>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WZB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row>
    <row r="318" spans="1:150 16226:16383" s="3" customFormat="1" ht="20.25" customHeight="1" x14ac:dyDescent="0.25">
      <c r="A318" s="135">
        <f>A317+1</f>
        <v>6</v>
      </c>
      <c r="B318" s="135"/>
      <c r="C318" s="61" t="s">
        <v>96</v>
      </c>
      <c r="D318" s="64" t="s">
        <v>285</v>
      </c>
      <c r="E318" s="64">
        <f>(37.91)*10.764</f>
        <v>408.06323999999995</v>
      </c>
      <c r="F318" s="84">
        <f>(2.44*0.95)*10.764</f>
        <v>24.950952000000001</v>
      </c>
      <c r="G318" s="64">
        <v>0</v>
      </c>
      <c r="H318" s="64">
        <f t="shared" si="7"/>
        <v>433.01419199999998</v>
      </c>
      <c r="I318" s="1"/>
      <c r="J318" s="1"/>
      <c r="K318" s="1"/>
      <c r="L318" s="1"/>
      <c r="M318" s="1"/>
      <c r="N318" s="1"/>
      <c r="O318" s="1"/>
      <c r="P318" s="1"/>
      <c r="Q318" s="1"/>
      <c r="R318" s="1"/>
      <c r="S318" s="1"/>
      <c r="T318" s="23" t="str">
        <f t="shared" ca="1" si="8"/>
        <v>2706,..,3306</v>
      </c>
      <c r="U318" s="23">
        <f t="shared" ca="1" si="9"/>
        <v>2706</v>
      </c>
      <c r="V318" s="23">
        <f t="shared" ca="1" si="9"/>
        <v>3306</v>
      </c>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WZB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row>
    <row r="319" spans="1:150 16226:16383" s="3" customFormat="1" ht="20.25" x14ac:dyDescent="0.25">
      <c r="A319" s="132" t="s">
        <v>262</v>
      </c>
      <c r="B319" s="133"/>
      <c r="C319" s="133"/>
      <c r="D319" s="133"/>
      <c r="E319" s="133"/>
      <c r="F319" s="133"/>
      <c r="G319" s="133"/>
      <c r="H319" s="134"/>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WZB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row>
    <row r="320" spans="1:150 16226:16383" s="3" customFormat="1" ht="20.25" x14ac:dyDescent="0.25">
      <c r="A320" s="132" t="s">
        <v>343</v>
      </c>
      <c r="B320" s="133"/>
      <c r="C320" s="133"/>
      <c r="D320" s="133"/>
      <c r="E320" s="133"/>
      <c r="F320" s="133"/>
      <c r="G320" s="133"/>
      <c r="H320" s="134"/>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WZB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row>
    <row r="321" spans="1:150 16226:16383" s="3" customFormat="1" ht="20.25" x14ac:dyDescent="0.25">
      <c r="A321" s="132" t="s">
        <v>266</v>
      </c>
      <c r="B321" s="133"/>
      <c r="C321" s="133"/>
      <c r="D321" s="133"/>
      <c r="E321" s="133"/>
      <c r="F321" s="133"/>
      <c r="G321" s="133"/>
      <c r="H321" s="134"/>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WZB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row>
    <row r="322" spans="1:150 16226:16383" s="3" customFormat="1" ht="20.25" x14ac:dyDescent="0.25">
      <c r="A322" s="132" t="s">
        <v>284</v>
      </c>
      <c r="B322" s="133"/>
      <c r="C322" s="133"/>
      <c r="D322" s="133"/>
      <c r="E322" s="133"/>
      <c r="F322" s="133"/>
      <c r="G322" s="133"/>
      <c r="H322" s="134"/>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WZB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row>
    <row r="323" spans="1:150 16226:16383" s="3" customFormat="1" ht="20.25" x14ac:dyDescent="0.25">
      <c r="A323" s="206">
        <v>1</v>
      </c>
      <c r="B323" s="206"/>
      <c r="C323" s="104" t="s">
        <v>276</v>
      </c>
      <c r="D323" s="105"/>
      <c r="E323" s="105"/>
      <c r="F323" s="105"/>
      <c r="G323" s="105"/>
      <c r="H323" s="106"/>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WZB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row>
    <row r="324" spans="1:150 16226:16383" s="3" customFormat="1" ht="20.25" x14ac:dyDescent="0.25">
      <c r="A324" s="207">
        <f>A323+1</f>
        <v>2</v>
      </c>
      <c r="B324" s="208"/>
      <c r="C324" s="209"/>
      <c r="D324" s="210"/>
      <c r="E324" s="210"/>
      <c r="F324" s="210"/>
      <c r="G324" s="210"/>
      <c r="H324" s="21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WZB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row>
    <row r="325" spans="1:150 16226:16383" s="3" customFormat="1" ht="20.25" customHeight="1" x14ac:dyDescent="0.25">
      <c r="A325" s="207">
        <f t="shared" ref="A325:A327" si="10">A324+1</f>
        <v>3</v>
      </c>
      <c r="B325" s="208"/>
      <c r="C325" s="99" t="s">
        <v>96</v>
      </c>
      <c r="D325" s="100" t="s">
        <v>271</v>
      </c>
      <c r="E325" s="100">
        <f>(70.6)*10.764</f>
        <v>759.93839999999989</v>
      </c>
      <c r="F325" s="100">
        <f>(2.13*1.08+2.15*1.07)*10.764</f>
        <v>49.524087600000001</v>
      </c>
      <c r="G325" s="100">
        <v>0</v>
      </c>
      <c r="H325" s="100">
        <f>E325+F325+(IF(G325&lt;101,G325,IF(G325&lt;201,G325/2,IF(G325&lt;=301,G325/3,G325/4))))</f>
        <v>809.46248759999992</v>
      </c>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WZB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row>
    <row r="326" spans="1:150 16226:16383" s="3" customFormat="1" ht="20.25" customHeight="1" x14ac:dyDescent="0.25">
      <c r="A326" s="207">
        <f t="shared" si="10"/>
        <v>4</v>
      </c>
      <c r="B326" s="208"/>
      <c r="C326" s="99" t="s">
        <v>96</v>
      </c>
      <c r="D326" s="100" t="s">
        <v>271</v>
      </c>
      <c r="E326" s="100">
        <f>(67.28)*10.764</f>
        <v>724.20191999999997</v>
      </c>
      <c r="F326" s="100">
        <f>(2.15*1.07+2.13*1.08)*10.764</f>
        <v>49.524087600000001</v>
      </c>
      <c r="G326" s="100">
        <v>0</v>
      </c>
      <c r="H326" s="100">
        <f>E326+F326+(IF(G326&lt;101,G326,IF(G326&lt;201,G326/2,IF(G326&lt;=301,G326/3,G326/4))))</f>
        <v>773.7260076</v>
      </c>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WZB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row>
    <row r="327" spans="1:150 16226:16383" s="3" customFormat="1" ht="20.25" x14ac:dyDescent="0.25">
      <c r="A327" s="207">
        <f t="shared" si="10"/>
        <v>5</v>
      </c>
      <c r="B327" s="208"/>
      <c r="C327" s="215" t="s">
        <v>270</v>
      </c>
      <c r="D327" s="216"/>
      <c r="E327" s="216"/>
      <c r="F327" s="216"/>
      <c r="G327" s="216"/>
      <c r="H327" s="217"/>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WZB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row>
    <row r="328" spans="1:150 16226:16383" s="3" customFormat="1" ht="20.25" x14ac:dyDescent="0.25">
      <c r="A328" s="212" t="s">
        <v>269</v>
      </c>
      <c r="B328" s="213"/>
      <c r="C328" s="213"/>
      <c r="D328" s="213"/>
      <c r="E328" s="213"/>
      <c r="F328" s="213"/>
      <c r="G328" s="213"/>
      <c r="H328" s="214"/>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WZB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row>
    <row r="329" spans="1:150 16226:16383" s="3" customFormat="1" ht="20.25" x14ac:dyDescent="0.25">
      <c r="A329" s="206">
        <v>1</v>
      </c>
      <c r="B329" s="206"/>
      <c r="C329" s="104" t="s">
        <v>276</v>
      </c>
      <c r="D329" s="105"/>
      <c r="E329" s="105"/>
      <c r="F329" s="105"/>
      <c r="G329" s="105"/>
      <c r="H329" s="106"/>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WZB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row>
    <row r="330" spans="1:150 16226:16383" s="3" customFormat="1" ht="20.25" x14ac:dyDescent="0.25">
      <c r="A330" s="207">
        <f>A329+1</f>
        <v>2</v>
      </c>
      <c r="B330" s="208"/>
      <c r="C330" s="209"/>
      <c r="D330" s="210"/>
      <c r="E330" s="210"/>
      <c r="F330" s="210"/>
      <c r="G330" s="210"/>
      <c r="H330" s="21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WZB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row>
    <row r="331" spans="1:150 16226:16383" s="3" customFormat="1" ht="20.25" customHeight="1" x14ac:dyDescent="0.25">
      <c r="A331" s="207">
        <f t="shared" ref="A331:A333" si="11">A330+1</f>
        <v>3</v>
      </c>
      <c r="B331" s="208"/>
      <c r="C331" s="99" t="s">
        <v>96</v>
      </c>
      <c r="D331" s="100" t="s">
        <v>271</v>
      </c>
      <c r="E331" s="100">
        <f>(70.6)*10.764</f>
        <v>759.93839999999989</v>
      </c>
      <c r="F331" s="100">
        <f>(2.13*1.08+2.15*1.07)*10.764</f>
        <v>49.524087600000001</v>
      </c>
      <c r="G331" s="100">
        <v>0</v>
      </c>
      <c r="H331" s="100">
        <f>E331+F331+(IF(G331&lt;101,G331,IF(G331&lt;201,G331/2,IF(G331&lt;=301,G331/3,G331/4))))</f>
        <v>809.46248759999992</v>
      </c>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WZB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row>
    <row r="332" spans="1:150 16226:16383" s="3" customFormat="1" ht="20.25" customHeight="1" x14ac:dyDescent="0.25">
      <c r="A332" s="207">
        <f t="shared" si="11"/>
        <v>4</v>
      </c>
      <c r="B332" s="208"/>
      <c r="C332" s="99" t="s">
        <v>96</v>
      </c>
      <c r="D332" s="100" t="s">
        <v>271</v>
      </c>
      <c r="E332" s="100">
        <f>(67.28)*10.764</f>
        <v>724.20191999999997</v>
      </c>
      <c r="F332" s="100">
        <f>(2.15*1.07+2.13*1.08)*10.764</f>
        <v>49.524087600000001</v>
      </c>
      <c r="G332" s="100">
        <v>0</v>
      </c>
      <c r="H332" s="100">
        <f>E332+F332+(IF(G332&lt;101,G332,IF(G332&lt;201,G332/2,IF(G332&lt;=301,G332/3,G332/4))))</f>
        <v>773.7260076</v>
      </c>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WZB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row>
    <row r="333" spans="1:150 16226:16383" s="3" customFormat="1" ht="20.25" x14ac:dyDescent="0.25">
      <c r="A333" s="207">
        <f t="shared" si="11"/>
        <v>5</v>
      </c>
      <c r="B333" s="208"/>
      <c r="C333" s="215" t="s">
        <v>270</v>
      </c>
      <c r="D333" s="216"/>
      <c r="E333" s="216"/>
      <c r="F333" s="216"/>
      <c r="G333" s="216"/>
      <c r="H333" s="217"/>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WZB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row>
    <row r="334" spans="1:150 16226:16383" s="3" customFormat="1" ht="20.25" x14ac:dyDescent="0.25">
      <c r="A334" s="132" t="s">
        <v>272</v>
      </c>
      <c r="B334" s="133"/>
      <c r="C334" s="133"/>
      <c r="D334" s="133"/>
      <c r="E334" s="133"/>
      <c r="F334" s="133"/>
      <c r="G334" s="133"/>
      <c r="H334" s="134"/>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WZB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row>
    <row r="335" spans="1:150 16226:16383" s="3" customFormat="1" ht="20.25" x14ac:dyDescent="0.25">
      <c r="A335" s="206">
        <v>1</v>
      </c>
      <c r="B335" s="206"/>
      <c r="C335" s="104" t="s">
        <v>276</v>
      </c>
      <c r="D335" s="105"/>
      <c r="E335" s="105"/>
      <c r="F335" s="105"/>
      <c r="G335" s="105"/>
      <c r="H335" s="106"/>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WZB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row>
    <row r="336" spans="1:150 16226:16383" s="3" customFormat="1" ht="20.25" x14ac:dyDescent="0.25">
      <c r="A336" s="207">
        <f>A335+1</f>
        <v>2</v>
      </c>
      <c r="B336" s="208"/>
      <c r="C336" s="209"/>
      <c r="D336" s="210"/>
      <c r="E336" s="210"/>
      <c r="F336" s="210"/>
      <c r="G336" s="210"/>
      <c r="H336" s="21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WZB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row>
    <row r="337" spans="1:150 16226:16383" s="3" customFormat="1" ht="20.25" customHeight="1" x14ac:dyDescent="0.25">
      <c r="A337" s="207">
        <f t="shared" ref="A337:A339" si="12">A336+1</f>
        <v>3</v>
      </c>
      <c r="B337" s="208"/>
      <c r="C337" s="99" t="s">
        <v>96</v>
      </c>
      <c r="D337" s="100" t="s">
        <v>271</v>
      </c>
      <c r="E337" s="100">
        <f>(70.6)*10.764</f>
        <v>759.93839999999989</v>
      </c>
      <c r="F337" s="100">
        <f>(2.13*1.08+2.15*1.07)*10.764</f>
        <v>49.524087600000001</v>
      </c>
      <c r="G337" s="100">
        <v>0</v>
      </c>
      <c r="H337" s="100">
        <f>E337+F337+(IF(G337&lt;101,G337,IF(G337&lt;201,G337/2,IF(G337&lt;=301,G337/3,G337/4))))</f>
        <v>809.46248759999992</v>
      </c>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WZB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row>
    <row r="338" spans="1:150 16226:16383" s="3" customFormat="1" ht="20.25" customHeight="1" x14ac:dyDescent="0.25">
      <c r="A338" s="207">
        <f t="shared" si="12"/>
        <v>4</v>
      </c>
      <c r="B338" s="208"/>
      <c r="C338" s="99" t="s">
        <v>96</v>
      </c>
      <c r="D338" s="100" t="s">
        <v>271</v>
      </c>
      <c r="E338" s="100">
        <f>(67.28)*10.764</f>
        <v>724.20191999999997</v>
      </c>
      <c r="F338" s="100">
        <f>(2.15*1.07+2.13*1.08)*10.764</f>
        <v>49.524087600000001</v>
      </c>
      <c r="G338" s="100">
        <v>0</v>
      </c>
      <c r="H338" s="100">
        <f>E338+F338+(IF(G338&lt;101,G338,IF(G338&lt;201,G338/2,IF(G338&lt;=301,G338/3,G338/4))))</f>
        <v>773.7260076</v>
      </c>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WZB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row>
    <row r="339" spans="1:150 16226:16383" s="3" customFormat="1" ht="20.25" x14ac:dyDescent="0.25">
      <c r="A339" s="207">
        <f t="shared" si="12"/>
        <v>5</v>
      </c>
      <c r="B339" s="208"/>
      <c r="C339" s="215" t="s">
        <v>270</v>
      </c>
      <c r="D339" s="216"/>
      <c r="E339" s="216"/>
      <c r="F339" s="216"/>
      <c r="G339" s="216"/>
      <c r="H339" s="217"/>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WZB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row>
    <row r="340" spans="1:150 16226:16383" s="3" customFormat="1" ht="20.25" x14ac:dyDescent="0.25">
      <c r="A340" s="212" t="s">
        <v>274</v>
      </c>
      <c r="B340" s="213"/>
      <c r="C340" s="213"/>
      <c r="D340" s="213"/>
      <c r="E340" s="213"/>
      <c r="F340" s="213"/>
      <c r="G340" s="213"/>
      <c r="H340" s="214"/>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WZB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row>
    <row r="341" spans="1:150 16226:16383" s="3" customFormat="1" ht="20.25" x14ac:dyDescent="0.25">
      <c r="A341" s="206">
        <v>1</v>
      </c>
      <c r="B341" s="206"/>
      <c r="C341" s="104" t="s">
        <v>276</v>
      </c>
      <c r="D341" s="105"/>
      <c r="E341" s="105"/>
      <c r="F341" s="105"/>
      <c r="G341" s="105"/>
      <c r="H341" s="106"/>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WZB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row>
    <row r="342" spans="1:150 16226:16383" s="3" customFormat="1" ht="20.25" x14ac:dyDescent="0.25">
      <c r="A342" s="207">
        <f>A341+1</f>
        <v>2</v>
      </c>
      <c r="B342" s="208"/>
      <c r="C342" s="209"/>
      <c r="D342" s="210"/>
      <c r="E342" s="210"/>
      <c r="F342" s="210"/>
      <c r="G342" s="210"/>
      <c r="H342" s="21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WZB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row>
    <row r="343" spans="1:150 16226:16383" s="3" customFormat="1" ht="20.25" customHeight="1" x14ac:dyDescent="0.25">
      <c r="A343" s="207">
        <f t="shared" ref="A343:A345" si="13">A342+1</f>
        <v>3</v>
      </c>
      <c r="B343" s="208"/>
      <c r="C343" s="99" t="s">
        <v>96</v>
      </c>
      <c r="D343" s="100" t="s">
        <v>271</v>
      </c>
      <c r="E343" s="100">
        <f>(70.6)*10.764</f>
        <v>759.93839999999989</v>
      </c>
      <c r="F343" s="100">
        <f>(2.13*1.08+2.15*1.07)*10.764</f>
        <v>49.524087600000001</v>
      </c>
      <c r="G343" s="100">
        <v>0</v>
      </c>
      <c r="H343" s="100">
        <f>E343+F343+(IF(G343&lt;101,G343,IF(G343&lt;201,G343/2,IF(G343&lt;=301,G343/3,G343/4))))</f>
        <v>809.46248759999992</v>
      </c>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WZB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row>
    <row r="344" spans="1:150 16226:16383" s="3" customFormat="1" ht="20.25" customHeight="1" x14ac:dyDescent="0.25">
      <c r="A344" s="207">
        <f t="shared" si="13"/>
        <v>4</v>
      </c>
      <c r="B344" s="208"/>
      <c r="C344" s="99" t="s">
        <v>96</v>
      </c>
      <c r="D344" s="100" t="s">
        <v>271</v>
      </c>
      <c r="E344" s="100">
        <f>(67.28)*10.764</f>
        <v>724.20191999999997</v>
      </c>
      <c r="F344" s="100">
        <f>(2.15*1.07+2.13*1.08)*10.764</f>
        <v>49.524087600000001</v>
      </c>
      <c r="G344" s="100">
        <v>0</v>
      </c>
      <c r="H344" s="100">
        <f>E344+F344+(IF(G344&lt;101,G344,IF(G344&lt;201,G344/2,IF(G344&lt;=301,G344/3,G344/4))))</f>
        <v>773.7260076</v>
      </c>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WZB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row>
    <row r="345" spans="1:150 16226:16383" s="3" customFormat="1" ht="20.25" x14ac:dyDescent="0.25">
      <c r="A345" s="207">
        <f t="shared" si="13"/>
        <v>5</v>
      </c>
      <c r="B345" s="208"/>
      <c r="C345" s="215" t="s">
        <v>270</v>
      </c>
      <c r="D345" s="216"/>
      <c r="E345" s="216"/>
      <c r="F345" s="216"/>
      <c r="G345" s="216"/>
      <c r="H345" s="217"/>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WZB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row>
    <row r="346" spans="1:150 16226:16383" s="3" customFormat="1" ht="20.25" x14ac:dyDescent="0.25">
      <c r="A346" s="212" t="s">
        <v>275</v>
      </c>
      <c r="B346" s="213"/>
      <c r="C346" s="213"/>
      <c r="D346" s="213"/>
      <c r="E346" s="213"/>
      <c r="F346" s="213"/>
      <c r="G346" s="213"/>
      <c r="H346" s="214"/>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WZB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row>
    <row r="347" spans="1:150 16226:16383" s="3" customFormat="1" ht="20.25" x14ac:dyDescent="0.25">
      <c r="A347" s="206">
        <v>1</v>
      </c>
      <c r="B347" s="206"/>
      <c r="C347" s="104" t="s">
        <v>276</v>
      </c>
      <c r="D347" s="105"/>
      <c r="E347" s="105"/>
      <c r="F347" s="105"/>
      <c r="G347" s="105"/>
      <c r="H347" s="106"/>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WZB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row>
    <row r="348" spans="1:150 16226:16383" s="3" customFormat="1" ht="20.25" x14ac:dyDescent="0.25">
      <c r="A348" s="207">
        <f>A347+1</f>
        <v>2</v>
      </c>
      <c r="B348" s="208"/>
      <c r="C348" s="209"/>
      <c r="D348" s="210"/>
      <c r="E348" s="210"/>
      <c r="F348" s="210"/>
      <c r="G348" s="210"/>
      <c r="H348" s="21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WZB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row>
    <row r="349" spans="1:150 16226:16383" s="3" customFormat="1" ht="20.25" customHeight="1" x14ac:dyDescent="0.25">
      <c r="A349" s="207">
        <f t="shared" ref="A349:A351" si="14">A348+1</f>
        <v>3</v>
      </c>
      <c r="B349" s="208"/>
      <c r="C349" s="99" t="s">
        <v>96</v>
      </c>
      <c r="D349" s="100" t="s">
        <v>271</v>
      </c>
      <c r="E349" s="100">
        <f>(70.6)*10.764</f>
        <v>759.93839999999989</v>
      </c>
      <c r="F349" s="100">
        <f>(2.13*1.08+2.15*1.07)*10.764</f>
        <v>49.524087600000001</v>
      </c>
      <c r="G349" s="100">
        <v>0</v>
      </c>
      <c r="H349" s="100">
        <f>E349+F349+(IF(G349&lt;101,G349,IF(G349&lt;201,G349/2,IF(G349&lt;=301,G349/3,G349/4))))</f>
        <v>809.46248759999992</v>
      </c>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WZB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row>
    <row r="350" spans="1:150 16226:16383" s="3" customFormat="1" ht="20.25" customHeight="1" x14ac:dyDescent="0.25">
      <c r="A350" s="207">
        <f t="shared" si="14"/>
        <v>4</v>
      </c>
      <c r="B350" s="208"/>
      <c r="C350" s="99" t="s">
        <v>96</v>
      </c>
      <c r="D350" s="100" t="s">
        <v>271</v>
      </c>
      <c r="E350" s="100">
        <f>(67.28)*10.764</f>
        <v>724.20191999999997</v>
      </c>
      <c r="F350" s="100">
        <f>(2.15*1.07+2.13*1.08)*10.764</f>
        <v>49.524087600000001</v>
      </c>
      <c r="G350" s="100">
        <v>0</v>
      </c>
      <c r="H350" s="100">
        <f>E350+F350+(IF(G350&lt;101,G350,IF(G350&lt;201,G350/2,IF(G350&lt;=301,G350/3,G350/4))))</f>
        <v>773.7260076</v>
      </c>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WZB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row>
    <row r="351" spans="1:150 16226:16383" s="3" customFormat="1" ht="20.25" x14ac:dyDescent="0.25">
      <c r="A351" s="207">
        <f t="shared" si="14"/>
        <v>5</v>
      </c>
      <c r="B351" s="208"/>
      <c r="C351" s="215" t="s">
        <v>270</v>
      </c>
      <c r="D351" s="216"/>
      <c r="E351" s="216"/>
      <c r="F351" s="216"/>
      <c r="G351" s="216"/>
      <c r="H351" s="217"/>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WZB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row>
    <row r="352" spans="1:150 16226:16383" s="3" customFormat="1" ht="20.25" customHeight="1" x14ac:dyDescent="0.25">
      <c r="A352" s="218" t="s">
        <v>277</v>
      </c>
      <c r="B352" s="219"/>
      <c r="C352" s="219"/>
      <c r="D352" s="219"/>
      <c r="E352" s="219"/>
      <c r="F352" s="219"/>
      <c r="G352" s="219"/>
      <c r="H352" s="220"/>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WZB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row>
    <row r="353" spans="1:150 16226:16383" s="3" customFormat="1" ht="20.25" x14ac:dyDescent="0.25">
      <c r="A353" s="206">
        <v>1</v>
      </c>
      <c r="B353" s="206"/>
      <c r="C353" s="104" t="s">
        <v>276</v>
      </c>
      <c r="D353" s="105"/>
      <c r="E353" s="105"/>
      <c r="F353" s="105"/>
      <c r="G353" s="105"/>
      <c r="H353" s="106"/>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WZB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row>
    <row r="354" spans="1:150 16226:16383" s="3" customFormat="1" ht="20.25" x14ac:dyDescent="0.25">
      <c r="A354" s="207">
        <f>A353+1</f>
        <v>2</v>
      </c>
      <c r="B354" s="208"/>
      <c r="C354" s="107"/>
      <c r="D354" s="108"/>
      <c r="E354" s="108"/>
      <c r="F354" s="108"/>
      <c r="G354" s="108"/>
      <c r="H354" s="109"/>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WZB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row>
    <row r="355" spans="1:150 16226:16383" s="3" customFormat="1" ht="20.25" x14ac:dyDescent="0.25">
      <c r="A355" s="110">
        <f>A354+1</f>
        <v>3</v>
      </c>
      <c r="B355" s="112"/>
      <c r="C355" s="61"/>
      <c r="D355" s="84" t="s">
        <v>271</v>
      </c>
      <c r="E355" s="84">
        <f>(70.6)*10.764</f>
        <v>759.93839999999989</v>
      </c>
      <c r="F355" s="84">
        <f>(2.13*1.08+2.15*1.07)*10.764</f>
        <v>49.524087600000001</v>
      </c>
      <c r="G355" s="61">
        <v>0</v>
      </c>
      <c r="H355" s="84">
        <f>E355+F355+(IF(G355&lt;101,G355,IF(G355&lt;201,G355/2,IF(G355&lt;=301,G355/3,G355/4))))</f>
        <v>809.46248759999992</v>
      </c>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WZB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row>
    <row r="356" spans="1:150 16226:16383" s="3" customFormat="1" ht="20.25" customHeight="1" x14ac:dyDescent="0.25">
      <c r="A356" s="110">
        <f>A355+1</f>
        <v>4</v>
      </c>
      <c r="B356" s="112"/>
      <c r="C356" s="61" t="s">
        <v>96</v>
      </c>
      <c r="D356" s="64" t="s">
        <v>271</v>
      </c>
      <c r="E356" s="84">
        <f>(67.28)*10.764</f>
        <v>724.20191999999997</v>
      </c>
      <c r="F356" s="84">
        <f>(2.15*1.07+2.13*1.08)*10.764</f>
        <v>49.524087600000001</v>
      </c>
      <c r="G356" s="64">
        <v>0</v>
      </c>
      <c r="H356" s="64">
        <f>E356+F356+(IF(G356&lt;101,G356,IF(G356&lt;201,G356/2,IF(G356&lt;=301,G356/3,G356/4))))</f>
        <v>773.7260076</v>
      </c>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WZB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row>
    <row r="357" spans="1:150 16226:16383" s="3" customFormat="1" ht="20.25" customHeight="1" x14ac:dyDescent="0.25">
      <c r="A357" s="110">
        <f>A356+1</f>
        <v>5</v>
      </c>
      <c r="B357" s="112"/>
      <c r="C357" s="110" t="s">
        <v>276</v>
      </c>
      <c r="D357" s="111"/>
      <c r="E357" s="111"/>
      <c r="F357" s="111"/>
      <c r="G357" s="111"/>
      <c r="H357" s="112"/>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WZB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row>
    <row r="358" spans="1:150 16226:16383" s="3" customFormat="1" ht="20.25" x14ac:dyDescent="0.25">
      <c r="A358" s="132" t="s">
        <v>290</v>
      </c>
      <c r="B358" s="133"/>
      <c r="C358" s="133"/>
      <c r="D358" s="133"/>
      <c r="E358" s="133"/>
      <c r="F358" s="133"/>
      <c r="G358" s="133"/>
      <c r="H358" s="134"/>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WZB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row>
    <row r="359" spans="1:150 16226:16383" s="3" customFormat="1" ht="20.25" x14ac:dyDescent="0.25">
      <c r="A359" s="135">
        <v>1</v>
      </c>
      <c r="B359" s="135"/>
      <c r="C359" s="110" t="s">
        <v>276</v>
      </c>
      <c r="D359" s="111"/>
      <c r="E359" s="111"/>
      <c r="F359" s="111"/>
      <c r="G359" s="111"/>
      <c r="H359" s="112"/>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WZB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row>
    <row r="360" spans="1:150 16226:16383" s="3" customFormat="1" ht="20.25" x14ac:dyDescent="0.25">
      <c r="A360" s="110">
        <f>A359+1</f>
        <v>2</v>
      </c>
      <c r="B360" s="112"/>
      <c r="C360" s="84"/>
      <c r="D360" s="84" t="s">
        <v>271</v>
      </c>
      <c r="E360" s="90">
        <f>(71.02)*10.764</f>
        <v>764.45927999999992</v>
      </c>
      <c r="F360" s="84">
        <f>(2.15*1.07+2.13*1.08)*10.764</f>
        <v>49.524087600000001</v>
      </c>
      <c r="G360" s="84">
        <v>0</v>
      </c>
      <c r="H360" s="84">
        <f>E360+F360+(IF(G360&lt;101,G360,IF(G360&lt;201,G360/2,IF(G360&lt;=301,G360/3,G360/4))))</f>
        <v>813.98336759999995</v>
      </c>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WZB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row>
    <row r="361" spans="1:150 16226:16383" s="3" customFormat="1" ht="20.25" x14ac:dyDescent="0.25">
      <c r="A361" s="110">
        <f>A360+1</f>
        <v>3</v>
      </c>
      <c r="B361" s="112"/>
      <c r="C361" s="61" t="s">
        <v>96</v>
      </c>
      <c r="D361" s="64" t="s">
        <v>271</v>
      </c>
      <c r="E361" s="90">
        <f>(70.6)*10.764</f>
        <v>759.93839999999989</v>
      </c>
      <c r="F361" s="64">
        <f>(2.13*1.08+2.15*1.07)*10.764</f>
        <v>49.524087600000001</v>
      </c>
      <c r="G361" s="64">
        <v>0</v>
      </c>
      <c r="H361" s="64">
        <f>E361+F361+(IF(G361&lt;101,G361,IF(G361&lt;201,G361/2,IF(G361&lt;=301,G361/3,G361/4))))</f>
        <v>809.46248759999992</v>
      </c>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WZB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row>
    <row r="362" spans="1:150 16226:16383" s="3" customFormat="1" ht="20.25" customHeight="1" x14ac:dyDescent="0.25">
      <c r="A362" s="110">
        <f>A361+1</f>
        <v>4</v>
      </c>
      <c r="B362" s="112"/>
      <c r="C362" s="61" t="s">
        <v>96</v>
      </c>
      <c r="D362" s="64" t="s">
        <v>271</v>
      </c>
      <c r="E362" s="90">
        <f>(67.28)*10.764</f>
        <v>724.20191999999997</v>
      </c>
      <c r="F362" s="64">
        <f>(2.13*1.08+2.15*1.07)*10.764</f>
        <v>49.524087600000001</v>
      </c>
      <c r="G362" s="64">
        <v>0</v>
      </c>
      <c r="H362" s="64">
        <f>E362+F362+(IF(G362&lt;101,G362,IF(G362&lt;201,G362/2,IF(G362&lt;=301,G362/3,G362/4))))</f>
        <v>773.7260076</v>
      </c>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WZB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row>
    <row r="363" spans="1:150 16226:16383" s="3" customFormat="1" ht="20.25" customHeight="1" x14ac:dyDescent="0.25">
      <c r="A363" s="110">
        <f>A362+1</f>
        <v>5</v>
      </c>
      <c r="B363" s="112"/>
      <c r="C363" s="61" t="s">
        <v>96</v>
      </c>
      <c r="D363" s="64" t="s">
        <v>271</v>
      </c>
      <c r="E363" s="90">
        <f>(67.28)*10.764</f>
        <v>724.20191999999997</v>
      </c>
      <c r="F363" s="64">
        <f>(2.15*1.07+2.13*1.08)*10.764</f>
        <v>49.524087600000001</v>
      </c>
      <c r="G363" s="64">
        <v>0</v>
      </c>
      <c r="H363" s="64">
        <f>E363+F363+(IF(G363&lt;101,G363,IF(G363&lt;201,G363/2,IF(G363&lt;=301,G363/3,G363/4))))</f>
        <v>773.7260076</v>
      </c>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WZB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row>
    <row r="364" spans="1:150 16226:16383" s="3" customFormat="1" ht="20.25" x14ac:dyDescent="0.25">
      <c r="A364" s="101" t="s">
        <v>288</v>
      </c>
      <c r="B364" s="102"/>
      <c r="C364" s="102"/>
      <c r="D364" s="102"/>
      <c r="E364" s="102"/>
      <c r="F364" s="102"/>
      <c r="G364" s="102"/>
      <c r="H364" s="103"/>
      <c r="I364" s="87">
        <v>5</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WZB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row>
    <row r="365" spans="1:150 16226:16383" s="3" customFormat="1" ht="20.25" customHeight="1" x14ac:dyDescent="0.25">
      <c r="A365" s="110">
        <v>1</v>
      </c>
      <c r="B365" s="112"/>
      <c r="C365" s="61" t="s">
        <v>96</v>
      </c>
      <c r="D365" s="71" t="s">
        <v>291</v>
      </c>
      <c r="E365" s="72">
        <f>(134.71)*10.764</f>
        <v>1450.0184400000001</v>
      </c>
      <c r="F365" s="72">
        <f>(3.4*1.23+3.96*1.23+3.4*1.23)*10.764</f>
        <v>142.45938719999998</v>
      </c>
      <c r="G365" s="64">
        <v>0</v>
      </c>
      <c r="H365" s="64">
        <f>E365+F365+(IF(G365&lt;101,G365,IF(G365&lt;201,G365/2,IF(G365&lt;=301,G365/3,G365/4))))</f>
        <v>1592.4778272000001</v>
      </c>
      <c r="I365" s="1"/>
      <c r="J365" s="1"/>
      <c r="K365" s="1"/>
      <c r="L365" s="1"/>
      <c r="M365" s="1"/>
      <c r="N365" s="1"/>
      <c r="O365" s="1"/>
      <c r="P365" s="1"/>
      <c r="Q365" s="1"/>
      <c r="R365" s="1"/>
      <c r="S365" s="1"/>
      <c r="T365" s="23" t="str">
        <f ca="1">U365&amp;""&amp;",..,"&amp;""&amp;V365</f>
        <v>101,..,2901</v>
      </c>
      <c r="U365" s="23">
        <f ca="1">(SUMPRODUCT(MID(0&amp;(LEFT(A364,SUM(LEN(A364)-LEN(SUBSTITUTE(A364,{"0","1","2","3"},""))))), LARGE(INDEX(ISNUMBER(--MID((LEFT(A364,SUM(LEN(A364)-LEN(SUBSTITUTE(A364,{"0","1","2","3"},""))))), ROW(INDIRECT("1:"&amp;LEN((LEFT(A364,SUM(LEN(A364)-LEN(SUBSTITUTE(A364,{"0","1","2","3"},"")))))))), 1)) * ROW(INDIRECT("1:"&amp;LEN((LEFT(A364,SUM(LEN(A364)-LEN(SUBSTITUTE(A364,{"0","1","2","3"},"")))))))), 0), ROW(INDIRECT("1:"&amp;LEN((LEFT(A364,SUM(LEN(A364)-LEN(SUBSTITUTE(A364,{"0","1","2","3"},"")))))))))+1, 1) * 10^ROW(INDIRECT("1:"&amp;LEN((LEFT(A364,SUM(LEN(A364)-LEN(SUBSTITUTE(A364,{"0","1","2","3"},""))))))))/10))*100+1</f>
        <v>101</v>
      </c>
      <c r="V365" s="23">
        <f ca="1">(SUMPRODUCT(MID(0&amp;(--TRIM(RIGHT(SUBSTITUTE(LEFT(A364,_xlfn.AGGREGATE(16,6,FIND({0,1,2,3,4,5,6,7,8,9},A364,ROW(INDIRECT("1:"&amp;LEN(A364)))),1))," ",REPT(" ",LEN(A364))),LEN(A364)))), LARGE(INDEX(ISNUMBER(--MID((--TRIM(RIGHT(SUBSTITUTE(LEFT(A364,_xlfn.AGGREGATE(16,6,FIND({0,1,2,3,4,5,6,7,8,9},A364,ROW(INDIRECT("1:"&amp;LEN(A364)))),1))," ",REPT(" ",LEN(A364))),LEN(A364)))), ROW(INDIRECT("1:"&amp;LEN((--TRIM(RIGHT(SUBSTITUTE(LEFT(A364,_xlfn.AGGREGATE(16,6,FIND({0,1,2,3,4,5,6,7,8,9},A364,ROW(INDIRECT("1:"&amp;LEN(A364)))),1))," ",REPT(" ",LEN(A364))),LEN(A364))))))), 1)) * ROW(INDIRECT("1:"&amp;LEN((--TRIM(RIGHT(SUBSTITUTE(LEFT(A364,_xlfn.AGGREGATE(16,6,FIND({0,1,2,3,4,5,6,7,8,9},A364,ROW(INDIRECT("1:"&amp;LEN(A364)))),1))," ",REPT(" ",LEN(A364))),LEN(A364))))))), 0), ROW(INDIRECT("1:"&amp;LEN((--TRIM(RIGHT(SUBSTITUTE(LEFT(A364,_xlfn.AGGREGATE(16,6,FIND({0,1,2,3,4,5,6,7,8,9},A364,ROW(INDIRECT("1:"&amp;LEN(A364)))),1))," ",REPT(" ",LEN(A364))),LEN(A364))))))))+1, 1) * 10^ROW(INDIRECT("1:"&amp;LEN((--TRIM(RIGHT(SUBSTITUTE(LEFT(A364,_xlfn.AGGREGATE(16,6,FIND({0,1,2,3,4,5,6,7,8,9},A364,ROW(INDIRECT("1:"&amp;LEN(A364)))),1))," ",REPT(" ",LEN(A364))),LEN(A364)))))))/10))*100+1</f>
        <v>2901</v>
      </c>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WZB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row>
    <row r="366" spans="1:150 16226:16383" s="3" customFormat="1" ht="20.25" customHeight="1" x14ac:dyDescent="0.25">
      <c r="A366" s="110">
        <v>2</v>
      </c>
      <c r="B366" s="112"/>
      <c r="C366" s="61" t="s">
        <v>96</v>
      </c>
      <c r="D366" s="61" t="s">
        <v>271</v>
      </c>
      <c r="E366" s="90">
        <f>(71.02)*10.764</f>
        <v>764.45927999999992</v>
      </c>
      <c r="F366" s="90">
        <f>(2.15*1.07+2.13*1.08)*10.764</f>
        <v>49.524087600000001</v>
      </c>
      <c r="G366" s="64">
        <v>0</v>
      </c>
      <c r="H366" s="64">
        <f>E366+F366+(IF(G366&lt;101,G366,IF(G366&lt;201,G366/2,IF(G366&lt;=301,G366/3,G366/4))))</f>
        <v>813.98336759999995</v>
      </c>
      <c r="I366" s="1"/>
      <c r="J366" s="1"/>
      <c r="K366" s="1"/>
      <c r="L366" s="1"/>
      <c r="M366" s="1"/>
      <c r="N366" s="1"/>
      <c r="O366" s="1"/>
      <c r="P366" s="1"/>
      <c r="Q366" s="1"/>
      <c r="R366" s="1"/>
      <c r="S366" s="1"/>
      <c r="T366" s="23" t="str">
        <f ca="1">U366&amp;""&amp;",..,"&amp;""&amp;V366</f>
        <v>102,..,2902</v>
      </c>
      <c r="U366" s="23">
        <f ca="1">U365+1</f>
        <v>102</v>
      </c>
      <c r="V366" s="23">
        <f ca="1">V365+1</f>
        <v>2902</v>
      </c>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WZB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row>
    <row r="367" spans="1:150 16226:16383" s="3" customFormat="1" ht="20.25" customHeight="1" x14ac:dyDescent="0.25">
      <c r="A367" s="110">
        <v>3</v>
      </c>
      <c r="B367" s="112"/>
      <c r="C367" s="61" t="s">
        <v>96</v>
      </c>
      <c r="D367" s="61" t="s">
        <v>271</v>
      </c>
      <c r="E367" s="90">
        <f>(70.6)*10.764</f>
        <v>759.93839999999989</v>
      </c>
      <c r="F367" s="90">
        <f>(2.13*1.08+2.15*1.07)*10.764</f>
        <v>49.524087600000001</v>
      </c>
      <c r="G367" s="64">
        <v>0</v>
      </c>
      <c r="H367" s="64">
        <f>E367+F367+(IF(G367&lt;101,G367,IF(G367&lt;201,G367/2,IF(G367&lt;=301,G367/3,G367/4))))</f>
        <v>809.46248759999992</v>
      </c>
      <c r="I367" s="1"/>
      <c r="J367" s="1"/>
      <c r="K367" s="1"/>
      <c r="L367" s="1"/>
      <c r="M367" s="1"/>
      <c r="N367" s="1"/>
      <c r="O367" s="1"/>
      <c r="P367" s="1"/>
      <c r="Q367" s="1"/>
      <c r="R367" s="1"/>
      <c r="S367" s="1"/>
      <c r="T367" s="23" t="str">
        <f ca="1">U367&amp;""&amp;",..,"&amp;""&amp;V367</f>
        <v>103,..,2903</v>
      </c>
      <c r="U367" s="23">
        <f t="shared" ref="U367:V369" ca="1" si="15">U366+1</f>
        <v>103</v>
      </c>
      <c r="V367" s="23">
        <f t="shared" ca="1" si="15"/>
        <v>2903</v>
      </c>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WZB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row>
    <row r="368" spans="1:150 16226:16383" s="3" customFormat="1" ht="20.25" customHeight="1" x14ac:dyDescent="0.25">
      <c r="A368" s="110">
        <v>4</v>
      </c>
      <c r="B368" s="112"/>
      <c r="C368" s="182" t="s">
        <v>278</v>
      </c>
      <c r="D368" s="183"/>
      <c r="E368" s="183"/>
      <c r="F368" s="183"/>
      <c r="G368" s="183"/>
      <c r="H368" s="184"/>
      <c r="I368" s="1"/>
      <c r="J368" s="1"/>
      <c r="K368" s="1"/>
      <c r="L368" s="1"/>
      <c r="M368" s="1"/>
      <c r="N368" s="1"/>
      <c r="O368" s="1"/>
      <c r="P368" s="1"/>
      <c r="Q368" s="1"/>
      <c r="R368" s="1"/>
      <c r="S368" s="1"/>
      <c r="T368" s="23" t="str">
        <f ca="1">U368&amp;""&amp;",..,"&amp;""&amp;V368</f>
        <v>104,..,2904</v>
      </c>
      <c r="U368" s="23">
        <f t="shared" ca="1" si="15"/>
        <v>104</v>
      </c>
      <c r="V368" s="23">
        <f t="shared" ca="1" si="15"/>
        <v>2904</v>
      </c>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WZB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row>
    <row r="369" spans="1:150 16226:16383" s="3" customFormat="1" ht="20.25" customHeight="1" x14ac:dyDescent="0.25">
      <c r="A369" s="110"/>
      <c r="B369" s="112"/>
      <c r="C369" s="188"/>
      <c r="D369" s="189"/>
      <c r="E369" s="189"/>
      <c r="F369" s="189"/>
      <c r="G369" s="189"/>
      <c r="H369" s="190"/>
      <c r="I369" s="1"/>
      <c r="J369" s="1"/>
      <c r="K369" s="1"/>
      <c r="L369" s="1"/>
      <c r="M369" s="1"/>
      <c r="N369" s="1"/>
      <c r="O369" s="1"/>
      <c r="P369" s="1"/>
      <c r="Q369" s="1"/>
      <c r="R369" s="1"/>
      <c r="S369" s="1"/>
      <c r="T369" s="23" t="str">
        <f ca="1">U369&amp;""&amp;",..,"&amp;""&amp;V369</f>
        <v>105,..,2905</v>
      </c>
      <c r="U369" s="23">
        <f t="shared" ca="1" si="15"/>
        <v>105</v>
      </c>
      <c r="V369" s="23">
        <f t="shared" ca="1" si="15"/>
        <v>2905</v>
      </c>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WZB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row>
    <row r="370" spans="1:150 16226:16383" s="3" customFormat="1" ht="20.25" x14ac:dyDescent="0.25">
      <c r="A370" s="101" t="s">
        <v>292</v>
      </c>
      <c r="B370" s="102"/>
      <c r="C370" s="102"/>
      <c r="D370" s="102"/>
      <c r="E370" s="102"/>
      <c r="F370" s="102"/>
      <c r="G370" s="102"/>
      <c r="H370" s="103"/>
      <c r="I370" s="87">
        <f>6+6+6+6+5</f>
        <v>29</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WZB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row>
    <row r="371" spans="1:150 16226:16383" s="3" customFormat="1" ht="20.25" customHeight="1" x14ac:dyDescent="0.25">
      <c r="A371" s="110">
        <v>1</v>
      </c>
      <c r="B371" s="112"/>
      <c r="C371" s="61" t="s">
        <v>96</v>
      </c>
      <c r="D371" s="64" t="s">
        <v>291</v>
      </c>
      <c r="E371" s="64">
        <f>(134.71)*10.764</f>
        <v>1450.0184400000001</v>
      </c>
      <c r="F371" s="64">
        <f>(3.4*1.23+3.96*1.23+3.4*1.23)*10.764</f>
        <v>142.45938719999998</v>
      </c>
      <c r="G371" s="64">
        <v>0</v>
      </c>
      <c r="H371" s="64">
        <f>E371+F371+(IF(G371&lt;101,G371,IF(G371&lt;201,G371/2,IF(G371&lt;=301,G371/3,G371/4))))</f>
        <v>1592.4778272000001</v>
      </c>
      <c r="I371" s="1"/>
      <c r="J371" s="1"/>
      <c r="K371" s="1"/>
      <c r="L371" s="1"/>
      <c r="M371" s="1"/>
      <c r="N371" s="1"/>
      <c r="O371" s="1"/>
      <c r="P371" s="1"/>
      <c r="Q371" s="1"/>
      <c r="R371" s="1"/>
      <c r="S371" s="1"/>
      <c r="T371" s="23" t="str">
        <f ca="1">U371&amp;""&amp;",..,"&amp;""&amp;V371</f>
        <v>2701,..,3401</v>
      </c>
      <c r="U371" s="23">
        <f ca="1">(SUMPRODUCT(MID(0&amp;(LEFT(A370,SUM(LEN(A370)-LEN(SUBSTITUTE(A370,{"0","1","2","3"},""))))), LARGE(INDEX(ISNUMBER(--MID((LEFT(A370,SUM(LEN(A370)-LEN(SUBSTITUTE(A370,{"0","1","2","3"},""))))), ROW(INDIRECT("1:"&amp;LEN((LEFT(A370,SUM(LEN(A370)-LEN(SUBSTITUTE(A370,{"0","1","2","3"},"")))))))), 1)) * ROW(INDIRECT("1:"&amp;LEN((LEFT(A370,SUM(LEN(A370)-LEN(SUBSTITUTE(A370,{"0","1","2","3"},"")))))))), 0), ROW(INDIRECT("1:"&amp;LEN((LEFT(A370,SUM(LEN(A370)-LEN(SUBSTITUTE(A370,{"0","1","2","3"},"")))))))))+1, 1) * 10^ROW(INDIRECT("1:"&amp;LEN((LEFT(A370,SUM(LEN(A370)-LEN(SUBSTITUTE(A370,{"0","1","2","3"},""))))))))/10))*100+1</f>
        <v>2701</v>
      </c>
      <c r="V371" s="23">
        <f ca="1">(SUMPRODUCT(MID(0&amp;(--TRIM(RIGHT(SUBSTITUTE(LEFT(A370,_xlfn.AGGREGATE(16,6,FIND({0,1,2,3,4,5,6,7,8,9},A370,ROW(INDIRECT("1:"&amp;LEN(A370)))),1))," ",REPT(" ",LEN(A370))),LEN(A370)))), LARGE(INDEX(ISNUMBER(--MID((--TRIM(RIGHT(SUBSTITUTE(LEFT(A370,_xlfn.AGGREGATE(16,6,FIND({0,1,2,3,4,5,6,7,8,9},A370,ROW(INDIRECT("1:"&amp;LEN(A370)))),1))," ",REPT(" ",LEN(A370))),LEN(A370)))), ROW(INDIRECT("1:"&amp;LEN((--TRIM(RIGHT(SUBSTITUTE(LEFT(A370,_xlfn.AGGREGATE(16,6,FIND({0,1,2,3,4,5,6,7,8,9},A370,ROW(INDIRECT("1:"&amp;LEN(A370)))),1))," ",REPT(" ",LEN(A370))),LEN(A370))))))), 1)) * ROW(INDIRECT("1:"&amp;LEN((--TRIM(RIGHT(SUBSTITUTE(LEFT(A370,_xlfn.AGGREGATE(16,6,FIND({0,1,2,3,4,5,6,7,8,9},A370,ROW(INDIRECT("1:"&amp;LEN(A370)))),1))," ",REPT(" ",LEN(A370))),LEN(A370))))))), 0), ROW(INDIRECT("1:"&amp;LEN((--TRIM(RIGHT(SUBSTITUTE(LEFT(A370,_xlfn.AGGREGATE(16,6,FIND({0,1,2,3,4,5,6,7,8,9},A370,ROW(INDIRECT("1:"&amp;LEN(A370)))),1))," ",REPT(" ",LEN(A370))),LEN(A370))))))))+1, 1) * 10^ROW(INDIRECT("1:"&amp;LEN((--TRIM(RIGHT(SUBSTITUTE(LEFT(A370,_xlfn.AGGREGATE(16,6,FIND({0,1,2,3,4,5,6,7,8,9},A370,ROW(INDIRECT("1:"&amp;LEN(A370)))),1))," ",REPT(" ",LEN(A370))),LEN(A370)))))))/10))*100+1</f>
        <v>3401</v>
      </c>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WZB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row>
    <row r="372" spans="1:150 16226:16383" s="3" customFormat="1" ht="20.25" customHeight="1" x14ac:dyDescent="0.25">
      <c r="A372" s="110">
        <v>2</v>
      </c>
      <c r="B372" s="112"/>
      <c r="C372" s="61" t="s">
        <v>96</v>
      </c>
      <c r="D372" s="64" t="s">
        <v>271</v>
      </c>
      <c r="E372" s="84">
        <f>(71.02)*10.764</f>
        <v>764.45927999999992</v>
      </c>
      <c r="F372" s="84">
        <f>(2.15*1.07+2.13*1.08)*10.764</f>
        <v>49.524087600000001</v>
      </c>
      <c r="G372" s="64">
        <v>0</v>
      </c>
      <c r="H372" s="64">
        <f>E372+F372+(IF(G372&lt;101,G372,IF(G372&lt;201,G372/2,IF(G372&lt;=301,G372/3,G372/4))))</f>
        <v>813.98336759999995</v>
      </c>
      <c r="I372" s="1"/>
      <c r="J372" s="1"/>
      <c r="K372" s="1"/>
      <c r="L372" s="1"/>
      <c r="M372" s="1"/>
      <c r="N372" s="1"/>
      <c r="O372" s="1"/>
      <c r="P372" s="1"/>
      <c r="Q372" s="1"/>
      <c r="R372" s="1"/>
      <c r="S372" s="1"/>
      <c r="T372" s="23" t="str">
        <f ca="1">U372&amp;""&amp;",..,"&amp;""&amp;V372</f>
        <v>2702,..,3402</v>
      </c>
      <c r="U372" s="23">
        <f t="shared" ref="U372:V375" ca="1" si="16">U371+1</f>
        <v>2702</v>
      </c>
      <c r="V372" s="23">
        <f t="shared" ca="1" si="16"/>
        <v>3402</v>
      </c>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WZB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row>
    <row r="373" spans="1:150 16226:16383" s="3" customFormat="1" ht="20.25" customHeight="1" x14ac:dyDescent="0.25">
      <c r="A373" s="110">
        <v>3</v>
      </c>
      <c r="B373" s="112"/>
      <c r="C373" s="61" t="s">
        <v>96</v>
      </c>
      <c r="D373" s="64" t="s">
        <v>271</v>
      </c>
      <c r="E373" s="84">
        <f>(70.6)*10.764</f>
        <v>759.93839999999989</v>
      </c>
      <c r="F373" s="84">
        <f>(2.15*1.07+2.13*1.08)*10.764</f>
        <v>49.524087600000001</v>
      </c>
      <c r="G373" s="64">
        <v>0</v>
      </c>
      <c r="H373" s="64">
        <f>E373+F373+(IF(G373&lt;101,G373,IF(G373&lt;201,G373/2,IF(G373&lt;=301,G373/3,G373/4))))</f>
        <v>809.46248759999992</v>
      </c>
      <c r="I373" s="1"/>
      <c r="J373" s="1"/>
      <c r="K373" s="1"/>
      <c r="L373" s="1"/>
      <c r="M373" s="1"/>
      <c r="N373" s="1"/>
      <c r="O373" s="1"/>
      <c r="P373" s="1"/>
      <c r="Q373" s="1"/>
      <c r="R373" s="1"/>
      <c r="S373" s="1"/>
      <c r="T373" s="23" t="str">
        <f ca="1">U373&amp;""&amp;",..,"&amp;""&amp;V373</f>
        <v>2703,..,3403</v>
      </c>
      <c r="U373" s="23">
        <f t="shared" ca="1" si="16"/>
        <v>2703</v>
      </c>
      <c r="V373" s="23">
        <f t="shared" ca="1" si="16"/>
        <v>3403</v>
      </c>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WZB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row>
    <row r="374" spans="1:150 16226:16383" s="3" customFormat="1" ht="20.25" customHeight="1" x14ac:dyDescent="0.25">
      <c r="A374" s="110">
        <v>4</v>
      </c>
      <c r="B374" s="112"/>
      <c r="C374" s="61" t="s">
        <v>96</v>
      </c>
      <c r="D374" s="64" t="s">
        <v>271</v>
      </c>
      <c r="E374" s="84">
        <f>(67.28)*10.764</f>
        <v>724.20191999999997</v>
      </c>
      <c r="F374" s="84">
        <f>(2.15*1.07+2.13*1.08)*10.764</f>
        <v>49.524087600000001</v>
      </c>
      <c r="G374" s="64">
        <v>0</v>
      </c>
      <c r="H374" s="64">
        <f>E374+F374+(IF(G374&lt;101,G374,IF(G374&lt;201,G374/2,IF(G374&lt;=301,G374/3,G374/4))))</f>
        <v>773.7260076</v>
      </c>
      <c r="I374" s="1"/>
      <c r="J374" s="1"/>
      <c r="K374" s="1"/>
      <c r="L374" s="1"/>
      <c r="M374" s="1"/>
      <c r="N374" s="1"/>
      <c r="O374" s="1"/>
      <c r="P374" s="1"/>
      <c r="Q374" s="1"/>
      <c r="R374" s="1"/>
      <c r="S374" s="1"/>
      <c r="T374" s="23" t="str">
        <f ca="1">U374&amp;""&amp;",..,"&amp;""&amp;V374</f>
        <v>2704,..,3404</v>
      </c>
      <c r="U374" s="23">
        <f t="shared" ca="1" si="16"/>
        <v>2704</v>
      </c>
      <c r="V374" s="23">
        <f t="shared" ca="1" si="16"/>
        <v>3404</v>
      </c>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WZB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row>
    <row r="375" spans="1:150 16226:16383" s="3" customFormat="1" ht="20.25" customHeight="1" x14ac:dyDescent="0.25">
      <c r="A375" s="110">
        <f>A374+1</f>
        <v>5</v>
      </c>
      <c r="B375" s="112"/>
      <c r="C375" s="61" t="s">
        <v>96</v>
      </c>
      <c r="D375" s="64" t="s">
        <v>271</v>
      </c>
      <c r="E375" s="84">
        <f>(67.28)*10.764</f>
        <v>724.20191999999997</v>
      </c>
      <c r="F375" s="84">
        <f>(2.15*1.07+2.13*1.08)*10.764</f>
        <v>49.524087600000001</v>
      </c>
      <c r="G375" s="64">
        <v>0</v>
      </c>
      <c r="H375" s="64">
        <f>E375+F375+(IF(G375&lt;101,G375,IF(G375&lt;201,G375/2,IF(G375&lt;=301,G375/3,G375/4))))</f>
        <v>773.7260076</v>
      </c>
      <c r="I375" s="1"/>
      <c r="J375" s="1"/>
      <c r="K375" s="1"/>
      <c r="L375" s="1"/>
      <c r="M375" s="1"/>
      <c r="N375" s="1"/>
      <c r="O375" s="1"/>
      <c r="P375" s="1"/>
      <c r="Q375" s="1"/>
      <c r="R375" s="1"/>
      <c r="S375" s="1"/>
      <c r="T375" s="23" t="str">
        <f ca="1">U375&amp;""&amp;",..,"&amp;""&amp;V375</f>
        <v>2705,..,3405</v>
      </c>
      <c r="U375" s="23">
        <f t="shared" ca="1" si="16"/>
        <v>2705</v>
      </c>
      <c r="V375" s="23">
        <f t="shared" ca="1" si="16"/>
        <v>3405</v>
      </c>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WZB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row>
    <row r="376" spans="1:150 16226:16383" s="3" customFormat="1" ht="20.25" x14ac:dyDescent="0.25">
      <c r="A376" s="132" t="s">
        <v>312</v>
      </c>
      <c r="B376" s="133"/>
      <c r="C376" s="133"/>
      <c r="D376" s="133"/>
      <c r="E376" s="133"/>
      <c r="F376" s="133"/>
      <c r="G376" s="133"/>
      <c r="H376" s="134"/>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WZB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row>
    <row r="377" spans="1:150 16226:16383" s="3" customFormat="1" ht="20.25" x14ac:dyDescent="0.25">
      <c r="A377" s="132" t="s">
        <v>313</v>
      </c>
      <c r="B377" s="133"/>
      <c r="C377" s="133"/>
      <c r="D377" s="133"/>
      <c r="E377" s="133"/>
      <c r="F377" s="133"/>
      <c r="G377" s="133"/>
      <c r="H377" s="134"/>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WZB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row>
    <row r="378" spans="1:150 16226:16383" s="3" customFormat="1" ht="20.25" x14ac:dyDescent="0.25">
      <c r="A378" s="132" t="s">
        <v>314</v>
      </c>
      <c r="B378" s="133"/>
      <c r="C378" s="133"/>
      <c r="D378" s="133"/>
      <c r="E378" s="133"/>
      <c r="F378" s="133"/>
      <c r="G378" s="133"/>
      <c r="H378" s="134"/>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WZB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row>
    <row r="379" spans="1:150 16226:16383" s="3" customFormat="1" ht="20.25" x14ac:dyDescent="0.25">
      <c r="A379" s="132" t="s">
        <v>315</v>
      </c>
      <c r="B379" s="133"/>
      <c r="C379" s="133"/>
      <c r="D379" s="133"/>
      <c r="E379" s="133"/>
      <c r="F379" s="133"/>
      <c r="G379" s="133"/>
      <c r="H379" s="134"/>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WZB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row>
    <row r="380" spans="1:150 16226:16383" s="3" customFormat="1" ht="20.25" x14ac:dyDescent="0.25">
      <c r="A380" s="135">
        <v>1</v>
      </c>
      <c r="B380" s="135"/>
      <c r="C380" s="61" t="s">
        <v>96</v>
      </c>
      <c r="D380" s="61" t="s">
        <v>316</v>
      </c>
      <c r="E380" s="82">
        <f>(2.78*0.78+1.41*3.15+4.65*5.31+0.49*2.7+1.4*3+3.8*6.5+0.5*3*6)*10.764</f>
        <v>759.1246415999999</v>
      </c>
      <c r="F380" s="82">
        <v>0</v>
      </c>
      <c r="G380" s="82">
        <v>0</v>
      </c>
      <c r="H380" s="82">
        <f>E380+F380+(IF(G380&lt;101,G380,IF(G380&lt;201,G380/2,IF(G380&lt;=301,G380/3,G380/4))))</f>
        <v>759.1246415999999</v>
      </c>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WZB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row>
    <row r="381" spans="1:150 16226:16383" s="3" customFormat="1" ht="20.25" x14ac:dyDescent="0.25">
      <c r="A381" s="135">
        <v>2</v>
      </c>
      <c r="B381" s="135"/>
      <c r="C381" s="61"/>
      <c r="D381" s="61" t="s">
        <v>316</v>
      </c>
      <c r="E381" s="82">
        <f>(1.92*1.46+2.81*1.76+5.91*3.4+6.25*6.11)*10.764</f>
        <v>710.7501491999999</v>
      </c>
      <c r="F381" s="82">
        <v>0</v>
      </c>
      <c r="G381" s="82">
        <v>0</v>
      </c>
      <c r="H381" s="82">
        <f t="shared" ref="H381:H387" si="17">E381+F381+(IF(G381&lt;101,G381,IF(G381&lt;201,G381/2,IF(G381&lt;=301,G381/3,G381/4))))</f>
        <v>710.7501491999999</v>
      </c>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WZB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row>
    <row r="382" spans="1:150 16226:16383" s="3" customFormat="1" ht="20.25" x14ac:dyDescent="0.25">
      <c r="A382" s="135">
        <v>3</v>
      </c>
      <c r="B382" s="135"/>
      <c r="C382" s="61"/>
      <c r="D382" s="61" t="s">
        <v>316</v>
      </c>
      <c r="E382" s="82">
        <f>(2.81*1.76+4.43*3.1+1.92*1.46+3.11*4.21+4.1*2.05)*10.764</f>
        <v>462.63564359999998</v>
      </c>
      <c r="F382" s="82">
        <v>0</v>
      </c>
      <c r="G382" s="82">
        <v>0</v>
      </c>
      <c r="H382" s="82">
        <f t="shared" si="17"/>
        <v>462.63564359999998</v>
      </c>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WZB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row>
    <row r="383" spans="1:150 16226:16383" s="3" customFormat="1" ht="20.25" customHeight="1" x14ac:dyDescent="0.25">
      <c r="A383" s="135">
        <v>4</v>
      </c>
      <c r="B383" s="135"/>
      <c r="C383" s="61"/>
      <c r="D383" s="61" t="s">
        <v>316</v>
      </c>
      <c r="E383" s="82">
        <f>(2.4*4.76+2.4*4.76+2.3*0.9+1.1*0.67+15.18)*10.764</f>
        <v>439.54793999999998</v>
      </c>
      <c r="F383" s="82">
        <v>0</v>
      </c>
      <c r="G383" s="82">
        <v>0</v>
      </c>
      <c r="H383" s="82">
        <f t="shared" si="17"/>
        <v>439.54793999999998</v>
      </c>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WZB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row>
    <row r="384" spans="1:150 16226:16383" s="3" customFormat="1" ht="20.25" customHeight="1" x14ac:dyDescent="0.25">
      <c r="A384" s="135">
        <v>5</v>
      </c>
      <c r="B384" s="135"/>
      <c r="C384" s="61"/>
      <c r="D384" s="61" t="s">
        <v>316</v>
      </c>
      <c r="E384" s="82">
        <f>(1.1*0.67+2.3*0.9+2.4*2.07+6.95*3.75+4.63)*10.764</f>
        <v>414.06416999999999</v>
      </c>
      <c r="F384" s="82">
        <v>0</v>
      </c>
      <c r="G384" s="82">
        <v>0</v>
      </c>
      <c r="H384" s="82">
        <f t="shared" si="17"/>
        <v>414.06416999999999</v>
      </c>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WZB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row>
    <row r="385" spans="1:150 16226:16383" s="3" customFormat="1" ht="20.25" customHeight="1" x14ac:dyDescent="0.25">
      <c r="A385" s="135">
        <v>6</v>
      </c>
      <c r="B385" s="135"/>
      <c r="C385" s="61"/>
      <c r="D385" s="61" t="s">
        <v>316</v>
      </c>
      <c r="E385" s="82">
        <f>(2.4*2.07+2.3*0.9+1.1*0.68+8.37*3.75)*10.764</f>
        <v>421.66355399999992</v>
      </c>
      <c r="F385" s="82">
        <v>0</v>
      </c>
      <c r="G385" s="82">
        <v>0</v>
      </c>
      <c r="H385" s="82">
        <f t="shared" si="17"/>
        <v>421.66355399999992</v>
      </c>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WZB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row>
    <row r="386" spans="1:150 16226:16383" s="3" customFormat="1" ht="20.25" customHeight="1" x14ac:dyDescent="0.25">
      <c r="A386" s="135">
        <v>7</v>
      </c>
      <c r="B386" s="135"/>
      <c r="C386" s="61"/>
      <c r="D386" s="61" t="s">
        <v>316</v>
      </c>
      <c r="E386" s="82">
        <f>(2.4*2.07+2.3*0.9+1.1*0.67+8.37*3.75)*10.764</f>
        <v>421.54514999999992</v>
      </c>
      <c r="F386" s="82">
        <v>0</v>
      </c>
      <c r="G386" s="82">
        <v>0</v>
      </c>
      <c r="H386" s="82">
        <f t="shared" si="17"/>
        <v>421.54514999999992</v>
      </c>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WZB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row>
    <row r="387" spans="1:150 16226:16383" s="3" customFormat="1" ht="20.25" customHeight="1" x14ac:dyDescent="0.25">
      <c r="A387" s="135">
        <v>8</v>
      </c>
      <c r="B387" s="135"/>
      <c r="C387" s="61"/>
      <c r="D387" s="61" t="s">
        <v>316</v>
      </c>
      <c r="E387" s="82">
        <f>(2.4*2.07+2.3*0.9+1.1*0.67+8.37*3.75)*10.764</f>
        <v>421.54514999999992</v>
      </c>
      <c r="F387" s="82">
        <v>0</v>
      </c>
      <c r="G387" s="82">
        <v>0</v>
      </c>
      <c r="H387" s="82">
        <f t="shared" si="17"/>
        <v>421.54514999999992</v>
      </c>
      <c r="I387" s="1">
        <f>20+19+22</f>
        <v>61</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WZB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row>
    <row r="388" spans="1:150 16226:16383" s="3" customFormat="1" ht="20.25" x14ac:dyDescent="0.25">
      <c r="A388" s="135">
        <v>9</v>
      </c>
      <c r="B388" s="135"/>
      <c r="C388" s="61"/>
      <c r="D388" s="61" t="s">
        <v>316</v>
      </c>
      <c r="E388" s="82">
        <f>(2.4*2.07+2.3*0.9+1.1*0.67+8.37*3.7)*10.764</f>
        <v>417.04041599999999</v>
      </c>
      <c r="F388" s="82">
        <v>0</v>
      </c>
      <c r="G388" s="82">
        <v>0</v>
      </c>
      <c r="H388" s="6">
        <f>E388+F388+(IF(G388&lt;101,G388,IF(G388&lt;201,G388/2,IF(G388&lt;=301,G388/3,G388/4))))</f>
        <v>417.04041599999999</v>
      </c>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WZB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row>
    <row r="389" spans="1:150 16226:16383" s="3" customFormat="1" ht="20.25" x14ac:dyDescent="0.25">
      <c r="A389" s="135">
        <v>10</v>
      </c>
      <c r="B389" s="135"/>
      <c r="C389" s="61"/>
      <c r="D389" s="61" t="s">
        <v>316</v>
      </c>
      <c r="E389" s="82">
        <f>(2.4*2.12+2.3*0.9+1.1*0.68+8.37*3.8)*10.764</f>
        <v>427.45996799999995</v>
      </c>
      <c r="F389" s="82">
        <v>0</v>
      </c>
      <c r="G389" s="82">
        <v>0</v>
      </c>
      <c r="H389" s="37">
        <f t="shared" ref="H389:H401" si="18">E389+F389+(IF(G389&lt;101,G389,IF(G389&lt;201,G389/2,IF(G389&lt;=301,G389/3,G389/4))))</f>
        <v>427.45996799999995</v>
      </c>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WZB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row>
    <row r="390" spans="1:150 16226:16383" s="3" customFormat="1" ht="20.25" x14ac:dyDescent="0.25">
      <c r="A390" s="135">
        <v>1</v>
      </c>
      <c r="B390" s="135"/>
      <c r="C390" s="61"/>
      <c r="D390" s="61" t="s">
        <v>317</v>
      </c>
      <c r="E390" s="82">
        <f>(15.87*15.45+3*1.35+1.65*1.45+2.45*1.39+1.3*0.35+1.3*0.98+1.9*1.42+0.97*1.3+0.88*1.3+3.85*2.77)*10.764</f>
        <v>2933.5775039999999</v>
      </c>
      <c r="F390" s="82">
        <v>0</v>
      </c>
      <c r="G390" s="82">
        <v>0</v>
      </c>
      <c r="H390" s="82">
        <f>E390+F390+(IF(G390&lt;101,G390,IF(G390&lt;201,G390/2,IF(G390&lt;=301,G390/3,G390/4))))</f>
        <v>2933.5775039999999</v>
      </c>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WZB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row>
    <row r="391" spans="1:150 16226:16383" s="3" customFormat="1" ht="20.25" customHeight="1" x14ac:dyDescent="0.25">
      <c r="A391" s="135">
        <v>2</v>
      </c>
      <c r="B391" s="135"/>
      <c r="C391" s="61"/>
      <c r="D391" s="61" t="s">
        <v>317</v>
      </c>
      <c r="E391" s="82">
        <f>(12.72*1.69+17.37*13.76+3.85*2.77+1.9*1.42+0.97*1.3+0.88*1.3+1.3*0.98+1.3*0.35+2.45*1.39)*10.764</f>
        <v>3029.0972399999996</v>
      </c>
      <c r="F391" s="82">
        <v>0</v>
      </c>
      <c r="G391" s="82">
        <v>0</v>
      </c>
      <c r="H391" s="82">
        <f>E391+F391+(IF(G391&lt;101,G391,IF(G391&lt;201,G391/2,IF(G391&lt;=301,G391/3,G391/4))))</f>
        <v>3029.0972399999996</v>
      </c>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WZB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row>
    <row r="392" spans="1:150 16226:16383" s="3" customFormat="1" ht="20.25" x14ac:dyDescent="0.25">
      <c r="A392" s="135">
        <v>11</v>
      </c>
      <c r="B392" s="135"/>
      <c r="C392" s="61"/>
      <c r="D392" s="61" t="s">
        <v>316</v>
      </c>
      <c r="E392" s="82">
        <f>(8.37*3.75+2.4*2.08+2.3*0.9+1.1*0.68)*10.764</f>
        <v>421.92188999999985</v>
      </c>
      <c r="F392" s="82">
        <v>0</v>
      </c>
      <c r="G392" s="82">
        <v>0</v>
      </c>
      <c r="H392" s="37">
        <f t="shared" si="18"/>
        <v>421.92188999999985</v>
      </c>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WZB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row>
    <row r="393" spans="1:150 16226:16383" s="3" customFormat="1" ht="20.25" customHeight="1" x14ac:dyDescent="0.25">
      <c r="A393" s="135">
        <v>12</v>
      </c>
      <c r="B393" s="135"/>
      <c r="C393" s="61"/>
      <c r="D393" s="61" t="s">
        <v>316</v>
      </c>
      <c r="E393" s="82">
        <f>(8.37*3.75+2.4*2.08+2.3*0.9+1.1*0.68)*10.764</f>
        <v>421.92188999999985</v>
      </c>
      <c r="F393" s="82">
        <v>0</v>
      </c>
      <c r="G393" s="82">
        <v>0</v>
      </c>
      <c r="H393" s="37">
        <f t="shared" si="18"/>
        <v>421.92188999999985</v>
      </c>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WZB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row>
    <row r="394" spans="1:150 16226:16383" s="3" customFormat="1" ht="20.25" customHeight="1" x14ac:dyDescent="0.25">
      <c r="A394" s="135">
        <v>13</v>
      </c>
      <c r="B394" s="135"/>
      <c r="C394" s="61"/>
      <c r="D394" s="61" t="s">
        <v>316</v>
      </c>
      <c r="E394" s="82">
        <f>(8.37*3.75+2.4*2.08+2.3*0.9+1.1*0.68)*10.764</f>
        <v>421.92188999999985</v>
      </c>
      <c r="F394" s="82">
        <v>0</v>
      </c>
      <c r="G394" s="82">
        <v>0</v>
      </c>
      <c r="H394" s="82">
        <f>E394+F394+(IF(G394&lt;101,G394,IF(G394&lt;201,G394/2,IF(G394&lt;=301,G394/3,G394/4))))</f>
        <v>421.92188999999985</v>
      </c>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WZB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row>
    <row r="395" spans="1:150 16226:16383" s="3" customFormat="1" ht="20.25" customHeight="1" x14ac:dyDescent="0.25">
      <c r="A395" s="135">
        <v>14</v>
      </c>
      <c r="B395" s="135"/>
      <c r="C395" s="61"/>
      <c r="D395" s="61" t="s">
        <v>316</v>
      </c>
      <c r="E395" s="82">
        <f>(8.37*3.75+2.4*2.08+2.3*0.9+1.1*0.68)*10.764</f>
        <v>421.92188999999985</v>
      </c>
      <c r="F395" s="82">
        <v>0</v>
      </c>
      <c r="G395" s="82">
        <v>0</v>
      </c>
      <c r="H395" s="82">
        <f>E395+F395+(IF(G395&lt;101,G395,IF(G395&lt;201,G395/2,IF(G395&lt;=301,G395/3,G395/4))))</f>
        <v>421.92188999999985</v>
      </c>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WZB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row>
    <row r="396" spans="1:150 16226:16383" s="3" customFormat="1" ht="20.25" customHeight="1" x14ac:dyDescent="0.25">
      <c r="A396" s="135">
        <v>15</v>
      </c>
      <c r="B396" s="135"/>
      <c r="C396" s="61"/>
      <c r="D396" s="61" t="s">
        <v>316</v>
      </c>
      <c r="E396" s="82">
        <f>(8.37*3.75+2.4*2.08+2.3*0.9+1.1*0.68)*10.764</f>
        <v>421.92188999999985</v>
      </c>
      <c r="F396" s="82">
        <v>0</v>
      </c>
      <c r="G396" s="82">
        <v>0</v>
      </c>
      <c r="H396" s="82">
        <f>E396+F396+(IF(G396&lt;101,G396,IF(G396&lt;201,G396/2,IF(G396&lt;=301,G396/3,G396/4))))</f>
        <v>421.92188999999985</v>
      </c>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WZB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row>
    <row r="397" spans="1:150 16226:16383" s="3" customFormat="1" ht="20.25" customHeight="1" x14ac:dyDescent="0.25">
      <c r="A397" s="135">
        <v>16</v>
      </c>
      <c r="B397" s="135"/>
      <c r="C397" s="61"/>
      <c r="D397" s="61" t="s">
        <v>316</v>
      </c>
      <c r="E397" s="82">
        <f>(6.95*3.75+4.75+2.4*2.08+2.3*0.9+1.1*0.67)*10.764</f>
        <v>415.61418599999996</v>
      </c>
      <c r="F397" s="82">
        <v>0</v>
      </c>
      <c r="G397" s="82">
        <v>0</v>
      </c>
      <c r="H397" s="82">
        <f>E397+F397+(IF(G397&lt;101,G397,IF(G397&lt;201,G397/2,IF(G397&lt;=301,G397/3,G397/4))))</f>
        <v>415.61418599999996</v>
      </c>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WZB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row>
    <row r="398" spans="1:150 16226:16383" s="3" customFormat="1" ht="20.25" customHeight="1" x14ac:dyDescent="0.25">
      <c r="A398" s="135">
        <v>17</v>
      </c>
      <c r="B398" s="135"/>
      <c r="C398" s="61"/>
      <c r="D398" s="61" t="s">
        <v>316</v>
      </c>
      <c r="E398" s="82">
        <f>(38.69+2.4*4.76+2.3*0.9+1.1*0.67)*10.764</f>
        <v>569.64164399999993</v>
      </c>
      <c r="F398" s="82">
        <v>0</v>
      </c>
      <c r="G398" s="82">
        <v>0</v>
      </c>
      <c r="H398" s="37">
        <f t="shared" si="18"/>
        <v>569.64164399999993</v>
      </c>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WZB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row>
    <row r="399" spans="1:150 16226:16383" s="3" customFormat="1" ht="20.25" customHeight="1" x14ac:dyDescent="0.25">
      <c r="A399" s="135">
        <v>18</v>
      </c>
      <c r="B399" s="135"/>
      <c r="C399" s="61"/>
      <c r="D399" s="61" t="s">
        <v>316</v>
      </c>
      <c r="E399" s="82">
        <f>(4.1*2+3.2*4.21+4.42*3.1+2.81*1.76+1.92*1.46)*10.764</f>
        <v>464.17381919999997</v>
      </c>
      <c r="F399" s="82">
        <v>0</v>
      </c>
      <c r="G399" s="82">
        <v>0</v>
      </c>
      <c r="H399" s="37">
        <f t="shared" si="18"/>
        <v>464.17381919999997</v>
      </c>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WZB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row>
    <row r="400" spans="1:150 16226:16383" s="3" customFormat="1" ht="20.25" customHeight="1" x14ac:dyDescent="0.25">
      <c r="A400" s="135">
        <v>19</v>
      </c>
      <c r="B400" s="135"/>
      <c r="C400" s="61"/>
      <c r="D400" s="61" t="s">
        <v>316</v>
      </c>
      <c r="E400" s="82">
        <f>(6.25*6.12+5.91*3.25+2.81*1.76+1.92*1.46)*10.764</f>
        <v>701.88061319999997</v>
      </c>
      <c r="F400" s="82">
        <v>0</v>
      </c>
      <c r="G400" s="82">
        <v>0</v>
      </c>
      <c r="H400" s="37">
        <f t="shared" si="18"/>
        <v>701.88061319999997</v>
      </c>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WZB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row>
    <row r="401" spans="1:150 16226:16383" s="3" customFormat="1" ht="20.25" customHeight="1" x14ac:dyDescent="0.25">
      <c r="A401" s="135">
        <v>20</v>
      </c>
      <c r="B401" s="135"/>
      <c r="C401" s="61"/>
      <c r="D401" s="61" t="s">
        <v>316</v>
      </c>
      <c r="E401" s="82">
        <f>(46.61+6.55*2.46+4.19*0.78)*10.764</f>
        <v>710.32927679999989</v>
      </c>
      <c r="F401" s="82">
        <v>0</v>
      </c>
      <c r="G401" s="82">
        <v>0</v>
      </c>
      <c r="H401" s="37">
        <f t="shared" si="18"/>
        <v>710.32927679999989</v>
      </c>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WZB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row>
    <row r="402" spans="1:150 16226:16383" s="3" customFormat="1" ht="20.25" x14ac:dyDescent="0.25">
      <c r="A402" s="132" t="s">
        <v>318</v>
      </c>
      <c r="B402" s="133"/>
      <c r="C402" s="133"/>
      <c r="D402" s="133"/>
      <c r="E402" s="133"/>
      <c r="F402" s="133"/>
      <c r="G402" s="133"/>
      <c r="H402" s="134"/>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WZB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row>
    <row r="403" spans="1:150 16226:16383" s="3" customFormat="1" ht="20.25" x14ac:dyDescent="0.25">
      <c r="A403" s="135">
        <v>1</v>
      </c>
      <c r="B403" s="135"/>
      <c r="C403" s="61" t="s">
        <v>96</v>
      </c>
      <c r="D403" s="61" t="s">
        <v>316</v>
      </c>
      <c r="E403" s="82">
        <f>(1.5*2.44+1.55*2.44+1.68*1.73+1.38*1.01+4.27*2.1+1.34*2.25+2.41*1.15+3.5*1+3.11*2.7+2.8*0.9+2.83*0.3+2.75*6.11+3.11*1.21+3.5*1.72)*10.764</f>
        <v>735.69033720000004</v>
      </c>
      <c r="F403" s="82">
        <v>0</v>
      </c>
      <c r="G403" s="82">
        <v>0</v>
      </c>
      <c r="H403" s="82">
        <f>E403+F403+(IF(G403&lt;101,G403,IF(G403&lt;201,G403/2,IF(G403&lt;=301,G403/3,G403/4))))</f>
        <v>735.69033720000004</v>
      </c>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WZB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row>
    <row r="404" spans="1:150 16226:16383" s="3" customFormat="1" ht="20.25" x14ac:dyDescent="0.25">
      <c r="A404" s="135">
        <v>2</v>
      </c>
      <c r="B404" s="135"/>
      <c r="C404" s="61"/>
      <c r="D404" s="61" t="s">
        <v>316</v>
      </c>
      <c r="E404" s="82">
        <f>(1.5*2.44+1.55*2.44+1.68*1.73+1.38*1.01+4.28*2.1+4.43*2.1+4.43*1.02+2.8*0.09+3.11*2.68+2.83*0.3+3.11*3.21+0.9*2)*10.764</f>
        <v>600.31581479999988</v>
      </c>
      <c r="F404" s="82">
        <v>0</v>
      </c>
      <c r="G404" s="82">
        <v>0</v>
      </c>
      <c r="H404" s="82">
        <f t="shared" ref="H404:H410" si="19">E404+F404+(IF(G404&lt;101,G404,IF(G404&lt;201,G404/2,IF(G404&lt;=301,G404/3,G404/4))))</f>
        <v>600.31581479999988</v>
      </c>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WZB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row>
    <row r="405" spans="1:150 16226:16383" s="3" customFormat="1" ht="20.25" x14ac:dyDescent="0.25">
      <c r="A405" s="135">
        <v>3</v>
      </c>
      <c r="B405" s="135"/>
      <c r="C405" s="61"/>
      <c r="D405" s="61" t="s">
        <v>316</v>
      </c>
      <c r="E405" s="82">
        <f>(5.05+5.29*0.4+5.39*2.45+14.57+1.05*1.85+4.03+1.1*1.58+1.2*0.9)*10.764</f>
        <v>470.73124800000005</v>
      </c>
      <c r="F405" s="82">
        <v>0</v>
      </c>
      <c r="G405" s="82">
        <v>0</v>
      </c>
      <c r="H405" s="82">
        <f t="shared" si="19"/>
        <v>470.73124800000005</v>
      </c>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WZB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row>
    <row r="406" spans="1:150 16226:16383" s="3" customFormat="1" ht="20.25" customHeight="1" x14ac:dyDescent="0.25">
      <c r="A406" s="135">
        <v>4</v>
      </c>
      <c r="B406" s="135"/>
      <c r="C406" s="61"/>
      <c r="D406" s="61" t="s">
        <v>316</v>
      </c>
      <c r="E406" s="82">
        <f>(7.96*3.52+1.11+8.33*0.22+2.4*1.85+1.1*1.58+1.2*0.9)*10.764</f>
        <v>411.39792719999997</v>
      </c>
      <c r="F406" s="82">
        <v>0</v>
      </c>
      <c r="G406" s="82">
        <v>0</v>
      </c>
      <c r="H406" s="82">
        <f t="shared" si="19"/>
        <v>411.39792719999997</v>
      </c>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WZB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row>
    <row r="407" spans="1:150 16226:16383" s="3" customFormat="1" ht="20.25" customHeight="1" x14ac:dyDescent="0.25">
      <c r="A407" s="135">
        <v>5</v>
      </c>
      <c r="B407" s="135"/>
      <c r="C407" s="61"/>
      <c r="D407" s="61" t="s">
        <v>316</v>
      </c>
      <c r="E407" s="82">
        <f>(8.3*0.22+8.37*3.52+2.4*1.85+1.1*1.58+1.2*0.9)*10.764</f>
        <v>414.91344959999998</v>
      </c>
      <c r="F407" s="82">
        <v>0</v>
      </c>
      <c r="G407" s="82">
        <v>0</v>
      </c>
      <c r="H407" s="82">
        <f t="shared" si="19"/>
        <v>414.91344959999998</v>
      </c>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WZB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row>
    <row r="408" spans="1:150 16226:16383" s="3" customFormat="1" ht="20.25" customHeight="1" x14ac:dyDescent="0.25">
      <c r="A408" s="135">
        <v>6</v>
      </c>
      <c r="B408" s="135"/>
      <c r="C408" s="61"/>
      <c r="D408" s="61" t="s">
        <v>316</v>
      </c>
      <c r="E408" s="82">
        <f>(8.3*0.22+8.37*3.52+2.4*1.85+1.1*1.58+1.2*0.9)*10.764</f>
        <v>414.91344959999998</v>
      </c>
      <c r="F408" s="82">
        <v>0</v>
      </c>
      <c r="G408" s="82">
        <v>0</v>
      </c>
      <c r="H408" s="82">
        <f t="shared" si="19"/>
        <v>414.91344959999998</v>
      </c>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WZB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row>
    <row r="409" spans="1:150 16226:16383" s="3" customFormat="1" ht="20.25" customHeight="1" x14ac:dyDescent="0.25">
      <c r="A409" s="135">
        <v>7</v>
      </c>
      <c r="B409" s="135"/>
      <c r="C409" s="61"/>
      <c r="D409" s="61" t="s">
        <v>316</v>
      </c>
      <c r="E409" s="82">
        <f>(8.3*0.22+8.37*3.52+2.4*1.85+1.1*1.58+1.2*0.9)*10.764</f>
        <v>414.91344959999998</v>
      </c>
      <c r="F409" s="82">
        <v>0</v>
      </c>
      <c r="G409" s="82">
        <v>0</v>
      </c>
      <c r="H409" s="82">
        <f t="shared" si="19"/>
        <v>414.91344959999998</v>
      </c>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WZB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row>
    <row r="410" spans="1:150 16226:16383" s="3" customFormat="1" ht="20.25" customHeight="1" x14ac:dyDescent="0.25">
      <c r="A410" s="135">
        <v>8</v>
      </c>
      <c r="B410" s="135"/>
      <c r="C410" s="61"/>
      <c r="D410" s="61" t="s">
        <v>316</v>
      </c>
      <c r="E410" s="82">
        <f>(8.37*3.25+8.4*0.45+2.4*1.57+1.1*1.58+1.2*0.9)*10.764</f>
        <v>404.3873339999999</v>
      </c>
      <c r="F410" s="82">
        <v>0</v>
      </c>
      <c r="G410" s="82">
        <v>0</v>
      </c>
      <c r="H410" s="82">
        <f t="shared" si="19"/>
        <v>404.3873339999999</v>
      </c>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WZB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row>
    <row r="411" spans="1:150 16226:16383" s="3" customFormat="1" ht="20.25" x14ac:dyDescent="0.25">
      <c r="A411" s="135">
        <v>9</v>
      </c>
      <c r="B411" s="135"/>
      <c r="C411" s="61"/>
      <c r="D411" s="61" t="s">
        <v>316</v>
      </c>
      <c r="E411" s="82">
        <f>(8.37*3.1+8.4*0.6+2.4*1.42+1.1*1.58+1.2*0.9)*10.764</f>
        <v>400.56073199999992</v>
      </c>
      <c r="F411" s="82">
        <v>0</v>
      </c>
      <c r="G411" s="82">
        <v>0</v>
      </c>
      <c r="H411" s="82">
        <f>E411+F411+(IF(G411&lt;101,G411,IF(G411&lt;201,G411/2,IF(G411&lt;=301,G411/3,G411/4))))</f>
        <v>400.56073199999992</v>
      </c>
      <c r="I411" s="1">
        <f>22+18+9+11</f>
        <v>60</v>
      </c>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WZB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row>
    <row r="412" spans="1:150 16226:16383" s="3" customFormat="1" ht="20.25" x14ac:dyDescent="0.25">
      <c r="A412" s="135">
        <v>1</v>
      </c>
      <c r="B412" s="135"/>
      <c r="C412" s="61"/>
      <c r="D412" s="61" t="s">
        <v>317</v>
      </c>
      <c r="E412" s="82">
        <f>(15.87*15.45+3*1.2+3*1.2+2.15*1.39+1.4*2.77+1.9*2.77+4*2.7)*10.764</f>
        <v>2963.5552439999997</v>
      </c>
      <c r="F412" s="82">
        <v>0</v>
      </c>
      <c r="G412" s="82">
        <v>0</v>
      </c>
      <c r="H412" s="82">
        <f t="shared" ref="H412:H421" si="20">E412+F412+(IF(G412&lt;101,G412,IF(G412&lt;201,G412/2,IF(G412&lt;=301,G412/3,G412/4))))</f>
        <v>2963.5552439999997</v>
      </c>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WZB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row>
    <row r="413" spans="1:150 16226:16383" s="3" customFormat="1" ht="20.25" customHeight="1" x14ac:dyDescent="0.25">
      <c r="A413" s="135">
        <v>2</v>
      </c>
      <c r="B413" s="135"/>
      <c r="C413" s="61"/>
      <c r="D413" s="61" t="s">
        <v>317</v>
      </c>
      <c r="E413" s="82">
        <f>(18.45*13.45+12.72*1.69+4*2.7+1.9*2.77+1.4*2.77+2.15*1.39)*10.764</f>
        <v>3149.3182031999991</v>
      </c>
      <c r="F413" s="82">
        <v>0</v>
      </c>
      <c r="G413" s="82">
        <v>0</v>
      </c>
      <c r="H413" s="82">
        <f t="shared" si="20"/>
        <v>3149.3182031999991</v>
      </c>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WZB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row>
    <row r="414" spans="1:150 16226:16383" s="3" customFormat="1" ht="20.25" x14ac:dyDescent="0.25">
      <c r="A414" s="135">
        <v>11</v>
      </c>
      <c r="B414" s="135"/>
      <c r="C414" s="61"/>
      <c r="D414" s="61" t="s">
        <v>316</v>
      </c>
      <c r="E414" s="82">
        <f>(8.37*3.53+8.3*0.14+2.4*1.85+1.1*1.58+1.2*0.9)*10.764</f>
        <v>408.66710039999987</v>
      </c>
      <c r="F414" s="82">
        <v>0</v>
      </c>
      <c r="G414" s="82">
        <v>0</v>
      </c>
      <c r="H414" s="82">
        <f t="shared" si="20"/>
        <v>408.66710039999987</v>
      </c>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WZB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row>
    <row r="415" spans="1:150 16226:16383" s="3" customFormat="1" ht="20.25" customHeight="1" x14ac:dyDescent="0.25">
      <c r="A415" s="135">
        <v>12</v>
      </c>
      <c r="B415" s="135"/>
      <c r="C415" s="61"/>
      <c r="D415" s="61" t="s">
        <v>316</v>
      </c>
      <c r="E415" s="82">
        <f>(8.37*3.52+8.3*0.31+2.4*1.85+1.1*1.58+1.2*0.9)*10.764</f>
        <v>422.95415759999986</v>
      </c>
      <c r="F415" s="82">
        <v>0</v>
      </c>
      <c r="G415" s="82">
        <v>0</v>
      </c>
      <c r="H415" s="82">
        <f t="shared" si="20"/>
        <v>422.95415759999986</v>
      </c>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WZB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row>
    <row r="416" spans="1:150 16226:16383" s="3" customFormat="1" ht="20.25" customHeight="1" x14ac:dyDescent="0.25">
      <c r="A416" s="135">
        <v>13</v>
      </c>
      <c r="B416" s="135"/>
      <c r="C416" s="61"/>
      <c r="D416" s="61" t="s">
        <v>316</v>
      </c>
      <c r="E416" s="82">
        <f>(8.3*0.23+8.37*3.52+2.4*1.84+1.2*0.9+1.1*1.58)*10.764</f>
        <v>415.54852559999995</v>
      </c>
      <c r="F416" s="82">
        <v>0</v>
      </c>
      <c r="G416" s="82">
        <v>0</v>
      </c>
      <c r="H416" s="82">
        <f t="shared" si="20"/>
        <v>415.54852559999995</v>
      </c>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WZB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row>
    <row r="417" spans="1:150 16226:16383" s="3" customFormat="1" ht="20.25" customHeight="1" x14ac:dyDescent="0.25">
      <c r="A417" s="135">
        <v>14</v>
      </c>
      <c r="B417" s="135"/>
      <c r="C417" s="61"/>
      <c r="D417" s="61" t="s">
        <v>316</v>
      </c>
      <c r="E417" s="82">
        <f>(8.3*0.23+8.37*3.52+2.4*1.84+1.2*0.9+1.1*1.58)*10.764</f>
        <v>415.54852559999995</v>
      </c>
      <c r="F417" s="82">
        <v>0</v>
      </c>
      <c r="G417" s="82">
        <v>0</v>
      </c>
      <c r="H417" s="82">
        <f t="shared" si="20"/>
        <v>415.54852559999995</v>
      </c>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WZB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row>
    <row r="418" spans="1:150 16226:16383" s="3" customFormat="1" ht="20.25" customHeight="1" x14ac:dyDescent="0.25">
      <c r="A418" s="135">
        <v>15</v>
      </c>
      <c r="B418" s="135"/>
      <c r="C418" s="61"/>
      <c r="D418" s="61" t="s">
        <v>316</v>
      </c>
      <c r="E418" s="82">
        <f>(1.37*8.3*0.23+7.95*3.52+2.4*1.84+1.1*1.58+1.2*0.9)*10.764</f>
        <v>407.23796412000002</v>
      </c>
      <c r="F418" s="82">
        <v>0</v>
      </c>
      <c r="G418" s="82">
        <v>0</v>
      </c>
      <c r="H418" s="82">
        <f t="shared" si="20"/>
        <v>407.23796412000002</v>
      </c>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WZB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row>
    <row r="419" spans="1:150 16226:16383" s="3" customFormat="1" ht="20.25" customHeight="1" x14ac:dyDescent="0.25">
      <c r="A419" s="135">
        <v>16</v>
      </c>
      <c r="B419" s="135"/>
      <c r="C419" s="61"/>
      <c r="D419" s="61" t="s">
        <v>316</v>
      </c>
      <c r="E419" s="82">
        <f>(4.69*5.35+2.4*1.86+1.1*1.58+1.2*0.9+1.05*2.01+3.3*2.6+14.54)*10.764</f>
        <v>620.04945599999996</v>
      </c>
      <c r="F419" s="82">
        <v>0</v>
      </c>
      <c r="G419" s="82">
        <v>0</v>
      </c>
      <c r="H419" s="82">
        <f t="shared" si="20"/>
        <v>620.04945599999996</v>
      </c>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WZB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row>
    <row r="420" spans="1:150 16226:16383" s="3" customFormat="1" ht="20.25" customHeight="1" x14ac:dyDescent="0.25">
      <c r="A420" s="135">
        <v>17</v>
      </c>
      <c r="B420" s="135"/>
      <c r="C420" s="61"/>
      <c r="D420" s="61" t="s">
        <v>316</v>
      </c>
      <c r="E420" s="82">
        <f>(4.1*2.06+3.11*2.75+3.2*4.56+1.22*1+1.07*2.1+1.38*2.74+1.55*0.71+1.85*1.73+1.5*2.44)*10.764</f>
        <v>503.75197079999981</v>
      </c>
      <c r="F420" s="82">
        <v>0</v>
      </c>
      <c r="G420" s="82">
        <v>0</v>
      </c>
      <c r="H420" s="82">
        <f t="shared" si="20"/>
        <v>503.75197079999981</v>
      </c>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WZB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row>
    <row r="421" spans="1:150 16226:16383" s="3" customFormat="1" ht="20.25" customHeight="1" x14ac:dyDescent="0.25">
      <c r="A421" s="135">
        <v>18</v>
      </c>
      <c r="B421" s="135"/>
      <c r="C421" s="61"/>
      <c r="D421" s="61" t="s">
        <v>316</v>
      </c>
      <c r="E421" s="82">
        <f>(6.25*2.05+0.28*1.21+2.83*1.41+2.75*4.06+2.92*2.8+1.64*1.15+0.28*2.7+0.77*3.25+1.34*2.25+3.5*3.1+1.37*2.74+1.85*1.73+1.55*0.71+1.5*2.44)*10.764</f>
        <v>723.41507159999981</v>
      </c>
      <c r="F421" s="82">
        <v>0</v>
      </c>
      <c r="G421" s="82">
        <v>0</v>
      </c>
      <c r="H421" s="82">
        <f t="shared" si="20"/>
        <v>723.41507159999981</v>
      </c>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WZB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row>
    <row r="422" spans="1:150 16226:16383" s="3" customFormat="1" ht="20.25" customHeight="1" x14ac:dyDescent="0.25">
      <c r="A422" s="101" t="s">
        <v>319</v>
      </c>
      <c r="B422" s="102"/>
      <c r="C422" s="102"/>
      <c r="D422" s="102"/>
      <c r="E422" s="102"/>
      <c r="F422" s="102"/>
      <c r="G422" s="102"/>
      <c r="H422" s="103"/>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WZB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row>
    <row r="423" spans="1:150 16226:16383" s="3" customFormat="1" ht="20.25" customHeight="1" x14ac:dyDescent="0.25">
      <c r="A423" s="101" t="s">
        <v>320</v>
      </c>
      <c r="B423" s="102"/>
      <c r="C423" s="102"/>
      <c r="D423" s="102"/>
      <c r="E423" s="102"/>
      <c r="F423" s="102"/>
      <c r="G423" s="102"/>
      <c r="H423" s="103"/>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WZB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row>
    <row r="424" spans="1:150 16226:16383" s="3" customFormat="1" ht="20.25" x14ac:dyDescent="0.25">
      <c r="A424" s="135">
        <v>1</v>
      </c>
      <c r="B424" s="135"/>
      <c r="C424" s="61" t="s">
        <v>96</v>
      </c>
      <c r="D424" s="61" t="s">
        <v>316</v>
      </c>
      <c r="E424" s="82">
        <f>(1.61+2.4*2.04+4.7*6.14+1.35*0.6+1.53*3.53+3.87+2.4*1.85+1.6*1.58+1.1*0.67)*10.764</f>
        <v>572.10552359999997</v>
      </c>
      <c r="F424" s="82">
        <v>0</v>
      </c>
      <c r="G424" s="82">
        <v>0</v>
      </c>
      <c r="H424" s="82">
        <f>E424+F424+(IF(G424&lt;101,G424,IF(G424&lt;201,G424/2,IF(G424&lt;=301,G424/3,G424/4))))</f>
        <v>572.10552359999997</v>
      </c>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WZB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row>
    <row r="425" spans="1:150 16226:16383" s="3" customFormat="1" ht="20.25" x14ac:dyDescent="0.25">
      <c r="A425" s="135">
        <v>2</v>
      </c>
      <c r="B425" s="135"/>
      <c r="C425" s="61"/>
      <c r="D425" s="61" t="s">
        <v>316</v>
      </c>
      <c r="E425" s="82">
        <f>(8.33*3.75+2.4*2.08+1.6*1.58+1.1*0.87)*10.764</f>
        <v>427.48687799999999</v>
      </c>
      <c r="F425" s="82">
        <v>0</v>
      </c>
      <c r="G425" s="82">
        <v>0</v>
      </c>
      <c r="H425" s="82">
        <f t="shared" ref="H425:H431" si="21">E425+F425+(IF(G425&lt;101,G425,IF(G425&lt;201,G425/2,IF(G425&lt;=301,G425/3,G425/4))))</f>
        <v>427.48687799999999</v>
      </c>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WZB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row>
    <row r="426" spans="1:150 16226:16383" s="3" customFormat="1" ht="20.25" x14ac:dyDescent="0.25">
      <c r="A426" s="135">
        <v>3</v>
      </c>
      <c r="B426" s="135"/>
      <c r="C426" s="61"/>
      <c r="D426" s="61" t="s">
        <v>316</v>
      </c>
      <c r="E426" s="82">
        <f t="shared" ref="E426:E436" si="22">(8.33*3.75+2.4*2.08+1.6*1.58+1.1*0.67)*10.764</f>
        <v>425.11879799999997</v>
      </c>
      <c r="F426" s="82">
        <v>0</v>
      </c>
      <c r="G426" s="82">
        <v>0</v>
      </c>
      <c r="H426" s="82">
        <f t="shared" si="21"/>
        <v>425.11879799999997</v>
      </c>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WZB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row>
    <row r="427" spans="1:150 16226:16383" s="3" customFormat="1" ht="20.25" customHeight="1" x14ac:dyDescent="0.25">
      <c r="A427" s="135">
        <v>4</v>
      </c>
      <c r="B427" s="135"/>
      <c r="C427" s="61"/>
      <c r="D427" s="61" t="s">
        <v>316</v>
      </c>
      <c r="E427" s="82">
        <f t="shared" si="22"/>
        <v>425.11879799999997</v>
      </c>
      <c r="F427" s="82">
        <v>0</v>
      </c>
      <c r="G427" s="82">
        <v>0</v>
      </c>
      <c r="H427" s="82">
        <f t="shared" si="21"/>
        <v>425.11879799999997</v>
      </c>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WZB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row>
    <row r="428" spans="1:150 16226:16383" s="3" customFormat="1" ht="20.25" customHeight="1" x14ac:dyDescent="0.25">
      <c r="A428" s="135">
        <v>5</v>
      </c>
      <c r="B428" s="135"/>
      <c r="C428" s="61"/>
      <c r="D428" s="61" t="s">
        <v>316</v>
      </c>
      <c r="E428" s="82">
        <f t="shared" si="22"/>
        <v>425.11879799999997</v>
      </c>
      <c r="F428" s="82">
        <v>0</v>
      </c>
      <c r="G428" s="82">
        <v>0</v>
      </c>
      <c r="H428" s="82">
        <f t="shared" si="21"/>
        <v>425.11879799999997</v>
      </c>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WZB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row>
    <row r="429" spans="1:150 16226:16383" s="3" customFormat="1" ht="20.25" customHeight="1" x14ac:dyDescent="0.25">
      <c r="A429" s="135">
        <v>6</v>
      </c>
      <c r="B429" s="135"/>
      <c r="C429" s="61"/>
      <c r="D429" s="61" t="s">
        <v>316</v>
      </c>
      <c r="E429" s="82">
        <f t="shared" si="22"/>
        <v>425.11879799999997</v>
      </c>
      <c r="F429" s="82">
        <v>0</v>
      </c>
      <c r="G429" s="82">
        <v>0</v>
      </c>
      <c r="H429" s="82">
        <f t="shared" si="21"/>
        <v>425.11879799999997</v>
      </c>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WZB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row>
    <row r="430" spans="1:150 16226:16383" s="3" customFormat="1" ht="20.25" customHeight="1" x14ac:dyDescent="0.25">
      <c r="A430" s="135">
        <v>7</v>
      </c>
      <c r="B430" s="135"/>
      <c r="C430" s="61"/>
      <c r="D430" s="61" t="s">
        <v>316</v>
      </c>
      <c r="E430" s="82">
        <f t="shared" si="22"/>
        <v>425.11879799999997</v>
      </c>
      <c r="F430" s="82">
        <v>0</v>
      </c>
      <c r="G430" s="82">
        <v>0</v>
      </c>
      <c r="H430" s="82">
        <f t="shared" si="21"/>
        <v>425.11879799999997</v>
      </c>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WZB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row>
    <row r="431" spans="1:150 16226:16383" s="3" customFormat="1" ht="20.25" customHeight="1" x14ac:dyDescent="0.25">
      <c r="A431" s="135">
        <v>8</v>
      </c>
      <c r="B431" s="135"/>
      <c r="C431" s="61"/>
      <c r="D431" s="61" t="s">
        <v>316</v>
      </c>
      <c r="E431" s="82">
        <f t="shared" si="22"/>
        <v>425.11879799999997</v>
      </c>
      <c r="F431" s="82">
        <v>0</v>
      </c>
      <c r="G431" s="82">
        <v>0</v>
      </c>
      <c r="H431" s="82">
        <f t="shared" si="21"/>
        <v>425.11879799999997</v>
      </c>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WZB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row>
    <row r="432" spans="1:150 16226:16383" s="3" customFormat="1" ht="20.25" x14ac:dyDescent="0.25">
      <c r="A432" s="135">
        <v>9</v>
      </c>
      <c r="B432" s="135"/>
      <c r="C432" s="61"/>
      <c r="D432" s="61" t="s">
        <v>316</v>
      </c>
      <c r="E432" s="82">
        <f t="shared" si="22"/>
        <v>425.11879799999997</v>
      </c>
      <c r="F432" s="82">
        <v>0</v>
      </c>
      <c r="G432" s="82">
        <v>0</v>
      </c>
      <c r="H432" s="82">
        <f>E432+F432+(IF(G432&lt;101,G432,IF(G432&lt;201,G432/2,IF(G432&lt;=301,G432/3,G432/4))))</f>
        <v>425.11879799999997</v>
      </c>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WZB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row>
    <row r="433" spans="1:150 16226:16383" s="3" customFormat="1" ht="20.25" x14ac:dyDescent="0.25">
      <c r="A433" s="135">
        <v>11</v>
      </c>
      <c r="B433" s="135"/>
      <c r="C433" s="61"/>
      <c r="D433" s="61" t="s">
        <v>316</v>
      </c>
      <c r="E433" s="82">
        <f t="shared" si="22"/>
        <v>425.11879799999997</v>
      </c>
      <c r="F433" s="82">
        <v>0</v>
      </c>
      <c r="G433" s="82">
        <v>0</v>
      </c>
      <c r="H433" s="82">
        <f t="shared" ref="H433:H443" si="23">E433+F433+(IF(G433&lt;101,G433,IF(G433&lt;201,G433/2,IF(G433&lt;=301,G433/3,G433/4))))</f>
        <v>425.11879799999997</v>
      </c>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WZB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row>
    <row r="434" spans="1:150 16226:16383" s="3" customFormat="1" ht="20.25" customHeight="1" x14ac:dyDescent="0.25">
      <c r="A434" s="135">
        <v>12</v>
      </c>
      <c r="B434" s="135"/>
      <c r="C434" s="61"/>
      <c r="D434" s="61" t="s">
        <v>316</v>
      </c>
      <c r="E434" s="82">
        <f t="shared" si="22"/>
        <v>425.11879799999997</v>
      </c>
      <c r="F434" s="82">
        <v>0</v>
      </c>
      <c r="G434" s="82">
        <v>0</v>
      </c>
      <c r="H434" s="82">
        <f t="shared" si="23"/>
        <v>425.11879799999997</v>
      </c>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WZB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row>
    <row r="435" spans="1:150 16226:16383" s="3" customFormat="1" ht="20.25" customHeight="1" x14ac:dyDescent="0.25">
      <c r="A435" s="135">
        <v>13</v>
      </c>
      <c r="B435" s="135"/>
      <c r="C435" s="61"/>
      <c r="D435" s="61" t="s">
        <v>316</v>
      </c>
      <c r="E435" s="82">
        <f t="shared" si="22"/>
        <v>425.11879799999997</v>
      </c>
      <c r="F435" s="82">
        <v>0</v>
      </c>
      <c r="G435" s="82">
        <v>0</v>
      </c>
      <c r="H435" s="82">
        <f t="shared" si="23"/>
        <v>425.11879799999997</v>
      </c>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row>
    <row r="436" spans="1:150 16226:16383" s="3" customFormat="1" ht="20.25" customHeight="1" x14ac:dyDescent="0.25">
      <c r="A436" s="135">
        <v>14</v>
      </c>
      <c r="B436" s="135"/>
      <c r="C436" s="61"/>
      <c r="D436" s="61" t="s">
        <v>316</v>
      </c>
      <c r="E436" s="82">
        <f t="shared" si="22"/>
        <v>425.11879799999997</v>
      </c>
      <c r="F436" s="82">
        <v>0</v>
      </c>
      <c r="G436" s="82">
        <v>0</v>
      </c>
      <c r="H436" s="82">
        <f t="shared" si="23"/>
        <v>425.11879799999997</v>
      </c>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WZB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row>
    <row r="437" spans="1:150 16226:16383" s="3" customFormat="1" ht="20.25" customHeight="1" x14ac:dyDescent="0.25">
      <c r="A437" s="135">
        <v>15</v>
      </c>
      <c r="B437" s="135"/>
      <c r="C437" s="61"/>
      <c r="D437" s="61" t="s">
        <v>316</v>
      </c>
      <c r="E437" s="82">
        <v>425</v>
      </c>
      <c r="F437" s="82">
        <v>0</v>
      </c>
      <c r="G437" s="82">
        <v>0</v>
      </c>
      <c r="H437" s="82">
        <f t="shared" si="23"/>
        <v>425</v>
      </c>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WZB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row>
    <row r="438" spans="1:150 16226:16383" s="3" customFormat="1" ht="20.25" customHeight="1" x14ac:dyDescent="0.25">
      <c r="A438" s="135">
        <v>16</v>
      </c>
      <c r="B438" s="135"/>
      <c r="C438" s="61"/>
      <c r="D438" s="61" t="s">
        <v>316</v>
      </c>
      <c r="E438" s="82">
        <v>432</v>
      </c>
      <c r="F438" s="82">
        <v>0</v>
      </c>
      <c r="G438" s="82">
        <v>0</v>
      </c>
      <c r="H438" s="82">
        <f>E438+F438+(IF(G438&lt;101,G438,IF(G438&lt;201,G438/2,IF(G438&lt;=301,G438/3,G438/4))))</f>
        <v>432</v>
      </c>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WZB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row>
    <row r="439" spans="1:150 16226:16383" s="3" customFormat="1" ht="20.25" customHeight="1" x14ac:dyDescent="0.25">
      <c r="A439" s="135">
        <v>17</v>
      </c>
      <c r="B439" s="135"/>
      <c r="C439" s="61"/>
      <c r="D439" s="61" t="s">
        <v>316</v>
      </c>
      <c r="E439" s="82">
        <f>(8.33*3.75+2.4*2.08+1.6*1.58+1.1*0.67)*10.764</f>
        <v>425.11879799999997</v>
      </c>
      <c r="F439" s="82">
        <v>0</v>
      </c>
      <c r="G439" s="82">
        <v>0</v>
      </c>
      <c r="H439" s="82">
        <f>E439+F439+(IF(G439&lt;101,G439,IF(G439&lt;201,G439/2,IF(G439&lt;=301,G439/3,G439/4))))</f>
        <v>425.11879799999997</v>
      </c>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WZB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row>
    <row r="440" spans="1:150 16226:16383" s="3" customFormat="1" ht="20.25" customHeight="1" x14ac:dyDescent="0.25">
      <c r="A440" s="135">
        <v>18</v>
      </c>
      <c r="B440" s="135"/>
      <c r="C440" s="61"/>
      <c r="D440" s="61" t="s">
        <v>316</v>
      </c>
      <c r="E440" s="82">
        <f>(8.33*3.75+2.4*2.08+1.6*1.58+1.1*0.67)*10.764</f>
        <v>425.11879799999997</v>
      </c>
      <c r="F440" s="82">
        <v>0</v>
      </c>
      <c r="G440" s="82">
        <v>0</v>
      </c>
      <c r="H440" s="82">
        <f>E440+F440+(IF(G440&lt;101,G440,IF(G440&lt;201,G440/2,IF(G440&lt;=301,G440/3,G440/4))))</f>
        <v>425.11879799999997</v>
      </c>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WZB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row>
    <row r="441" spans="1:150 16226:16383" s="3" customFormat="1" ht="20.25" customHeight="1" x14ac:dyDescent="0.25">
      <c r="A441" s="135">
        <v>19</v>
      </c>
      <c r="B441" s="135"/>
      <c r="C441" s="61"/>
      <c r="D441" s="61" t="s">
        <v>316</v>
      </c>
      <c r="E441" s="82">
        <f>(8.33*3.75+2.4*2.08+1.6*1.58+1.1*0.67)*10.764</f>
        <v>425.11879799999997</v>
      </c>
      <c r="F441" s="82">
        <v>0</v>
      </c>
      <c r="G441" s="82">
        <v>0</v>
      </c>
      <c r="H441" s="82">
        <f t="shared" si="23"/>
        <v>425.11879799999997</v>
      </c>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WZB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row>
    <row r="442" spans="1:150 16226:16383" s="3" customFormat="1" ht="20.25" customHeight="1" x14ac:dyDescent="0.25">
      <c r="A442" s="135">
        <v>20</v>
      </c>
      <c r="B442" s="135"/>
      <c r="C442" s="61"/>
      <c r="D442" s="61" t="s">
        <v>316</v>
      </c>
      <c r="E442" s="82">
        <f>(8.33*3.75+2.4*2.08+1.6*1.58+1.1*0.67)*10.764</f>
        <v>425.11879799999997</v>
      </c>
      <c r="F442" s="82">
        <v>0</v>
      </c>
      <c r="G442" s="82">
        <v>0</v>
      </c>
      <c r="H442" s="82">
        <f t="shared" si="23"/>
        <v>425.11879799999997</v>
      </c>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WZB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row>
    <row r="443" spans="1:150 16226:16383" s="3" customFormat="1" ht="20.25" customHeight="1" x14ac:dyDescent="0.25">
      <c r="A443" s="135">
        <v>21</v>
      </c>
      <c r="B443" s="135"/>
      <c r="C443" s="61"/>
      <c r="D443" s="61" t="s">
        <v>316</v>
      </c>
      <c r="E443" s="82">
        <f>(9.16+1.61+4.72*6.54+1.35*0.6+1.35*0.6+2.4*1.86+1.6*1.58+1.1*0.67)*10.764</f>
        <v>548.83267920000003</v>
      </c>
      <c r="F443" s="82">
        <v>0</v>
      </c>
      <c r="G443" s="82">
        <v>0</v>
      </c>
      <c r="H443" s="82">
        <f t="shared" si="23"/>
        <v>548.83267920000003</v>
      </c>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WZB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row>
    <row r="444" spans="1:150 16226:16383" s="3" customFormat="1" ht="20.25" customHeight="1" x14ac:dyDescent="0.25">
      <c r="A444" s="101" t="s">
        <v>312</v>
      </c>
      <c r="B444" s="102"/>
      <c r="C444" s="102"/>
      <c r="D444" s="102"/>
      <c r="E444" s="102"/>
      <c r="F444" s="102"/>
      <c r="G444" s="102"/>
      <c r="H444" s="103"/>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WZB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row>
    <row r="445" spans="1:150 16226:16383" s="3" customFormat="1" ht="20.25" customHeight="1" x14ac:dyDescent="0.25">
      <c r="A445" s="101" t="s">
        <v>342</v>
      </c>
      <c r="B445" s="102"/>
      <c r="C445" s="102"/>
      <c r="D445" s="102"/>
      <c r="E445" s="102"/>
      <c r="F445" s="102"/>
      <c r="G445" s="102"/>
      <c r="H445" s="103"/>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WZB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row>
    <row r="446" spans="1:150 16226:16383" s="3" customFormat="1" ht="20.25" customHeight="1" x14ac:dyDescent="0.25">
      <c r="A446" s="101" t="s">
        <v>321</v>
      </c>
      <c r="B446" s="102"/>
      <c r="C446" s="102"/>
      <c r="D446" s="102"/>
      <c r="E446" s="102"/>
      <c r="F446" s="102"/>
      <c r="G446" s="102"/>
      <c r="H446" s="103"/>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WZB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row>
    <row r="447" spans="1:150 16226:16383" s="3" customFormat="1" ht="20.25" customHeight="1" x14ac:dyDescent="0.25">
      <c r="A447" s="101" t="s">
        <v>322</v>
      </c>
      <c r="B447" s="102"/>
      <c r="C447" s="102"/>
      <c r="D447" s="102"/>
      <c r="E447" s="102"/>
      <c r="F447" s="102"/>
      <c r="G447" s="102"/>
      <c r="H447" s="103"/>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WZB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row>
    <row r="448" spans="1:150 16226:16383" s="3" customFormat="1" ht="20.25" customHeight="1" x14ac:dyDescent="0.25">
      <c r="A448" s="135">
        <v>1</v>
      </c>
      <c r="B448" s="135"/>
      <c r="C448" s="61" t="s">
        <v>96</v>
      </c>
      <c r="D448" s="182" t="s">
        <v>276</v>
      </c>
      <c r="E448" s="183"/>
      <c r="F448" s="183"/>
      <c r="G448" s="183"/>
      <c r="H448" s="184"/>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WZB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row>
    <row r="449" spans="1:150 16226:16383" s="3" customFormat="1" ht="20.25" customHeight="1" x14ac:dyDescent="0.25">
      <c r="A449" s="135">
        <v>2</v>
      </c>
      <c r="B449" s="135"/>
      <c r="C449" s="61" t="s">
        <v>96</v>
      </c>
      <c r="D449" s="188"/>
      <c r="E449" s="189"/>
      <c r="F449" s="189"/>
      <c r="G449" s="189"/>
      <c r="H449" s="190"/>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WZB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row>
    <row r="450" spans="1:150 16226:16383" s="3" customFormat="1" ht="20.25" customHeight="1" x14ac:dyDescent="0.25">
      <c r="A450" s="135">
        <v>3</v>
      </c>
      <c r="B450" s="135"/>
      <c r="C450" s="61" t="s">
        <v>96</v>
      </c>
      <c r="D450" s="61" t="s">
        <v>271</v>
      </c>
      <c r="E450" s="82">
        <f>(70.6)*10.764</f>
        <v>759.93839999999989</v>
      </c>
      <c r="F450" s="82">
        <f>(2.13*1.08+2.15*1.07)*10.764</f>
        <v>49.524087600000001</v>
      </c>
      <c r="G450" s="82">
        <v>0</v>
      </c>
      <c r="H450" s="82">
        <f>E450+F450+(IF(G450&lt;101,G450,IF(G450&lt;201,G450/2,IF(G450&lt;=301,G450/3,G450/4))))</f>
        <v>809.46248759999992</v>
      </c>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WZB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row>
    <row r="451" spans="1:150 16226:16383" s="3" customFormat="1" ht="20.25" customHeight="1" x14ac:dyDescent="0.25">
      <c r="A451" s="135">
        <v>4</v>
      </c>
      <c r="B451" s="135"/>
      <c r="C451" s="61" t="s">
        <v>96</v>
      </c>
      <c r="D451" s="61" t="s">
        <v>271</v>
      </c>
      <c r="E451" s="82">
        <f>(67.28)*10.764</f>
        <v>724.20191999999997</v>
      </c>
      <c r="F451" s="82">
        <f>(2.15*1.07+2.13*1.08)*10.764</f>
        <v>49.524087600000001</v>
      </c>
      <c r="G451" s="82">
        <v>0</v>
      </c>
      <c r="H451" s="82">
        <f>E451+F451+(IF(G451&lt;101,G451,IF(G451&lt;201,G451/2,IF(G451&lt;=301,G451/3,G451/4))))</f>
        <v>773.7260076</v>
      </c>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WZB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row>
    <row r="452" spans="1:150 16226:16383" s="3" customFormat="1" ht="20.25" customHeight="1" x14ac:dyDescent="0.25">
      <c r="A452" s="135">
        <v>5</v>
      </c>
      <c r="B452" s="135"/>
      <c r="C452" s="61"/>
      <c r="D452" s="221" t="s">
        <v>270</v>
      </c>
      <c r="E452" s="222"/>
      <c r="F452" s="222"/>
      <c r="G452" s="222"/>
      <c r="H452" s="223"/>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WZB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row>
    <row r="453" spans="1:150 16226:16383" s="3" customFormat="1" ht="20.25" customHeight="1" x14ac:dyDescent="0.25">
      <c r="A453" s="101" t="s">
        <v>324</v>
      </c>
      <c r="B453" s="102"/>
      <c r="C453" s="102"/>
      <c r="D453" s="102"/>
      <c r="E453" s="102"/>
      <c r="F453" s="102"/>
      <c r="G453" s="102"/>
      <c r="H453" s="103"/>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WZB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row>
    <row r="454" spans="1:150 16226:16383" s="3" customFormat="1" ht="20.25" customHeight="1" x14ac:dyDescent="0.25">
      <c r="A454" s="135">
        <v>1</v>
      </c>
      <c r="B454" s="135"/>
      <c r="C454" s="61" t="s">
        <v>96</v>
      </c>
      <c r="D454" s="182" t="s">
        <v>276</v>
      </c>
      <c r="E454" s="183"/>
      <c r="F454" s="183"/>
      <c r="G454" s="183"/>
      <c r="H454" s="184"/>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WZB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row>
    <row r="455" spans="1:150 16226:16383" s="3" customFormat="1" ht="20.25" customHeight="1" x14ac:dyDescent="0.25">
      <c r="A455" s="135">
        <v>2</v>
      </c>
      <c r="B455" s="135"/>
      <c r="C455" s="61" t="s">
        <v>96</v>
      </c>
      <c r="D455" s="188"/>
      <c r="E455" s="189"/>
      <c r="F455" s="189"/>
      <c r="G455" s="189"/>
      <c r="H455" s="190"/>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WZB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row>
    <row r="456" spans="1:150 16226:16383" s="3" customFormat="1" ht="20.25" customHeight="1" x14ac:dyDescent="0.25">
      <c r="A456" s="135">
        <v>3</v>
      </c>
      <c r="B456" s="135"/>
      <c r="C456" s="61" t="s">
        <v>96</v>
      </c>
      <c r="D456" s="61" t="s">
        <v>271</v>
      </c>
      <c r="E456" s="82">
        <f>(70.6)*10.764</f>
        <v>759.93839999999989</v>
      </c>
      <c r="F456" s="82">
        <f>(2.13*1.08+2.15*1.07)*10.764</f>
        <v>49.524087600000001</v>
      </c>
      <c r="G456" s="82">
        <v>0</v>
      </c>
      <c r="H456" s="82">
        <f>E456+F456+(IF(G456&lt;101,G456,IF(G456&lt;201,G456/2,IF(G456&lt;=301,G456/3,G456/4))))</f>
        <v>809.46248759999992</v>
      </c>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WZB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row>
    <row r="457" spans="1:150 16226:16383" s="3" customFormat="1" ht="20.25" customHeight="1" x14ac:dyDescent="0.25">
      <c r="A457" s="135">
        <v>4</v>
      </c>
      <c r="B457" s="135"/>
      <c r="C457" s="61" t="s">
        <v>96</v>
      </c>
      <c r="D457" s="61" t="s">
        <v>271</v>
      </c>
      <c r="E457" s="82">
        <f>(67.28)*10.764</f>
        <v>724.20191999999997</v>
      </c>
      <c r="F457" s="82">
        <f>(2.15*1.07+2.13*1.08)*10.764</f>
        <v>49.524087600000001</v>
      </c>
      <c r="G457" s="82">
        <v>0</v>
      </c>
      <c r="H457" s="82">
        <f>E457+F457+(IF(G457&lt;101,G457,IF(G457&lt;201,G457/2,IF(G457&lt;=301,G457/3,G457/4))))</f>
        <v>773.7260076</v>
      </c>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WZB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row>
    <row r="458" spans="1:150 16226:16383" s="3" customFormat="1" ht="20.25" customHeight="1" x14ac:dyDescent="0.25">
      <c r="A458" s="135">
        <v>5</v>
      </c>
      <c r="B458" s="135"/>
      <c r="C458" s="61"/>
      <c r="D458" s="221" t="s">
        <v>270</v>
      </c>
      <c r="E458" s="222"/>
      <c r="F458" s="222"/>
      <c r="G458" s="222"/>
      <c r="H458" s="223"/>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WZB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row>
    <row r="459" spans="1:150 16226:16383" s="3" customFormat="1" ht="20.25" customHeight="1" x14ac:dyDescent="0.25">
      <c r="A459" s="101" t="s">
        <v>325</v>
      </c>
      <c r="B459" s="102"/>
      <c r="C459" s="102"/>
      <c r="D459" s="102"/>
      <c r="E459" s="102"/>
      <c r="F459" s="102"/>
      <c r="G459" s="102"/>
      <c r="H459" s="103"/>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WZB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row>
    <row r="460" spans="1:150 16226:16383" s="3" customFormat="1" ht="20.25" customHeight="1" x14ac:dyDescent="0.25">
      <c r="A460" s="135">
        <v>1</v>
      </c>
      <c r="B460" s="135"/>
      <c r="C460" s="61" t="s">
        <v>96</v>
      </c>
      <c r="D460" s="182" t="s">
        <v>276</v>
      </c>
      <c r="E460" s="183"/>
      <c r="F460" s="183"/>
      <c r="G460" s="183"/>
      <c r="H460" s="184"/>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WZB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row>
    <row r="461" spans="1:150 16226:16383" s="3" customFormat="1" ht="20.25" customHeight="1" x14ac:dyDescent="0.25">
      <c r="A461" s="135">
        <v>2</v>
      </c>
      <c r="B461" s="135"/>
      <c r="C461" s="61" t="s">
        <v>96</v>
      </c>
      <c r="D461" s="188"/>
      <c r="E461" s="189"/>
      <c r="F461" s="189"/>
      <c r="G461" s="189"/>
      <c r="H461" s="190"/>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WZB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row>
    <row r="462" spans="1:150 16226:16383" s="3" customFormat="1" ht="20.25" customHeight="1" x14ac:dyDescent="0.25">
      <c r="A462" s="135">
        <v>3</v>
      </c>
      <c r="B462" s="135"/>
      <c r="C462" s="61" t="s">
        <v>96</v>
      </c>
      <c r="D462" s="61" t="s">
        <v>271</v>
      </c>
      <c r="E462" s="82">
        <f>(70.6)*10.764</f>
        <v>759.93839999999989</v>
      </c>
      <c r="F462" s="82">
        <f>(2.13*1.08+2.15*1.07)*10.764</f>
        <v>49.524087600000001</v>
      </c>
      <c r="G462" s="82">
        <v>0</v>
      </c>
      <c r="H462" s="82">
        <f>E462+F462+(IF(G462&lt;101,G462,IF(G462&lt;201,G462/2,IF(G462&lt;=301,G462/3,G462/4))))</f>
        <v>809.46248759999992</v>
      </c>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WZB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row>
    <row r="463" spans="1:150 16226:16383" s="3" customFormat="1" ht="20.25" customHeight="1" x14ac:dyDescent="0.25">
      <c r="A463" s="135">
        <v>4</v>
      </c>
      <c r="B463" s="135"/>
      <c r="C463" s="61" t="s">
        <v>96</v>
      </c>
      <c r="D463" s="61" t="s">
        <v>271</v>
      </c>
      <c r="E463" s="82">
        <f>(67.28)*10.764</f>
        <v>724.20191999999997</v>
      </c>
      <c r="F463" s="82">
        <f>(2.15*1.07+2.13*1.08)*10.764</f>
        <v>49.524087600000001</v>
      </c>
      <c r="G463" s="82">
        <v>0</v>
      </c>
      <c r="H463" s="82">
        <f>E463+F463+(IF(G463&lt;101,G463,IF(G463&lt;201,G463/2,IF(G463&lt;=301,G463/3,G463/4))))</f>
        <v>773.7260076</v>
      </c>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WZB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row>
    <row r="464" spans="1:150 16226:16383" s="3" customFormat="1" ht="20.25" customHeight="1" x14ac:dyDescent="0.25">
      <c r="A464" s="135">
        <v>5</v>
      </c>
      <c r="B464" s="135"/>
      <c r="C464" s="61"/>
      <c r="D464" s="221" t="s">
        <v>270</v>
      </c>
      <c r="E464" s="222"/>
      <c r="F464" s="222"/>
      <c r="G464" s="222"/>
      <c r="H464" s="223"/>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WZB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row>
    <row r="465" spans="1:150 16226:16383" s="3" customFormat="1" ht="20.25" customHeight="1" x14ac:dyDescent="0.25">
      <c r="A465" s="101" t="s">
        <v>326</v>
      </c>
      <c r="B465" s="102"/>
      <c r="C465" s="102"/>
      <c r="D465" s="102"/>
      <c r="E465" s="102"/>
      <c r="F465" s="102"/>
      <c r="G465" s="102"/>
      <c r="H465" s="103"/>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WZB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row>
    <row r="466" spans="1:150 16226:16383" s="3" customFormat="1" ht="20.25" customHeight="1" x14ac:dyDescent="0.25">
      <c r="A466" s="135">
        <v>1</v>
      </c>
      <c r="B466" s="135"/>
      <c r="C466" s="61" t="s">
        <v>96</v>
      </c>
      <c r="D466" s="182" t="s">
        <v>276</v>
      </c>
      <c r="E466" s="183"/>
      <c r="F466" s="183"/>
      <c r="G466" s="183"/>
      <c r="H466" s="184"/>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WZB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row>
    <row r="467" spans="1:150 16226:16383" s="3" customFormat="1" ht="20.25" customHeight="1" x14ac:dyDescent="0.25">
      <c r="A467" s="135">
        <v>2</v>
      </c>
      <c r="B467" s="135"/>
      <c r="C467" s="61" t="s">
        <v>96</v>
      </c>
      <c r="D467" s="188"/>
      <c r="E467" s="189"/>
      <c r="F467" s="189"/>
      <c r="G467" s="189"/>
      <c r="H467" s="190"/>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WZB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row>
    <row r="468" spans="1:150 16226:16383" s="3" customFormat="1" ht="20.25" customHeight="1" x14ac:dyDescent="0.25">
      <c r="A468" s="135">
        <v>3</v>
      </c>
      <c r="B468" s="135"/>
      <c r="C468" s="61" t="s">
        <v>96</v>
      </c>
      <c r="D468" s="61" t="s">
        <v>271</v>
      </c>
      <c r="E468" s="82">
        <f>(70.6)*10.764</f>
        <v>759.93839999999989</v>
      </c>
      <c r="F468" s="82">
        <f>(2.13*1.08+2.15*1.07)*10.764</f>
        <v>49.524087600000001</v>
      </c>
      <c r="G468" s="82">
        <v>0</v>
      </c>
      <c r="H468" s="82">
        <f>E468+F468+(IF(G468&lt;101,G468,IF(G468&lt;201,G468/2,IF(G468&lt;=301,G468/3,G468/4))))</f>
        <v>809.46248759999992</v>
      </c>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WZB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row>
    <row r="469" spans="1:150 16226:16383" s="3" customFormat="1" ht="20.25" customHeight="1" x14ac:dyDescent="0.25">
      <c r="A469" s="135">
        <v>4</v>
      </c>
      <c r="B469" s="135"/>
      <c r="C469" s="61" t="s">
        <v>96</v>
      </c>
      <c r="D469" s="61" t="s">
        <v>271</v>
      </c>
      <c r="E469" s="82">
        <f>(67.28)*10.764</f>
        <v>724.20191999999997</v>
      </c>
      <c r="F469" s="82">
        <f>(2.15*1.07+2.13*1.08)*10.764</f>
        <v>49.524087600000001</v>
      </c>
      <c r="G469" s="82">
        <v>0</v>
      </c>
      <c r="H469" s="82">
        <f>E469+F469+(IF(G469&lt;101,G469,IF(G469&lt;201,G469/2,IF(G469&lt;=301,G469/3,G469/4))))</f>
        <v>773.7260076</v>
      </c>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WZB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row>
    <row r="470" spans="1:150 16226:16383" s="3" customFormat="1" ht="20.25" customHeight="1" x14ac:dyDescent="0.25">
      <c r="A470" s="135">
        <v>5</v>
      </c>
      <c r="B470" s="135"/>
      <c r="C470" s="61"/>
      <c r="D470" s="221" t="s">
        <v>270</v>
      </c>
      <c r="E470" s="222"/>
      <c r="F470" s="222"/>
      <c r="G470" s="222"/>
      <c r="H470" s="223"/>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WZB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row>
    <row r="471" spans="1:150 16226:16383" s="3" customFormat="1" ht="20.25" customHeight="1" x14ac:dyDescent="0.25">
      <c r="A471" s="101" t="s">
        <v>327</v>
      </c>
      <c r="B471" s="102"/>
      <c r="C471" s="102"/>
      <c r="D471" s="102"/>
      <c r="E471" s="102"/>
      <c r="F471" s="102"/>
      <c r="G471" s="102"/>
      <c r="H471" s="103"/>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WZB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row>
    <row r="472" spans="1:150 16226:16383" s="3" customFormat="1" ht="20.25" customHeight="1" x14ac:dyDescent="0.25">
      <c r="A472" s="135">
        <v>1</v>
      </c>
      <c r="B472" s="135"/>
      <c r="C472" s="61" t="s">
        <v>96</v>
      </c>
      <c r="D472" s="182" t="s">
        <v>276</v>
      </c>
      <c r="E472" s="183"/>
      <c r="F472" s="183"/>
      <c r="G472" s="183"/>
      <c r="H472" s="184"/>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WZB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row>
    <row r="473" spans="1:150 16226:16383" s="3" customFormat="1" ht="20.25" customHeight="1" x14ac:dyDescent="0.25">
      <c r="A473" s="135">
        <v>2</v>
      </c>
      <c r="B473" s="135"/>
      <c r="C473" s="61" t="s">
        <v>96</v>
      </c>
      <c r="D473" s="188"/>
      <c r="E473" s="189"/>
      <c r="F473" s="189"/>
      <c r="G473" s="189"/>
      <c r="H473" s="190"/>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WZB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row>
    <row r="474" spans="1:150 16226:16383" s="3" customFormat="1" ht="20.25" customHeight="1" x14ac:dyDescent="0.25">
      <c r="A474" s="135">
        <v>3</v>
      </c>
      <c r="B474" s="135"/>
      <c r="C474" s="61" t="s">
        <v>96</v>
      </c>
      <c r="D474" s="61" t="s">
        <v>271</v>
      </c>
      <c r="E474" s="82">
        <f>(70.6)*10.764</f>
        <v>759.93839999999989</v>
      </c>
      <c r="F474" s="82">
        <f>(2.13*1.08+2.15*1.07)*10.764</f>
        <v>49.524087600000001</v>
      </c>
      <c r="G474" s="82">
        <v>0</v>
      </c>
      <c r="H474" s="82">
        <f>E474+F474+(IF(G474&lt;101,G474,IF(G474&lt;201,G474/2,IF(G474&lt;=301,G474/3,G474/4))))</f>
        <v>809.46248759999992</v>
      </c>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WZB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row>
    <row r="475" spans="1:150 16226:16383" s="3" customFormat="1" ht="20.25" customHeight="1" x14ac:dyDescent="0.25">
      <c r="A475" s="135">
        <v>4</v>
      </c>
      <c r="B475" s="135"/>
      <c r="C475" s="61" t="s">
        <v>96</v>
      </c>
      <c r="D475" s="61" t="s">
        <v>271</v>
      </c>
      <c r="E475" s="82">
        <f>(67.28)*10.764</f>
        <v>724.20191999999997</v>
      </c>
      <c r="F475" s="82">
        <f>(2.15*1.07+2.13*1.08)*10.764</f>
        <v>49.524087600000001</v>
      </c>
      <c r="G475" s="82">
        <v>0</v>
      </c>
      <c r="H475" s="82">
        <f>E475+F475+(IF(G475&lt;101,G475,IF(G475&lt;201,G475/2,IF(G475&lt;=301,G475/3,G475/4))))</f>
        <v>773.7260076</v>
      </c>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WZB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row>
    <row r="476" spans="1:150 16226:16383" s="3" customFormat="1" ht="20.25" customHeight="1" x14ac:dyDescent="0.25">
      <c r="A476" s="135">
        <v>5</v>
      </c>
      <c r="B476" s="135"/>
      <c r="C476" s="61"/>
      <c r="D476" s="221" t="s">
        <v>270</v>
      </c>
      <c r="E476" s="222"/>
      <c r="F476" s="222"/>
      <c r="G476" s="222"/>
      <c r="H476" s="223"/>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WZB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row>
    <row r="477" spans="1:150 16226:16383" s="3" customFormat="1" ht="20.25" customHeight="1" x14ac:dyDescent="0.25">
      <c r="A477" s="101" t="s">
        <v>328</v>
      </c>
      <c r="B477" s="102"/>
      <c r="C477" s="102"/>
      <c r="D477" s="102"/>
      <c r="E477" s="102"/>
      <c r="F477" s="102"/>
      <c r="G477" s="102"/>
      <c r="H477" s="103"/>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WZB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row>
    <row r="478" spans="1:150 16226:16383" s="3" customFormat="1" ht="20.25" customHeight="1" x14ac:dyDescent="0.25">
      <c r="A478" s="135">
        <v>1</v>
      </c>
      <c r="B478" s="135"/>
      <c r="C478" s="61" t="s">
        <v>96</v>
      </c>
      <c r="D478" s="182" t="s">
        <v>276</v>
      </c>
      <c r="E478" s="183"/>
      <c r="F478" s="183"/>
      <c r="G478" s="183"/>
      <c r="H478" s="184"/>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WZB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row>
    <row r="479" spans="1:150 16226:16383" s="3" customFormat="1" ht="20.25" customHeight="1" x14ac:dyDescent="0.25">
      <c r="A479" s="135">
        <v>2</v>
      </c>
      <c r="B479" s="135"/>
      <c r="C479" s="61" t="s">
        <v>96</v>
      </c>
      <c r="D479" s="188"/>
      <c r="E479" s="189"/>
      <c r="F479" s="189"/>
      <c r="G479" s="189"/>
      <c r="H479" s="190"/>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WZB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row>
    <row r="480" spans="1:150 16226:16383" s="3" customFormat="1" ht="20.25" customHeight="1" x14ac:dyDescent="0.25">
      <c r="A480" s="135">
        <v>3</v>
      </c>
      <c r="B480" s="135"/>
      <c r="C480" s="61" t="s">
        <v>96</v>
      </c>
      <c r="D480" s="61" t="s">
        <v>271</v>
      </c>
      <c r="E480" s="82">
        <f>(70.6)*10.764</f>
        <v>759.93839999999989</v>
      </c>
      <c r="F480" s="82">
        <f>(2.13*1.08+2.15*1.07)*10.764</f>
        <v>49.524087600000001</v>
      </c>
      <c r="G480" s="82">
        <v>0</v>
      </c>
      <c r="H480" s="82">
        <f>E480+F480+(IF(G480&lt;101,G480,IF(G480&lt;201,G480/2,IF(G480&lt;=301,G480/3,G480/4))))</f>
        <v>809.46248759999992</v>
      </c>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WZB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row>
    <row r="481" spans="1:150 16226:16383" s="3" customFormat="1" ht="20.25" customHeight="1" x14ac:dyDescent="0.25">
      <c r="A481" s="135">
        <v>4</v>
      </c>
      <c r="B481" s="135"/>
      <c r="C481" s="61" t="s">
        <v>96</v>
      </c>
      <c r="D481" s="61" t="s">
        <v>271</v>
      </c>
      <c r="E481" s="82">
        <f>(67.28)*10.764</f>
        <v>724.20191999999997</v>
      </c>
      <c r="F481" s="82">
        <f>(2.15*1.07+2.13*1.08)*10.764</f>
        <v>49.524087600000001</v>
      </c>
      <c r="G481" s="82">
        <v>0</v>
      </c>
      <c r="H481" s="82">
        <f>E481+F481+(IF(G481&lt;101,G481,IF(G481&lt;201,G481/2,IF(G481&lt;=301,G481/3,G481/4))))</f>
        <v>773.7260076</v>
      </c>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WZB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row>
    <row r="482" spans="1:150 16226:16383" s="3" customFormat="1" ht="20.25" customHeight="1" x14ac:dyDescent="0.25">
      <c r="A482" s="135">
        <v>5</v>
      </c>
      <c r="B482" s="135"/>
      <c r="C482" s="61"/>
      <c r="D482" s="221" t="s">
        <v>276</v>
      </c>
      <c r="E482" s="222"/>
      <c r="F482" s="222"/>
      <c r="G482" s="222"/>
      <c r="H482" s="222"/>
      <c r="I482" s="85"/>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WZB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row>
    <row r="483" spans="1:150 16226:16383" s="3" customFormat="1" ht="20.25" customHeight="1" x14ac:dyDescent="0.25">
      <c r="A483" s="101" t="s">
        <v>329</v>
      </c>
      <c r="B483" s="102"/>
      <c r="C483" s="102"/>
      <c r="D483" s="102"/>
      <c r="E483" s="102"/>
      <c r="F483" s="102"/>
      <c r="G483" s="102"/>
      <c r="H483" s="103"/>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row>
    <row r="484" spans="1:150 16226:16383" s="3" customFormat="1" ht="20.25" customHeight="1" x14ac:dyDescent="0.25">
      <c r="A484" s="135">
        <v>1</v>
      </c>
      <c r="B484" s="135"/>
      <c r="C484" s="61" t="s">
        <v>96</v>
      </c>
      <c r="D484" s="182" t="s">
        <v>276</v>
      </c>
      <c r="E484" s="183"/>
      <c r="F484" s="183"/>
      <c r="G484" s="183"/>
      <c r="H484" s="184"/>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WZB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row>
    <row r="485" spans="1:150 16226:16383" s="3" customFormat="1" ht="20.25" customHeight="1" x14ac:dyDescent="0.25">
      <c r="A485" s="135">
        <v>2</v>
      </c>
      <c r="B485" s="135"/>
      <c r="C485" s="61" t="s">
        <v>96</v>
      </c>
      <c r="D485" s="61" t="s">
        <v>271</v>
      </c>
      <c r="E485" s="82">
        <f>(71.02)*10.764</f>
        <v>764.45927999999992</v>
      </c>
      <c r="F485" s="82">
        <f>(2.15*1.07+2.13*1.08)*10.764</f>
        <v>49.524087600000001</v>
      </c>
      <c r="G485" s="82">
        <v>0</v>
      </c>
      <c r="H485" s="82">
        <f>E485+F485+(IF(G485&lt;101,G485,IF(G485&lt;201,G485/2,IF(G485&lt;=301,G485/3,G485/4))))</f>
        <v>813.98336759999995</v>
      </c>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WZB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row>
    <row r="486" spans="1:150 16226:16383" s="3" customFormat="1" ht="20.25" customHeight="1" x14ac:dyDescent="0.25">
      <c r="A486" s="135">
        <v>3</v>
      </c>
      <c r="B486" s="135"/>
      <c r="C486" s="61" t="s">
        <v>96</v>
      </c>
      <c r="D486" s="61" t="s">
        <v>271</v>
      </c>
      <c r="E486" s="82">
        <f>(70.6)*10.764</f>
        <v>759.93839999999989</v>
      </c>
      <c r="F486" s="82">
        <f>(2.15*1.07+2.13*1.08)*10.764</f>
        <v>49.524087600000001</v>
      </c>
      <c r="G486" s="82">
        <v>0</v>
      </c>
      <c r="H486" s="82">
        <f>E486+F486+(IF(G486&lt;101,G486,IF(G486&lt;201,G486/2,IF(G486&lt;=301,G486/3,G486/4))))</f>
        <v>809.46248759999992</v>
      </c>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row>
    <row r="487" spans="1:150 16226:16383" s="3" customFormat="1" ht="20.25" customHeight="1" x14ac:dyDescent="0.25">
      <c r="A487" s="135">
        <v>4</v>
      </c>
      <c r="B487" s="135"/>
      <c r="C487" s="61" t="s">
        <v>96</v>
      </c>
      <c r="D487" s="61" t="s">
        <v>271</v>
      </c>
      <c r="E487" s="82">
        <f>(67.28)*10.764</f>
        <v>724.20191999999997</v>
      </c>
      <c r="F487" s="82">
        <f>(2.15*1.07+2.13*1.08)*10.764</f>
        <v>49.524087600000001</v>
      </c>
      <c r="G487" s="82">
        <v>0</v>
      </c>
      <c r="H487" s="82">
        <f>E487+F487+(IF(G487&lt;101,G487,IF(G487&lt;201,G487/2,IF(G487&lt;=301,G487/3,G487/4))))</f>
        <v>773.7260076</v>
      </c>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WZB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row>
    <row r="488" spans="1:150 16226:16383" s="3" customFormat="1" ht="20.25" customHeight="1" x14ac:dyDescent="0.25">
      <c r="A488" s="135">
        <v>5</v>
      </c>
      <c r="B488" s="135"/>
      <c r="C488" s="61" t="s">
        <v>96</v>
      </c>
      <c r="D488" s="61" t="s">
        <v>271</v>
      </c>
      <c r="E488" s="82">
        <f>(67.28)*10.764</f>
        <v>724.20191999999997</v>
      </c>
      <c r="F488" s="82">
        <f>(2.15*1.07+2.13*1.08)*10.764</f>
        <v>49.524087600000001</v>
      </c>
      <c r="G488" s="82">
        <v>0</v>
      </c>
      <c r="H488" s="82">
        <f>E488+F488+(IF(G488&lt;101,G488,IF(G488&lt;201,G488/2,IF(G488&lt;=301,G488/3,G488/4))))</f>
        <v>773.7260076</v>
      </c>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row>
    <row r="489" spans="1:150 16226:16383" s="3" customFormat="1" ht="20.25" hidden="1" customHeight="1" x14ac:dyDescent="0.25">
      <c r="A489" s="135" t="e">
        <f ca="1">T489</f>
        <v>#REF!</v>
      </c>
      <c r="B489" s="135"/>
      <c r="C489" s="61"/>
      <c r="D489" s="61"/>
      <c r="E489" s="38">
        <v>0</v>
      </c>
      <c r="F489" s="37">
        <v>0</v>
      </c>
      <c r="G489" s="37">
        <v>0</v>
      </c>
      <c r="H489" s="37">
        <f>E489+F489+(IF(G489&lt;101,G489,IF(G489&lt;201,G489/2,IF(G489&lt;=301,G489/3,G489/4))))</f>
        <v>0</v>
      </c>
      <c r="I489" s="1"/>
      <c r="J489" s="1"/>
      <c r="K489" s="1"/>
      <c r="L489" s="1"/>
      <c r="M489" s="1"/>
      <c r="N489" s="1"/>
      <c r="O489" s="1"/>
      <c r="P489" s="1"/>
      <c r="Q489" s="1"/>
      <c r="R489" s="1"/>
      <c r="S489" s="1"/>
      <c r="T489" s="23" t="e">
        <f t="shared" ref="T489:T496" ca="1" si="24">U489&amp;""&amp;",..,"&amp;""&amp;V489</f>
        <v>#REF!</v>
      </c>
      <c r="U489"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489"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row>
    <row r="490" spans="1:150 16226:16383" s="3" customFormat="1" ht="20.25" hidden="1" customHeight="1" x14ac:dyDescent="0.25">
      <c r="A490" s="135" t="e">
        <f t="shared" ref="A490:A496" ca="1" si="25">T490</f>
        <v>#REF!</v>
      </c>
      <c r="B490" s="135"/>
      <c r="C490" s="61"/>
      <c r="D490" s="61"/>
      <c r="E490" s="38"/>
      <c r="F490" s="37"/>
      <c r="G490" s="37"/>
      <c r="H490" s="37">
        <f t="shared" ref="H490:H496" si="26">E490+F490+(IF(G490&lt;101,G490,IF(G490&lt;201,G490/2,IF(G490&lt;=301,G490/3,G490/4))))</f>
        <v>0</v>
      </c>
      <c r="I490" s="1"/>
      <c r="J490" s="1"/>
      <c r="K490" s="1"/>
      <c r="L490" s="1"/>
      <c r="M490" s="1"/>
      <c r="N490" s="1"/>
      <c r="O490" s="1"/>
      <c r="P490" s="1"/>
      <c r="Q490" s="1"/>
      <c r="R490" s="1"/>
      <c r="S490" s="1"/>
      <c r="T490" s="23" t="e">
        <f t="shared" ca="1" si="24"/>
        <v>#REF!</v>
      </c>
      <c r="U490" s="23" t="e">
        <f ca="1">U489+1</f>
        <v>#REF!</v>
      </c>
      <c r="V490" s="23" t="e">
        <f ca="1">V489+1</f>
        <v>#REF!</v>
      </c>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row>
    <row r="491" spans="1:150 16226:16383" s="3" customFormat="1" ht="20.25" hidden="1" customHeight="1" x14ac:dyDescent="0.25">
      <c r="A491" s="135" t="e">
        <f t="shared" ca="1" si="25"/>
        <v>#REF!</v>
      </c>
      <c r="B491" s="135"/>
      <c r="C491" s="61"/>
      <c r="D491" s="61"/>
      <c r="E491" s="38"/>
      <c r="F491" s="37"/>
      <c r="G491" s="37"/>
      <c r="H491" s="37">
        <f t="shared" si="26"/>
        <v>0</v>
      </c>
      <c r="I491" s="1"/>
      <c r="J491" s="1"/>
      <c r="K491" s="1"/>
      <c r="L491" s="1"/>
      <c r="M491" s="1"/>
      <c r="N491" s="1"/>
      <c r="O491" s="1"/>
      <c r="P491" s="1"/>
      <c r="Q491" s="1"/>
      <c r="R491" s="1"/>
      <c r="S491" s="1"/>
      <c r="T491" s="23" t="e">
        <f t="shared" ca="1" si="24"/>
        <v>#REF!</v>
      </c>
      <c r="U491" s="23" t="e">
        <f t="shared" ref="U491:U496" ca="1" si="27">U490+1</f>
        <v>#REF!</v>
      </c>
      <c r="V491" s="23" t="e">
        <f t="shared" ref="V491:V496" ca="1" si="28">V490+1</f>
        <v>#REF!</v>
      </c>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row>
    <row r="492" spans="1:150 16226:16383" s="3" customFormat="1" ht="20.25" hidden="1" customHeight="1" x14ac:dyDescent="0.25">
      <c r="A492" s="135" t="e">
        <f t="shared" ca="1" si="25"/>
        <v>#REF!</v>
      </c>
      <c r="B492" s="135"/>
      <c r="C492" s="61"/>
      <c r="D492" s="61"/>
      <c r="E492" s="38"/>
      <c r="F492" s="37"/>
      <c r="G492" s="37"/>
      <c r="H492" s="37">
        <f t="shared" si="26"/>
        <v>0</v>
      </c>
      <c r="I492" s="1"/>
      <c r="J492" s="1"/>
      <c r="K492" s="1"/>
      <c r="L492" s="1"/>
      <c r="M492" s="1"/>
      <c r="N492" s="1"/>
      <c r="O492" s="1"/>
      <c r="P492" s="1"/>
      <c r="Q492" s="1"/>
      <c r="R492" s="1"/>
      <c r="S492" s="1"/>
      <c r="T492" s="23" t="e">
        <f t="shared" ca="1" si="24"/>
        <v>#REF!</v>
      </c>
      <c r="U492" s="23" t="e">
        <f t="shared" ca="1" si="27"/>
        <v>#REF!</v>
      </c>
      <c r="V492" s="23" t="e">
        <f t="shared" ca="1" si="28"/>
        <v>#REF!</v>
      </c>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WZB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row>
    <row r="493" spans="1:150 16226:16383" s="3" customFormat="1" ht="20.25" hidden="1" customHeight="1" x14ac:dyDescent="0.25">
      <c r="A493" s="135" t="e">
        <f t="shared" ca="1" si="25"/>
        <v>#REF!</v>
      </c>
      <c r="B493" s="135"/>
      <c r="C493" s="61"/>
      <c r="D493" s="61"/>
      <c r="E493" s="38"/>
      <c r="F493" s="37"/>
      <c r="G493" s="37"/>
      <c r="H493" s="37">
        <f t="shared" si="26"/>
        <v>0</v>
      </c>
      <c r="I493" s="1"/>
      <c r="J493" s="1"/>
      <c r="K493" s="1"/>
      <c r="L493" s="1"/>
      <c r="M493" s="1"/>
      <c r="N493" s="1"/>
      <c r="O493" s="1"/>
      <c r="P493" s="1"/>
      <c r="Q493" s="1"/>
      <c r="R493" s="1"/>
      <c r="S493" s="1"/>
      <c r="T493" s="23" t="e">
        <f t="shared" ca="1" si="24"/>
        <v>#REF!</v>
      </c>
      <c r="U493" s="23" t="e">
        <f t="shared" ca="1" si="27"/>
        <v>#REF!</v>
      </c>
      <c r="V493" s="23" t="e">
        <f t="shared" ca="1" si="28"/>
        <v>#REF!</v>
      </c>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WZB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row>
    <row r="494" spans="1:150 16226:16383" s="3" customFormat="1" ht="20.25" hidden="1" customHeight="1" x14ac:dyDescent="0.25">
      <c r="A494" s="135" t="e">
        <f t="shared" ca="1" si="25"/>
        <v>#REF!</v>
      </c>
      <c r="B494" s="135"/>
      <c r="C494" s="61"/>
      <c r="D494" s="61"/>
      <c r="E494" s="38"/>
      <c r="F494" s="37"/>
      <c r="G494" s="37"/>
      <c r="H494" s="37">
        <f t="shared" si="26"/>
        <v>0</v>
      </c>
      <c r="I494" s="1"/>
      <c r="J494" s="1"/>
      <c r="K494" s="1"/>
      <c r="L494" s="1"/>
      <c r="M494" s="1"/>
      <c r="N494" s="1"/>
      <c r="O494" s="1"/>
      <c r="P494" s="1"/>
      <c r="Q494" s="1"/>
      <c r="R494" s="1"/>
      <c r="S494" s="1"/>
      <c r="T494" s="23" t="e">
        <f t="shared" ca="1" si="24"/>
        <v>#REF!</v>
      </c>
      <c r="U494" s="23" t="e">
        <f t="shared" ca="1" si="27"/>
        <v>#REF!</v>
      </c>
      <c r="V494" s="23" t="e">
        <f t="shared" ca="1" si="28"/>
        <v>#REF!</v>
      </c>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WZB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row>
    <row r="495" spans="1:150 16226:16383" s="3" customFormat="1" ht="20.25" hidden="1" customHeight="1" x14ac:dyDescent="0.25">
      <c r="A495" s="135" t="e">
        <f t="shared" ca="1" si="25"/>
        <v>#REF!</v>
      </c>
      <c r="B495" s="135"/>
      <c r="C495" s="61"/>
      <c r="D495" s="61"/>
      <c r="E495" s="38"/>
      <c r="F495" s="37"/>
      <c r="G495" s="37"/>
      <c r="H495" s="37">
        <f t="shared" si="26"/>
        <v>0</v>
      </c>
      <c r="I495" s="1"/>
      <c r="J495" s="1"/>
      <c r="K495" s="1"/>
      <c r="L495" s="1"/>
      <c r="M495" s="1"/>
      <c r="N495" s="1"/>
      <c r="O495" s="1"/>
      <c r="P495" s="1"/>
      <c r="Q495" s="1"/>
      <c r="R495" s="1"/>
      <c r="S495" s="1"/>
      <c r="T495" s="23" t="e">
        <f t="shared" ca="1" si="24"/>
        <v>#REF!</v>
      </c>
      <c r="U495" s="23" t="e">
        <f t="shared" ca="1" si="27"/>
        <v>#REF!</v>
      </c>
      <c r="V495" s="23" t="e">
        <f t="shared" ca="1" si="28"/>
        <v>#REF!</v>
      </c>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WZB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row>
    <row r="496" spans="1:150 16226:16383" s="3" customFormat="1" ht="20.25" hidden="1" customHeight="1" x14ac:dyDescent="0.25">
      <c r="A496" s="135" t="e">
        <f t="shared" ca="1" si="25"/>
        <v>#REF!</v>
      </c>
      <c r="B496" s="135"/>
      <c r="C496" s="61"/>
      <c r="D496" s="61"/>
      <c r="E496" s="38"/>
      <c r="F496" s="37"/>
      <c r="G496" s="37"/>
      <c r="H496" s="37">
        <f t="shared" si="26"/>
        <v>0</v>
      </c>
      <c r="I496" s="1"/>
      <c r="J496" s="1"/>
      <c r="K496" s="1"/>
      <c r="L496" s="1"/>
      <c r="M496" s="1"/>
      <c r="N496" s="1"/>
      <c r="O496" s="1"/>
      <c r="P496" s="1"/>
      <c r="Q496" s="1"/>
      <c r="R496" s="1"/>
      <c r="S496" s="1"/>
      <c r="T496" s="23" t="e">
        <f t="shared" ca="1" si="24"/>
        <v>#REF!</v>
      </c>
      <c r="U496" s="23" t="e">
        <f t="shared" ca="1" si="27"/>
        <v>#REF!</v>
      </c>
      <c r="V496" s="23" t="e">
        <f t="shared" ca="1" si="28"/>
        <v>#REF!</v>
      </c>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WZB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row>
    <row r="497" spans="1:16384" s="3" customFormat="1" ht="20.25" hidden="1" x14ac:dyDescent="0.25">
      <c r="A497" s="101" t="s">
        <v>131</v>
      </c>
      <c r="B497" s="102"/>
      <c r="C497" s="102"/>
      <c r="D497" s="102"/>
      <c r="E497" s="102"/>
      <c r="F497" s="102"/>
      <c r="G497" s="102"/>
      <c r="H497" s="103"/>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WZB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row>
    <row r="498" spans="1:16384" s="3" customFormat="1" ht="20.25" hidden="1" customHeight="1" x14ac:dyDescent="0.25">
      <c r="A498" s="135" t="str">
        <f ca="1">T498</f>
        <v>201 to 501</v>
      </c>
      <c r="B498" s="135"/>
      <c r="C498" s="61"/>
      <c r="D498" s="61"/>
      <c r="E498" s="38">
        <v>0</v>
      </c>
      <c r="F498" s="37">
        <v>0</v>
      </c>
      <c r="G498" s="37">
        <v>0</v>
      </c>
      <c r="H498" s="37">
        <f>E498+F498+(IF(G498&lt;101,G498,IF(G498&lt;201,G498/2,IF(G498&lt;=301,G498/3,G498/4))))</f>
        <v>0</v>
      </c>
      <c r="I498" s="1"/>
      <c r="J498" s="1"/>
      <c r="K498" s="1"/>
      <c r="L498" s="1"/>
      <c r="M498" s="1"/>
      <c r="N498" s="1"/>
      <c r="O498" s="1"/>
      <c r="P498" s="1"/>
      <c r="Q498" s="1"/>
      <c r="R498" s="1"/>
      <c r="S498" s="1"/>
      <c r="T498" s="23" t="str">
        <f ca="1">U498&amp;""&amp;" to "&amp;""&amp;V498</f>
        <v>201 to 501</v>
      </c>
      <c r="U498" s="23">
        <f ca="1">(SUMPRODUCT(MID(0&amp;(LEFT(A497,SUM(LEN(A497)-LEN(SUBSTITUTE(A497,{"0","1","2","3"},""))))), LARGE(INDEX(ISNUMBER(--MID((LEFT(A497,SUM(LEN(A497)-LEN(SUBSTITUTE(A497,{"0","1","2","3"},""))))), ROW(INDIRECT("1:"&amp;LEN((LEFT(A497,SUM(LEN(A497)-LEN(SUBSTITUTE(A497,{"0","1","2","3"},"")))))))), 1)) * ROW(INDIRECT("1:"&amp;LEN((LEFT(A497,SUM(LEN(A497)-LEN(SUBSTITUTE(A497,{"0","1","2","3"},"")))))))), 0), ROW(INDIRECT("1:"&amp;LEN((LEFT(A497,SUM(LEN(A497)-LEN(SUBSTITUTE(A497,{"0","1","2","3"},"")))))))))+1, 1) * 10^ROW(INDIRECT("1:"&amp;LEN((LEFT(A497,SUM(LEN(A497)-LEN(SUBSTITUTE(A497,{"0","1","2","3"},""))))))))/10))*100+1</f>
        <v>201</v>
      </c>
      <c r="V498" s="23">
        <f ca="1">(SUMPRODUCT(MID(0&amp;(--TRIM(RIGHT(SUBSTITUTE(LEFT(A497,_xlfn.AGGREGATE(16,6,FIND({0,1,2,3,4,5,6,7,8,9},A497,ROW(INDIRECT("1:"&amp;LEN(A497)))),1))," ",REPT(" ",LEN(A497))),LEN(A497)))), LARGE(INDEX(ISNUMBER(--MID((--TRIM(RIGHT(SUBSTITUTE(LEFT(A497,_xlfn.AGGREGATE(16,6,FIND({0,1,2,3,4,5,6,7,8,9},A497,ROW(INDIRECT("1:"&amp;LEN(A497)))),1))," ",REPT(" ",LEN(A497))),LEN(A497)))), ROW(INDIRECT("1:"&amp;LEN((--TRIM(RIGHT(SUBSTITUTE(LEFT(A497,_xlfn.AGGREGATE(16,6,FIND({0,1,2,3,4,5,6,7,8,9},A497,ROW(INDIRECT("1:"&amp;LEN(A497)))),1))," ",REPT(" ",LEN(A497))),LEN(A497))))))), 1)) * ROW(INDIRECT("1:"&amp;LEN((--TRIM(RIGHT(SUBSTITUTE(LEFT(A497,_xlfn.AGGREGATE(16,6,FIND({0,1,2,3,4,5,6,7,8,9},A497,ROW(INDIRECT("1:"&amp;LEN(A497)))),1))," ",REPT(" ",LEN(A497))),LEN(A497))))))), 0), ROW(INDIRECT("1:"&amp;LEN((--TRIM(RIGHT(SUBSTITUTE(LEFT(A497,_xlfn.AGGREGATE(16,6,FIND({0,1,2,3,4,5,6,7,8,9},A497,ROW(INDIRECT("1:"&amp;LEN(A497)))),1))," ",REPT(" ",LEN(A497))),LEN(A497))))))))+1, 1) * 10^ROW(INDIRECT("1:"&amp;LEN((--TRIM(RIGHT(SUBSTITUTE(LEFT(A497,_xlfn.AGGREGATE(16,6,FIND({0,1,2,3,4,5,6,7,8,9},A497,ROW(INDIRECT("1:"&amp;LEN(A497)))),1))," ",REPT(" ",LEN(A497))),LEN(A497)))))))/10))*100+1</f>
        <v>501</v>
      </c>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WZB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row>
    <row r="499" spans="1:16384" s="3" customFormat="1" ht="20.25" hidden="1" customHeight="1" x14ac:dyDescent="0.25">
      <c r="A499" s="135" t="str">
        <f t="shared" ref="A499:A505" ca="1" si="29">T499</f>
        <v>202 to 502</v>
      </c>
      <c r="B499" s="135"/>
      <c r="C499" s="61"/>
      <c r="D499" s="61"/>
      <c r="E499" s="38"/>
      <c r="F499" s="37"/>
      <c r="G499" s="37"/>
      <c r="H499" s="37">
        <f t="shared" ref="H499:H505" si="30">E499+F499+(IF(G499&lt;101,G499,IF(G499&lt;201,G499/2,IF(G499&lt;=301,G499/3,G499/4))))</f>
        <v>0</v>
      </c>
      <c r="I499" s="1"/>
      <c r="J499" s="1"/>
      <c r="K499" s="1"/>
      <c r="L499" s="1"/>
      <c r="M499" s="1"/>
      <c r="N499" s="1"/>
      <c r="O499" s="1"/>
      <c r="P499" s="1"/>
      <c r="Q499" s="1"/>
      <c r="R499" s="1"/>
      <c r="S499" s="1"/>
      <c r="T499" s="23" t="str">
        <f t="shared" ref="T499:T505" ca="1" si="31">U499&amp;""&amp;" to "&amp;""&amp;V499</f>
        <v>202 to 502</v>
      </c>
      <c r="U499" s="23">
        <f ca="1">U498+1</f>
        <v>202</v>
      </c>
      <c r="V499" s="23">
        <f ca="1">V498+1</f>
        <v>502</v>
      </c>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WZB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row>
    <row r="500" spans="1:16384" s="3" customFormat="1" ht="20.25" hidden="1" customHeight="1" x14ac:dyDescent="0.25">
      <c r="A500" s="135" t="str">
        <f t="shared" ca="1" si="29"/>
        <v>203 to 503</v>
      </c>
      <c r="B500" s="135"/>
      <c r="C500" s="61"/>
      <c r="D500" s="61"/>
      <c r="E500" s="38"/>
      <c r="F500" s="37"/>
      <c r="G500" s="37"/>
      <c r="H500" s="37">
        <f t="shared" si="30"/>
        <v>0</v>
      </c>
      <c r="I500" s="1"/>
      <c r="J500" s="1"/>
      <c r="K500" s="1"/>
      <c r="L500" s="1"/>
      <c r="M500" s="1"/>
      <c r="N500" s="1"/>
      <c r="O500" s="1"/>
      <c r="P500" s="1"/>
      <c r="Q500" s="1"/>
      <c r="R500" s="1"/>
      <c r="S500" s="1"/>
      <c r="T500" s="23" t="str">
        <f t="shared" ca="1" si="31"/>
        <v>203 to 503</v>
      </c>
      <c r="U500" s="23">
        <f t="shared" ref="U500:U505" ca="1" si="32">U499+1</f>
        <v>203</v>
      </c>
      <c r="V500" s="23">
        <f t="shared" ref="V500:V505" ca="1" si="33">V499+1</f>
        <v>503</v>
      </c>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WZB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row>
    <row r="501" spans="1:16384" s="3" customFormat="1" ht="20.25" hidden="1" customHeight="1" x14ac:dyDescent="0.25">
      <c r="A501" s="135" t="str">
        <f t="shared" ca="1" si="29"/>
        <v>204 to 504</v>
      </c>
      <c r="B501" s="135"/>
      <c r="C501" s="61"/>
      <c r="D501" s="61"/>
      <c r="E501" s="38"/>
      <c r="F501" s="37"/>
      <c r="G501" s="37"/>
      <c r="H501" s="37">
        <f t="shared" si="30"/>
        <v>0</v>
      </c>
      <c r="I501" s="1"/>
      <c r="J501" s="1"/>
      <c r="K501" s="1"/>
      <c r="L501" s="1"/>
      <c r="M501" s="1"/>
      <c r="N501" s="1"/>
      <c r="O501" s="1"/>
      <c r="P501" s="1"/>
      <c r="Q501" s="1"/>
      <c r="R501" s="1"/>
      <c r="S501" s="1"/>
      <c r="T501" s="23" t="str">
        <f t="shared" ca="1" si="31"/>
        <v>204 to 504</v>
      </c>
      <c r="U501" s="23">
        <f t="shared" ca="1" si="32"/>
        <v>204</v>
      </c>
      <c r="V501" s="23">
        <f t="shared" ca="1" si="33"/>
        <v>504</v>
      </c>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WZB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row>
    <row r="502" spans="1:16384" s="3" customFormat="1" ht="20.25" hidden="1" customHeight="1" x14ac:dyDescent="0.25">
      <c r="A502" s="135" t="str">
        <f t="shared" ca="1" si="29"/>
        <v>205 to 505</v>
      </c>
      <c r="B502" s="135"/>
      <c r="C502" s="61"/>
      <c r="D502" s="61"/>
      <c r="E502" s="38"/>
      <c r="F502" s="37"/>
      <c r="G502" s="37"/>
      <c r="H502" s="37">
        <f t="shared" si="30"/>
        <v>0</v>
      </c>
      <c r="I502" s="1"/>
      <c r="J502" s="1"/>
      <c r="K502" s="1"/>
      <c r="L502" s="1"/>
      <c r="M502" s="1"/>
      <c r="N502" s="1"/>
      <c r="O502" s="1"/>
      <c r="P502" s="1"/>
      <c r="Q502" s="1"/>
      <c r="R502" s="1"/>
      <c r="S502" s="1"/>
      <c r="T502" s="23" t="str">
        <f t="shared" ca="1" si="31"/>
        <v>205 to 505</v>
      </c>
      <c r="U502" s="23">
        <f t="shared" ca="1" si="32"/>
        <v>205</v>
      </c>
      <c r="V502" s="23">
        <f t="shared" ca="1" si="33"/>
        <v>505</v>
      </c>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WZB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row>
    <row r="503" spans="1:16384" s="3" customFormat="1" ht="20.25" hidden="1" customHeight="1" x14ac:dyDescent="0.25">
      <c r="A503" s="135" t="str">
        <f t="shared" ca="1" si="29"/>
        <v>206 to 506</v>
      </c>
      <c r="B503" s="135"/>
      <c r="C503" s="61"/>
      <c r="D503" s="61"/>
      <c r="E503" s="38"/>
      <c r="F503" s="37"/>
      <c r="G503" s="37"/>
      <c r="H503" s="37">
        <f t="shared" si="30"/>
        <v>0</v>
      </c>
      <c r="I503" s="1"/>
      <c r="J503" s="1"/>
      <c r="K503" s="1"/>
      <c r="L503" s="1"/>
      <c r="M503" s="1"/>
      <c r="N503" s="1"/>
      <c r="O503" s="1"/>
      <c r="P503" s="1"/>
      <c r="Q503" s="1"/>
      <c r="R503" s="1"/>
      <c r="S503" s="1"/>
      <c r="T503" s="23" t="str">
        <f t="shared" ca="1" si="31"/>
        <v>206 to 506</v>
      </c>
      <c r="U503" s="23">
        <f t="shared" ca="1" si="32"/>
        <v>206</v>
      </c>
      <c r="V503" s="23">
        <f t="shared" ca="1" si="33"/>
        <v>506</v>
      </c>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WZB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row>
    <row r="504" spans="1:16384" s="3" customFormat="1" ht="20.25" hidden="1" customHeight="1" x14ac:dyDescent="0.25">
      <c r="A504" s="135" t="str">
        <f t="shared" ca="1" si="29"/>
        <v>207 to 507</v>
      </c>
      <c r="B504" s="135"/>
      <c r="C504" s="61"/>
      <c r="D504" s="61"/>
      <c r="E504" s="38"/>
      <c r="F504" s="37"/>
      <c r="G504" s="37"/>
      <c r="H504" s="37">
        <f t="shared" si="30"/>
        <v>0</v>
      </c>
      <c r="I504" s="1"/>
      <c r="J504" s="1"/>
      <c r="K504" s="1"/>
      <c r="L504" s="1"/>
      <c r="M504" s="1"/>
      <c r="N504" s="1"/>
      <c r="O504" s="1"/>
      <c r="P504" s="1"/>
      <c r="Q504" s="1"/>
      <c r="R504" s="1"/>
      <c r="S504" s="1"/>
      <c r="T504" s="23" t="str">
        <f t="shared" ca="1" si="31"/>
        <v>207 to 507</v>
      </c>
      <c r="U504" s="23">
        <f t="shared" ca="1" si="32"/>
        <v>207</v>
      </c>
      <c r="V504" s="23">
        <f t="shared" ca="1" si="33"/>
        <v>507</v>
      </c>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row>
    <row r="505" spans="1:16384" s="3" customFormat="1" ht="20.25" hidden="1" customHeight="1" x14ac:dyDescent="0.25">
      <c r="A505" s="135" t="str">
        <f t="shared" ca="1" si="29"/>
        <v>208 to 508</v>
      </c>
      <c r="B505" s="135"/>
      <c r="C505" s="61"/>
      <c r="D505" s="61"/>
      <c r="E505" s="38"/>
      <c r="F505" s="37"/>
      <c r="G505" s="37"/>
      <c r="H505" s="37">
        <f t="shared" si="30"/>
        <v>0</v>
      </c>
      <c r="I505" s="1"/>
      <c r="J505" s="1"/>
      <c r="K505" s="1"/>
      <c r="L505" s="1"/>
      <c r="M505" s="1"/>
      <c r="N505" s="1"/>
      <c r="O505" s="1"/>
      <c r="P505" s="1"/>
      <c r="Q505" s="1"/>
      <c r="R505" s="1"/>
      <c r="S505" s="1"/>
      <c r="T505" s="23" t="str">
        <f t="shared" ca="1" si="31"/>
        <v>208 to 508</v>
      </c>
      <c r="U505" s="23">
        <f t="shared" ca="1" si="32"/>
        <v>208</v>
      </c>
      <c r="V505" s="23">
        <f t="shared" ca="1" si="33"/>
        <v>508</v>
      </c>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row>
    <row r="506" spans="1:16384" s="3" customFormat="1" ht="20.25" customHeight="1" x14ac:dyDescent="0.25">
      <c r="A506" s="101" t="s">
        <v>330</v>
      </c>
      <c r="B506" s="102"/>
      <c r="C506" s="102"/>
      <c r="D506" s="102"/>
      <c r="E506" s="102"/>
      <c r="F506" s="102"/>
      <c r="G506" s="102"/>
      <c r="H506" s="103"/>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WZB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row>
    <row r="507" spans="1:16384" s="3" customFormat="1" ht="20.25" customHeight="1" x14ac:dyDescent="0.25">
      <c r="A507" s="135">
        <v>1</v>
      </c>
      <c r="B507" s="135"/>
      <c r="C507" s="61" t="s">
        <v>96</v>
      </c>
      <c r="D507" s="61" t="s">
        <v>291</v>
      </c>
      <c r="E507" s="82">
        <f>(134.71)*10.764</f>
        <v>1450.0184400000001</v>
      </c>
      <c r="F507" s="61">
        <v>142</v>
      </c>
      <c r="G507" s="61">
        <v>0</v>
      </c>
      <c r="H507" s="82">
        <f>E507+F507+(IF(G507&lt;101,G507,IF(G507&lt;201,G507/2,IF(G507&lt;=301,G507/3,G507/4))))</f>
        <v>1592.0184400000001</v>
      </c>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WZB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row>
    <row r="508" spans="1:16384" s="3" customFormat="1" ht="20.25" customHeight="1" x14ac:dyDescent="0.25">
      <c r="A508" s="135">
        <v>2</v>
      </c>
      <c r="B508" s="135"/>
      <c r="C508" s="61" t="s">
        <v>96</v>
      </c>
      <c r="D508" s="61" t="s">
        <v>271</v>
      </c>
      <c r="E508" s="82">
        <f>(71.02)*10.764</f>
        <v>764.45927999999992</v>
      </c>
      <c r="F508" s="82">
        <f>(2.15*1.07+2.13*1.08)*10.764</f>
        <v>49.524087600000001</v>
      </c>
      <c r="G508" s="82">
        <v>0</v>
      </c>
      <c r="H508" s="82">
        <f>E508+F508+(IF(G508&lt;101,G508,IF(G508&lt;201,G508/2,IF(G508&lt;=301,G508/3,G508/4))))</f>
        <v>813.98336759999995</v>
      </c>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WZB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row>
    <row r="509" spans="1:16384" s="3" customFormat="1" ht="20.25" customHeight="1" x14ac:dyDescent="0.25">
      <c r="A509" s="135">
        <v>3</v>
      </c>
      <c r="B509" s="135"/>
      <c r="C509" s="61" t="s">
        <v>96</v>
      </c>
      <c r="D509" s="61" t="s">
        <v>271</v>
      </c>
      <c r="E509" s="82">
        <f>(70.6)*10.764</f>
        <v>759.93839999999989</v>
      </c>
      <c r="F509" s="82">
        <f>(2.15*1.07+2.13*1.08)*10.764</f>
        <v>49.524087600000001</v>
      </c>
      <c r="G509" s="82">
        <v>0</v>
      </c>
      <c r="H509" s="82">
        <f>E509+F509+(IF(G509&lt;101,G509,IF(G509&lt;201,G509/2,IF(G509&lt;=301,G509/3,G509/4))))</f>
        <v>809.46248759999992</v>
      </c>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WZB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row>
    <row r="510" spans="1:16384" s="3" customFormat="1" ht="20.25" customHeight="1" x14ac:dyDescent="0.25">
      <c r="A510" s="135">
        <v>4</v>
      </c>
      <c r="B510" s="135"/>
      <c r="C510" s="61" t="s">
        <v>96</v>
      </c>
      <c r="D510" s="182" t="s">
        <v>278</v>
      </c>
      <c r="E510" s="183"/>
      <c r="F510" s="183"/>
      <c r="G510" s="183"/>
      <c r="H510" s="184"/>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WZB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row>
    <row r="511" spans="1:16384" s="3" customFormat="1" ht="20.25" customHeight="1" x14ac:dyDescent="0.25">
      <c r="A511" s="135">
        <v>5</v>
      </c>
      <c r="B511" s="135"/>
      <c r="C511" s="61" t="s">
        <v>96</v>
      </c>
      <c r="D511" s="188"/>
      <c r="E511" s="189"/>
      <c r="F511" s="189"/>
      <c r="G511" s="189"/>
      <c r="H511" s="190"/>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WZB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row>
    <row r="512" spans="1:16384" s="3" customFormat="1" ht="20.25" customHeight="1" x14ac:dyDescent="0.25">
      <c r="A512" s="101" t="s">
        <v>292</v>
      </c>
      <c r="B512" s="102"/>
      <c r="C512" s="102"/>
      <c r="D512" s="102"/>
      <c r="E512" s="102"/>
      <c r="F512" s="102"/>
      <c r="G512" s="102"/>
      <c r="H512" s="102"/>
      <c r="I512" s="224">
        <f>6+6+6+6+5</f>
        <v>29</v>
      </c>
      <c r="J512" s="224"/>
      <c r="K512" s="224"/>
      <c r="L512" s="224"/>
      <c r="M512" s="224"/>
      <c r="N512" s="224"/>
      <c r="O512" s="224"/>
      <c r="P512" s="224"/>
      <c r="Q512" s="102"/>
      <c r="R512" s="102"/>
      <c r="S512" s="102"/>
      <c r="T512" s="102"/>
      <c r="U512" s="102"/>
      <c r="V512" s="102"/>
      <c r="W512" s="102"/>
      <c r="X512" s="103"/>
      <c r="Y512" s="101" t="s">
        <v>330</v>
      </c>
      <c r="Z512" s="102"/>
      <c r="AA512" s="102"/>
      <c r="AB512" s="102"/>
      <c r="AC512" s="102"/>
      <c r="AD512" s="102"/>
      <c r="AE512" s="102"/>
      <c r="AF512" s="103"/>
      <c r="AG512" s="101" t="s">
        <v>330</v>
      </c>
      <c r="AH512" s="102"/>
      <c r="AI512" s="102"/>
      <c r="AJ512" s="102"/>
      <c r="AK512" s="102"/>
      <c r="AL512" s="102"/>
      <c r="AM512" s="102"/>
      <c r="AN512" s="103"/>
      <c r="AO512" s="101" t="s">
        <v>330</v>
      </c>
      <c r="AP512" s="102"/>
      <c r="AQ512" s="102"/>
      <c r="AR512" s="102"/>
      <c r="AS512" s="102"/>
      <c r="AT512" s="102"/>
      <c r="AU512" s="102"/>
      <c r="AV512" s="103"/>
      <c r="AW512" s="101" t="s">
        <v>330</v>
      </c>
      <c r="AX512" s="102"/>
      <c r="AY512" s="102"/>
      <c r="AZ512" s="102"/>
      <c r="BA512" s="102"/>
      <c r="BB512" s="102"/>
      <c r="BC512" s="102"/>
      <c r="BD512" s="103"/>
      <c r="BE512" s="101" t="s">
        <v>330</v>
      </c>
      <c r="BF512" s="102"/>
      <c r="BG512" s="102"/>
      <c r="BH512" s="102"/>
      <c r="BI512" s="102"/>
      <c r="BJ512" s="102"/>
      <c r="BK512" s="102"/>
      <c r="BL512" s="103"/>
      <c r="BM512" s="101" t="s">
        <v>330</v>
      </c>
      <c r="BN512" s="102"/>
      <c r="BO512" s="102"/>
      <c r="BP512" s="102"/>
      <c r="BQ512" s="102"/>
      <c r="BR512" s="102"/>
      <c r="BS512" s="102"/>
      <c r="BT512" s="103"/>
      <c r="BU512" s="101" t="s">
        <v>330</v>
      </c>
      <c r="BV512" s="102"/>
      <c r="BW512" s="102"/>
      <c r="BX512" s="102"/>
      <c r="BY512" s="102"/>
      <c r="BZ512" s="102"/>
      <c r="CA512" s="102"/>
      <c r="CB512" s="103"/>
      <c r="CC512" s="101" t="s">
        <v>330</v>
      </c>
      <c r="CD512" s="102"/>
      <c r="CE512" s="102"/>
      <c r="CF512" s="102"/>
      <c r="CG512" s="102"/>
      <c r="CH512" s="102"/>
      <c r="CI512" s="102"/>
      <c r="CJ512" s="103"/>
      <c r="CK512" s="101" t="s">
        <v>330</v>
      </c>
      <c r="CL512" s="102"/>
      <c r="CM512" s="102"/>
      <c r="CN512" s="102"/>
      <c r="CO512" s="102"/>
      <c r="CP512" s="102"/>
      <c r="CQ512" s="102"/>
      <c r="CR512" s="103"/>
      <c r="CS512" s="101" t="s">
        <v>330</v>
      </c>
      <c r="CT512" s="102"/>
      <c r="CU512" s="102"/>
      <c r="CV512" s="102"/>
      <c r="CW512" s="102"/>
      <c r="CX512" s="102"/>
      <c r="CY512" s="102"/>
      <c r="CZ512" s="103"/>
      <c r="DA512" s="101" t="s">
        <v>330</v>
      </c>
      <c r="DB512" s="102"/>
      <c r="DC512" s="102"/>
      <c r="DD512" s="102"/>
      <c r="DE512" s="102"/>
      <c r="DF512" s="102"/>
      <c r="DG512" s="102"/>
      <c r="DH512" s="103"/>
      <c r="DI512" s="101" t="s">
        <v>330</v>
      </c>
      <c r="DJ512" s="102"/>
      <c r="DK512" s="102"/>
      <c r="DL512" s="102"/>
      <c r="DM512" s="102"/>
      <c r="DN512" s="102"/>
      <c r="DO512" s="102"/>
      <c r="DP512" s="103"/>
      <c r="DQ512" s="101" t="s">
        <v>330</v>
      </c>
      <c r="DR512" s="102"/>
      <c r="DS512" s="102"/>
      <c r="DT512" s="102"/>
      <c r="DU512" s="102"/>
      <c r="DV512" s="102"/>
      <c r="DW512" s="102"/>
      <c r="DX512" s="103"/>
      <c r="DY512" s="101" t="s">
        <v>330</v>
      </c>
      <c r="DZ512" s="102"/>
      <c r="EA512" s="102"/>
      <c r="EB512" s="102"/>
      <c r="EC512" s="102"/>
      <c r="ED512" s="102"/>
      <c r="EE512" s="102"/>
      <c r="EF512" s="103"/>
      <c r="EG512" s="101" t="s">
        <v>330</v>
      </c>
      <c r="EH512" s="102"/>
      <c r="EI512" s="102"/>
      <c r="EJ512" s="102"/>
      <c r="EK512" s="102"/>
      <c r="EL512" s="102"/>
      <c r="EM512" s="102"/>
      <c r="EN512" s="103"/>
      <c r="EO512" s="101" t="s">
        <v>330</v>
      </c>
      <c r="EP512" s="102"/>
      <c r="EQ512" s="102"/>
      <c r="ER512" s="102"/>
      <c r="ES512" s="102"/>
      <c r="ET512" s="102"/>
      <c r="EU512" s="102"/>
      <c r="EV512" s="103"/>
      <c r="EW512" s="101" t="s">
        <v>330</v>
      </c>
      <c r="EX512" s="102"/>
      <c r="EY512" s="102"/>
      <c r="EZ512" s="102"/>
      <c r="FA512" s="102"/>
      <c r="FB512" s="102"/>
      <c r="FC512" s="102"/>
      <c r="FD512" s="103"/>
      <c r="FE512" s="101" t="s">
        <v>330</v>
      </c>
      <c r="FF512" s="102"/>
      <c r="FG512" s="102"/>
      <c r="FH512" s="102"/>
      <c r="FI512" s="102"/>
      <c r="FJ512" s="102"/>
      <c r="FK512" s="102"/>
      <c r="FL512" s="103"/>
      <c r="FM512" s="101" t="s">
        <v>330</v>
      </c>
      <c r="FN512" s="102"/>
      <c r="FO512" s="102"/>
      <c r="FP512" s="102"/>
      <c r="FQ512" s="102"/>
      <c r="FR512" s="102"/>
      <c r="FS512" s="102"/>
      <c r="FT512" s="103"/>
      <c r="FU512" s="101" t="s">
        <v>330</v>
      </c>
      <c r="FV512" s="102"/>
      <c r="FW512" s="102"/>
      <c r="FX512" s="102"/>
      <c r="FY512" s="102"/>
      <c r="FZ512" s="102"/>
      <c r="GA512" s="102"/>
      <c r="GB512" s="103"/>
      <c r="GC512" s="101" t="s">
        <v>330</v>
      </c>
      <c r="GD512" s="102"/>
      <c r="GE512" s="102"/>
      <c r="GF512" s="102"/>
      <c r="GG512" s="102"/>
      <c r="GH512" s="102"/>
      <c r="GI512" s="102"/>
      <c r="GJ512" s="103"/>
      <c r="GK512" s="101" t="s">
        <v>330</v>
      </c>
      <c r="GL512" s="102"/>
      <c r="GM512" s="102"/>
      <c r="GN512" s="102"/>
      <c r="GO512" s="102"/>
      <c r="GP512" s="102"/>
      <c r="GQ512" s="102"/>
      <c r="GR512" s="103"/>
      <c r="GS512" s="101" t="s">
        <v>330</v>
      </c>
      <c r="GT512" s="102"/>
      <c r="GU512" s="102"/>
      <c r="GV512" s="102"/>
      <c r="GW512" s="102"/>
      <c r="GX512" s="102"/>
      <c r="GY512" s="102"/>
      <c r="GZ512" s="103"/>
      <c r="HA512" s="101" t="s">
        <v>330</v>
      </c>
      <c r="HB512" s="102"/>
      <c r="HC512" s="102"/>
      <c r="HD512" s="102"/>
      <c r="HE512" s="102"/>
      <c r="HF512" s="102"/>
      <c r="HG512" s="102"/>
      <c r="HH512" s="103"/>
      <c r="HI512" s="101" t="s">
        <v>330</v>
      </c>
      <c r="HJ512" s="102"/>
      <c r="HK512" s="102"/>
      <c r="HL512" s="102"/>
      <c r="HM512" s="102"/>
      <c r="HN512" s="102"/>
      <c r="HO512" s="102"/>
      <c r="HP512" s="103"/>
      <c r="HQ512" s="101" t="s">
        <v>330</v>
      </c>
      <c r="HR512" s="102"/>
      <c r="HS512" s="102"/>
      <c r="HT512" s="102"/>
      <c r="HU512" s="102"/>
      <c r="HV512" s="102"/>
      <c r="HW512" s="102"/>
      <c r="HX512" s="103"/>
      <c r="HY512" s="101" t="s">
        <v>330</v>
      </c>
      <c r="HZ512" s="102"/>
      <c r="IA512" s="102"/>
      <c r="IB512" s="102"/>
      <c r="IC512" s="102"/>
      <c r="ID512" s="102"/>
      <c r="IE512" s="102"/>
      <c r="IF512" s="103"/>
      <c r="IG512" s="101" t="s">
        <v>330</v>
      </c>
      <c r="IH512" s="102"/>
      <c r="II512" s="102"/>
      <c r="IJ512" s="102"/>
      <c r="IK512" s="102"/>
      <c r="IL512" s="102"/>
      <c r="IM512" s="102"/>
      <c r="IN512" s="103"/>
      <c r="IO512" s="101" t="s">
        <v>330</v>
      </c>
      <c r="IP512" s="102"/>
      <c r="IQ512" s="102"/>
      <c r="IR512" s="102"/>
      <c r="IS512" s="102"/>
      <c r="IT512" s="102"/>
      <c r="IU512" s="102"/>
      <c r="IV512" s="103"/>
      <c r="IW512" s="101" t="s">
        <v>330</v>
      </c>
      <c r="IX512" s="102"/>
      <c r="IY512" s="102"/>
      <c r="IZ512" s="102"/>
      <c r="JA512" s="102"/>
      <c r="JB512" s="102"/>
      <c r="JC512" s="102"/>
      <c r="JD512" s="103"/>
      <c r="JE512" s="101" t="s">
        <v>330</v>
      </c>
      <c r="JF512" s="102"/>
      <c r="JG512" s="102"/>
      <c r="JH512" s="102"/>
      <c r="JI512" s="102"/>
      <c r="JJ512" s="102"/>
      <c r="JK512" s="102"/>
      <c r="JL512" s="103"/>
      <c r="JM512" s="101" t="s">
        <v>330</v>
      </c>
      <c r="JN512" s="102"/>
      <c r="JO512" s="102"/>
      <c r="JP512" s="102"/>
      <c r="JQ512" s="102"/>
      <c r="JR512" s="102"/>
      <c r="JS512" s="102"/>
      <c r="JT512" s="103"/>
      <c r="JU512" s="101" t="s">
        <v>330</v>
      </c>
      <c r="JV512" s="102"/>
      <c r="JW512" s="102"/>
      <c r="JX512" s="102"/>
      <c r="JY512" s="102"/>
      <c r="JZ512" s="102"/>
      <c r="KA512" s="102"/>
      <c r="KB512" s="103"/>
      <c r="KC512" s="101" t="s">
        <v>330</v>
      </c>
      <c r="KD512" s="102"/>
      <c r="KE512" s="102"/>
      <c r="KF512" s="102"/>
      <c r="KG512" s="102"/>
      <c r="KH512" s="102"/>
      <c r="KI512" s="102"/>
      <c r="KJ512" s="103"/>
      <c r="KK512" s="101" t="s">
        <v>330</v>
      </c>
      <c r="KL512" s="102"/>
      <c r="KM512" s="102"/>
      <c r="KN512" s="102"/>
      <c r="KO512" s="102"/>
      <c r="KP512" s="102"/>
      <c r="KQ512" s="102"/>
      <c r="KR512" s="103"/>
      <c r="KS512" s="101" t="s">
        <v>330</v>
      </c>
      <c r="KT512" s="102"/>
      <c r="KU512" s="102"/>
      <c r="KV512" s="102"/>
      <c r="KW512" s="102"/>
      <c r="KX512" s="102"/>
      <c r="KY512" s="102"/>
      <c r="KZ512" s="103"/>
      <c r="LA512" s="101" t="s">
        <v>330</v>
      </c>
      <c r="LB512" s="102"/>
      <c r="LC512" s="102"/>
      <c r="LD512" s="102"/>
      <c r="LE512" s="102"/>
      <c r="LF512" s="102"/>
      <c r="LG512" s="102"/>
      <c r="LH512" s="103"/>
      <c r="LI512" s="101" t="s">
        <v>330</v>
      </c>
      <c r="LJ512" s="102"/>
      <c r="LK512" s="102"/>
      <c r="LL512" s="102"/>
      <c r="LM512" s="102"/>
      <c r="LN512" s="102"/>
      <c r="LO512" s="102"/>
      <c r="LP512" s="103"/>
      <c r="LQ512" s="101" t="s">
        <v>330</v>
      </c>
      <c r="LR512" s="102"/>
      <c r="LS512" s="102"/>
      <c r="LT512" s="102"/>
      <c r="LU512" s="102"/>
      <c r="LV512" s="102"/>
      <c r="LW512" s="102"/>
      <c r="LX512" s="103"/>
      <c r="LY512" s="101" t="s">
        <v>330</v>
      </c>
      <c r="LZ512" s="102"/>
      <c r="MA512" s="102"/>
      <c r="MB512" s="102"/>
      <c r="MC512" s="102"/>
      <c r="MD512" s="102"/>
      <c r="ME512" s="102"/>
      <c r="MF512" s="103"/>
      <c r="MG512" s="101" t="s">
        <v>330</v>
      </c>
      <c r="MH512" s="102"/>
      <c r="MI512" s="102"/>
      <c r="MJ512" s="102"/>
      <c r="MK512" s="102"/>
      <c r="ML512" s="102"/>
      <c r="MM512" s="102"/>
      <c r="MN512" s="103"/>
      <c r="MO512" s="101" t="s">
        <v>330</v>
      </c>
      <c r="MP512" s="102"/>
      <c r="MQ512" s="102"/>
      <c r="MR512" s="102"/>
      <c r="MS512" s="102"/>
      <c r="MT512" s="102"/>
      <c r="MU512" s="102"/>
      <c r="MV512" s="103"/>
      <c r="MW512" s="101" t="s">
        <v>330</v>
      </c>
      <c r="MX512" s="102"/>
      <c r="MY512" s="102"/>
      <c r="MZ512" s="102"/>
      <c r="NA512" s="102"/>
      <c r="NB512" s="102"/>
      <c r="NC512" s="102"/>
      <c r="ND512" s="103"/>
      <c r="NE512" s="101" t="s">
        <v>330</v>
      </c>
      <c r="NF512" s="102"/>
      <c r="NG512" s="102"/>
      <c r="NH512" s="102"/>
      <c r="NI512" s="102"/>
      <c r="NJ512" s="102"/>
      <c r="NK512" s="102"/>
      <c r="NL512" s="103"/>
      <c r="NM512" s="101" t="s">
        <v>330</v>
      </c>
      <c r="NN512" s="102"/>
      <c r="NO512" s="102"/>
      <c r="NP512" s="102"/>
      <c r="NQ512" s="102"/>
      <c r="NR512" s="102"/>
      <c r="NS512" s="102"/>
      <c r="NT512" s="103"/>
      <c r="NU512" s="101" t="s">
        <v>330</v>
      </c>
      <c r="NV512" s="102"/>
      <c r="NW512" s="102"/>
      <c r="NX512" s="102"/>
      <c r="NY512" s="102"/>
      <c r="NZ512" s="102"/>
      <c r="OA512" s="102"/>
      <c r="OB512" s="103"/>
      <c r="OC512" s="101" t="s">
        <v>330</v>
      </c>
      <c r="OD512" s="102"/>
      <c r="OE512" s="102"/>
      <c r="OF512" s="102"/>
      <c r="OG512" s="102"/>
      <c r="OH512" s="102"/>
      <c r="OI512" s="102"/>
      <c r="OJ512" s="103"/>
      <c r="OK512" s="101" t="s">
        <v>330</v>
      </c>
      <c r="OL512" s="102"/>
      <c r="OM512" s="102"/>
      <c r="ON512" s="102"/>
      <c r="OO512" s="102"/>
      <c r="OP512" s="102"/>
      <c r="OQ512" s="102"/>
      <c r="OR512" s="103"/>
      <c r="OS512" s="101" t="s">
        <v>330</v>
      </c>
      <c r="OT512" s="102"/>
      <c r="OU512" s="102"/>
      <c r="OV512" s="102"/>
      <c r="OW512" s="102"/>
      <c r="OX512" s="102"/>
      <c r="OY512" s="102"/>
      <c r="OZ512" s="103"/>
      <c r="PA512" s="101" t="s">
        <v>330</v>
      </c>
      <c r="PB512" s="102"/>
      <c r="PC512" s="102"/>
      <c r="PD512" s="102"/>
      <c r="PE512" s="102"/>
      <c r="PF512" s="102"/>
      <c r="PG512" s="102"/>
      <c r="PH512" s="103"/>
      <c r="PI512" s="101" t="s">
        <v>330</v>
      </c>
      <c r="PJ512" s="102"/>
      <c r="PK512" s="102"/>
      <c r="PL512" s="102"/>
      <c r="PM512" s="102"/>
      <c r="PN512" s="102"/>
      <c r="PO512" s="102"/>
      <c r="PP512" s="103"/>
      <c r="PQ512" s="101" t="s">
        <v>330</v>
      </c>
      <c r="PR512" s="102"/>
      <c r="PS512" s="102"/>
      <c r="PT512" s="102"/>
      <c r="PU512" s="102"/>
      <c r="PV512" s="102"/>
      <c r="PW512" s="102"/>
      <c r="PX512" s="103"/>
      <c r="PY512" s="101" t="s">
        <v>330</v>
      </c>
      <c r="PZ512" s="102"/>
      <c r="QA512" s="102"/>
      <c r="QB512" s="102"/>
      <c r="QC512" s="102"/>
      <c r="QD512" s="102"/>
      <c r="QE512" s="102"/>
      <c r="QF512" s="103"/>
      <c r="QG512" s="101" t="s">
        <v>330</v>
      </c>
      <c r="QH512" s="102"/>
      <c r="QI512" s="102"/>
      <c r="QJ512" s="102"/>
      <c r="QK512" s="102"/>
      <c r="QL512" s="102"/>
      <c r="QM512" s="102"/>
      <c r="QN512" s="103"/>
      <c r="QO512" s="101" t="s">
        <v>330</v>
      </c>
      <c r="QP512" s="102"/>
      <c r="QQ512" s="102"/>
      <c r="QR512" s="102"/>
      <c r="QS512" s="102"/>
      <c r="QT512" s="102"/>
      <c r="QU512" s="102"/>
      <c r="QV512" s="103"/>
      <c r="QW512" s="101" t="s">
        <v>330</v>
      </c>
      <c r="QX512" s="102"/>
      <c r="QY512" s="102"/>
      <c r="QZ512" s="102"/>
      <c r="RA512" s="102"/>
      <c r="RB512" s="102"/>
      <c r="RC512" s="102"/>
      <c r="RD512" s="103"/>
      <c r="RE512" s="101" t="s">
        <v>330</v>
      </c>
      <c r="RF512" s="102"/>
      <c r="RG512" s="102"/>
      <c r="RH512" s="102"/>
      <c r="RI512" s="102"/>
      <c r="RJ512" s="102"/>
      <c r="RK512" s="102"/>
      <c r="RL512" s="103"/>
      <c r="RM512" s="101" t="s">
        <v>330</v>
      </c>
      <c r="RN512" s="102"/>
      <c r="RO512" s="102"/>
      <c r="RP512" s="102"/>
      <c r="RQ512" s="102"/>
      <c r="RR512" s="102"/>
      <c r="RS512" s="102"/>
      <c r="RT512" s="103"/>
      <c r="RU512" s="101" t="s">
        <v>330</v>
      </c>
      <c r="RV512" s="102"/>
      <c r="RW512" s="102"/>
      <c r="RX512" s="102"/>
      <c r="RY512" s="102"/>
      <c r="RZ512" s="102"/>
      <c r="SA512" s="102"/>
      <c r="SB512" s="103"/>
      <c r="SC512" s="101" t="s">
        <v>330</v>
      </c>
      <c r="SD512" s="102"/>
      <c r="SE512" s="102"/>
      <c r="SF512" s="102"/>
      <c r="SG512" s="102"/>
      <c r="SH512" s="102"/>
      <c r="SI512" s="102"/>
      <c r="SJ512" s="103"/>
      <c r="SK512" s="101" t="s">
        <v>330</v>
      </c>
      <c r="SL512" s="102"/>
      <c r="SM512" s="102"/>
      <c r="SN512" s="102"/>
      <c r="SO512" s="102"/>
      <c r="SP512" s="102"/>
      <c r="SQ512" s="102"/>
      <c r="SR512" s="103"/>
      <c r="SS512" s="101" t="s">
        <v>330</v>
      </c>
      <c r="ST512" s="102"/>
      <c r="SU512" s="102"/>
      <c r="SV512" s="102"/>
      <c r="SW512" s="102"/>
      <c r="SX512" s="102"/>
      <c r="SY512" s="102"/>
      <c r="SZ512" s="103"/>
      <c r="TA512" s="101" t="s">
        <v>330</v>
      </c>
      <c r="TB512" s="102"/>
      <c r="TC512" s="102"/>
      <c r="TD512" s="102"/>
      <c r="TE512" s="102"/>
      <c r="TF512" s="102"/>
      <c r="TG512" s="102"/>
      <c r="TH512" s="103"/>
      <c r="TI512" s="101" t="s">
        <v>330</v>
      </c>
      <c r="TJ512" s="102"/>
      <c r="TK512" s="102"/>
      <c r="TL512" s="102"/>
      <c r="TM512" s="102"/>
      <c r="TN512" s="102"/>
      <c r="TO512" s="102"/>
      <c r="TP512" s="103"/>
      <c r="TQ512" s="101" t="s">
        <v>330</v>
      </c>
      <c r="TR512" s="102"/>
      <c r="TS512" s="102"/>
      <c r="TT512" s="102"/>
      <c r="TU512" s="102"/>
      <c r="TV512" s="102"/>
      <c r="TW512" s="102"/>
      <c r="TX512" s="103"/>
      <c r="TY512" s="101" t="s">
        <v>330</v>
      </c>
      <c r="TZ512" s="102"/>
      <c r="UA512" s="102"/>
      <c r="UB512" s="102"/>
      <c r="UC512" s="102"/>
      <c r="UD512" s="102"/>
      <c r="UE512" s="102"/>
      <c r="UF512" s="103"/>
      <c r="UG512" s="101" t="s">
        <v>330</v>
      </c>
      <c r="UH512" s="102"/>
      <c r="UI512" s="102"/>
      <c r="UJ512" s="102"/>
      <c r="UK512" s="102"/>
      <c r="UL512" s="102"/>
      <c r="UM512" s="102"/>
      <c r="UN512" s="103"/>
      <c r="UO512" s="101" t="s">
        <v>330</v>
      </c>
      <c r="UP512" s="102"/>
      <c r="UQ512" s="102"/>
      <c r="UR512" s="102"/>
      <c r="US512" s="102"/>
      <c r="UT512" s="102"/>
      <c r="UU512" s="102"/>
      <c r="UV512" s="103"/>
      <c r="UW512" s="101" t="s">
        <v>330</v>
      </c>
      <c r="UX512" s="102"/>
      <c r="UY512" s="102"/>
      <c r="UZ512" s="102"/>
      <c r="VA512" s="102"/>
      <c r="VB512" s="102"/>
      <c r="VC512" s="102"/>
      <c r="VD512" s="103"/>
      <c r="VE512" s="101" t="s">
        <v>330</v>
      </c>
      <c r="VF512" s="102"/>
      <c r="VG512" s="102"/>
      <c r="VH512" s="102"/>
      <c r="VI512" s="102"/>
      <c r="VJ512" s="102"/>
      <c r="VK512" s="102"/>
      <c r="VL512" s="103"/>
      <c r="VM512" s="101" t="s">
        <v>330</v>
      </c>
      <c r="VN512" s="102"/>
      <c r="VO512" s="102"/>
      <c r="VP512" s="102"/>
      <c r="VQ512" s="102"/>
      <c r="VR512" s="102"/>
      <c r="VS512" s="102"/>
      <c r="VT512" s="103"/>
      <c r="VU512" s="101" t="s">
        <v>330</v>
      </c>
      <c r="VV512" s="102"/>
      <c r="VW512" s="102"/>
      <c r="VX512" s="102"/>
      <c r="VY512" s="102"/>
      <c r="VZ512" s="102"/>
      <c r="WA512" s="102"/>
      <c r="WB512" s="103"/>
      <c r="WC512" s="101" t="s">
        <v>330</v>
      </c>
      <c r="WD512" s="102"/>
      <c r="WE512" s="102"/>
      <c r="WF512" s="102"/>
      <c r="WG512" s="102"/>
      <c r="WH512" s="102"/>
      <c r="WI512" s="102"/>
      <c r="WJ512" s="103"/>
      <c r="WK512" s="101" t="s">
        <v>330</v>
      </c>
      <c r="WL512" s="102"/>
      <c r="WM512" s="102"/>
      <c r="WN512" s="102"/>
      <c r="WO512" s="102"/>
      <c r="WP512" s="102"/>
      <c r="WQ512" s="102"/>
      <c r="WR512" s="103"/>
      <c r="WS512" s="101" t="s">
        <v>330</v>
      </c>
      <c r="WT512" s="102"/>
      <c r="WU512" s="102"/>
      <c r="WV512" s="102"/>
      <c r="WW512" s="102"/>
      <c r="WX512" s="102"/>
      <c r="WY512" s="102"/>
      <c r="WZ512" s="103"/>
      <c r="XA512" s="101" t="s">
        <v>330</v>
      </c>
      <c r="XB512" s="102"/>
      <c r="XC512" s="102"/>
      <c r="XD512" s="102"/>
      <c r="XE512" s="102"/>
      <c r="XF512" s="102"/>
      <c r="XG512" s="102"/>
      <c r="XH512" s="103"/>
      <c r="XI512" s="101" t="s">
        <v>330</v>
      </c>
      <c r="XJ512" s="102"/>
      <c r="XK512" s="102"/>
      <c r="XL512" s="102"/>
      <c r="XM512" s="102"/>
      <c r="XN512" s="102"/>
      <c r="XO512" s="102"/>
      <c r="XP512" s="103"/>
      <c r="XQ512" s="101" t="s">
        <v>330</v>
      </c>
      <c r="XR512" s="102"/>
      <c r="XS512" s="102"/>
      <c r="XT512" s="102"/>
      <c r="XU512" s="102"/>
      <c r="XV512" s="102"/>
      <c r="XW512" s="102"/>
      <c r="XX512" s="103"/>
      <c r="XY512" s="101" t="s">
        <v>330</v>
      </c>
      <c r="XZ512" s="102"/>
      <c r="YA512" s="102"/>
      <c r="YB512" s="102"/>
      <c r="YC512" s="102"/>
      <c r="YD512" s="102"/>
      <c r="YE512" s="102"/>
      <c r="YF512" s="103"/>
      <c r="YG512" s="101" t="s">
        <v>330</v>
      </c>
      <c r="YH512" s="102"/>
      <c r="YI512" s="102"/>
      <c r="YJ512" s="102"/>
      <c r="YK512" s="102"/>
      <c r="YL512" s="102"/>
      <c r="YM512" s="102"/>
      <c r="YN512" s="103"/>
      <c r="YO512" s="101" t="s">
        <v>330</v>
      </c>
      <c r="YP512" s="102"/>
      <c r="YQ512" s="102"/>
      <c r="YR512" s="102"/>
      <c r="YS512" s="102"/>
      <c r="YT512" s="102"/>
      <c r="YU512" s="102"/>
      <c r="YV512" s="103"/>
      <c r="YW512" s="101" t="s">
        <v>330</v>
      </c>
      <c r="YX512" s="102"/>
      <c r="YY512" s="102"/>
      <c r="YZ512" s="102"/>
      <c r="ZA512" s="102"/>
      <c r="ZB512" s="102"/>
      <c r="ZC512" s="102"/>
      <c r="ZD512" s="103"/>
      <c r="ZE512" s="101" t="s">
        <v>330</v>
      </c>
      <c r="ZF512" s="102"/>
      <c r="ZG512" s="102"/>
      <c r="ZH512" s="102"/>
      <c r="ZI512" s="102"/>
      <c r="ZJ512" s="102"/>
      <c r="ZK512" s="102"/>
      <c r="ZL512" s="103"/>
      <c r="ZM512" s="101" t="s">
        <v>330</v>
      </c>
      <c r="ZN512" s="102"/>
      <c r="ZO512" s="102"/>
      <c r="ZP512" s="102"/>
      <c r="ZQ512" s="102"/>
      <c r="ZR512" s="102"/>
      <c r="ZS512" s="102"/>
      <c r="ZT512" s="103"/>
      <c r="ZU512" s="101" t="s">
        <v>330</v>
      </c>
      <c r="ZV512" s="102"/>
      <c r="ZW512" s="102"/>
      <c r="ZX512" s="102"/>
      <c r="ZY512" s="102"/>
      <c r="ZZ512" s="102"/>
      <c r="AAA512" s="102"/>
      <c r="AAB512" s="103"/>
      <c r="AAC512" s="101" t="s">
        <v>330</v>
      </c>
      <c r="AAD512" s="102"/>
      <c r="AAE512" s="102"/>
      <c r="AAF512" s="102"/>
      <c r="AAG512" s="102"/>
      <c r="AAH512" s="102"/>
      <c r="AAI512" s="102"/>
      <c r="AAJ512" s="103"/>
      <c r="AAK512" s="101" t="s">
        <v>330</v>
      </c>
      <c r="AAL512" s="102"/>
      <c r="AAM512" s="102"/>
      <c r="AAN512" s="102"/>
      <c r="AAO512" s="102"/>
      <c r="AAP512" s="102"/>
      <c r="AAQ512" s="102"/>
      <c r="AAR512" s="103"/>
      <c r="AAS512" s="101" t="s">
        <v>330</v>
      </c>
      <c r="AAT512" s="102"/>
      <c r="AAU512" s="102"/>
      <c r="AAV512" s="102"/>
      <c r="AAW512" s="102"/>
      <c r="AAX512" s="102"/>
      <c r="AAY512" s="102"/>
      <c r="AAZ512" s="103"/>
      <c r="ABA512" s="101" t="s">
        <v>330</v>
      </c>
      <c r="ABB512" s="102"/>
      <c r="ABC512" s="102"/>
      <c r="ABD512" s="102"/>
      <c r="ABE512" s="102"/>
      <c r="ABF512" s="102"/>
      <c r="ABG512" s="102"/>
      <c r="ABH512" s="103"/>
      <c r="ABI512" s="101" t="s">
        <v>330</v>
      </c>
      <c r="ABJ512" s="102"/>
      <c r="ABK512" s="102"/>
      <c r="ABL512" s="102"/>
      <c r="ABM512" s="102"/>
      <c r="ABN512" s="102"/>
      <c r="ABO512" s="102"/>
      <c r="ABP512" s="103"/>
      <c r="ABQ512" s="101" t="s">
        <v>330</v>
      </c>
      <c r="ABR512" s="102"/>
      <c r="ABS512" s="102"/>
      <c r="ABT512" s="102"/>
      <c r="ABU512" s="102"/>
      <c r="ABV512" s="102"/>
      <c r="ABW512" s="102"/>
      <c r="ABX512" s="103"/>
      <c r="ABY512" s="101" t="s">
        <v>330</v>
      </c>
      <c r="ABZ512" s="102"/>
      <c r="ACA512" s="102"/>
      <c r="ACB512" s="102"/>
      <c r="ACC512" s="102"/>
      <c r="ACD512" s="102"/>
      <c r="ACE512" s="102"/>
      <c r="ACF512" s="103"/>
      <c r="ACG512" s="101" t="s">
        <v>330</v>
      </c>
      <c r="ACH512" s="102"/>
      <c r="ACI512" s="102"/>
      <c r="ACJ512" s="102"/>
      <c r="ACK512" s="102"/>
      <c r="ACL512" s="102"/>
      <c r="ACM512" s="102"/>
      <c r="ACN512" s="103"/>
      <c r="ACO512" s="101" t="s">
        <v>330</v>
      </c>
      <c r="ACP512" s="102"/>
      <c r="ACQ512" s="102"/>
      <c r="ACR512" s="102"/>
      <c r="ACS512" s="102"/>
      <c r="ACT512" s="102"/>
      <c r="ACU512" s="102"/>
      <c r="ACV512" s="103"/>
      <c r="ACW512" s="101" t="s">
        <v>330</v>
      </c>
      <c r="ACX512" s="102"/>
      <c r="ACY512" s="102"/>
      <c r="ACZ512" s="102"/>
      <c r="ADA512" s="102"/>
      <c r="ADB512" s="102"/>
      <c r="ADC512" s="102"/>
      <c r="ADD512" s="103"/>
      <c r="ADE512" s="101" t="s">
        <v>330</v>
      </c>
      <c r="ADF512" s="102"/>
      <c r="ADG512" s="102"/>
      <c r="ADH512" s="102"/>
      <c r="ADI512" s="102"/>
      <c r="ADJ512" s="102"/>
      <c r="ADK512" s="102"/>
      <c r="ADL512" s="103"/>
      <c r="ADM512" s="101" t="s">
        <v>330</v>
      </c>
      <c r="ADN512" s="102"/>
      <c r="ADO512" s="102"/>
      <c r="ADP512" s="102"/>
      <c r="ADQ512" s="102"/>
      <c r="ADR512" s="102"/>
      <c r="ADS512" s="102"/>
      <c r="ADT512" s="103"/>
      <c r="ADU512" s="101" t="s">
        <v>330</v>
      </c>
      <c r="ADV512" s="102"/>
      <c r="ADW512" s="102"/>
      <c r="ADX512" s="102"/>
      <c r="ADY512" s="102"/>
      <c r="ADZ512" s="102"/>
      <c r="AEA512" s="102"/>
      <c r="AEB512" s="103"/>
      <c r="AEC512" s="101" t="s">
        <v>330</v>
      </c>
      <c r="AED512" s="102"/>
      <c r="AEE512" s="102"/>
      <c r="AEF512" s="102"/>
      <c r="AEG512" s="102"/>
      <c r="AEH512" s="102"/>
      <c r="AEI512" s="102"/>
      <c r="AEJ512" s="103"/>
      <c r="AEK512" s="101" t="s">
        <v>330</v>
      </c>
      <c r="AEL512" s="102"/>
      <c r="AEM512" s="102"/>
      <c r="AEN512" s="102"/>
      <c r="AEO512" s="102"/>
      <c r="AEP512" s="102"/>
      <c r="AEQ512" s="102"/>
      <c r="AER512" s="103"/>
      <c r="AES512" s="101" t="s">
        <v>330</v>
      </c>
      <c r="AET512" s="102"/>
      <c r="AEU512" s="102"/>
      <c r="AEV512" s="102"/>
      <c r="AEW512" s="102"/>
      <c r="AEX512" s="102"/>
      <c r="AEY512" s="102"/>
      <c r="AEZ512" s="103"/>
      <c r="AFA512" s="101" t="s">
        <v>330</v>
      </c>
      <c r="AFB512" s="102"/>
      <c r="AFC512" s="102"/>
      <c r="AFD512" s="102"/>
      <c r="AFE512" s="102"/>
      <c r="AFF512" s="102"/>
      <c r="AFG512" s="102"/>
      <c r="AFH512" s="103"/>
      <c r="AFI512" s="101" t="s">
        <v>330</v>
      </c>
      <c r="AFJ512" s="102"/>
      <c r="AFK512" s="102"/>
      <c r="AFL512" s="102"/>
      <c r="AFM512" s="102"/>
      <c r="AFN512" s="102"/>
      <c r="AFO512" s="102"/>
      <c r="AFP512" s="103"/>
      <c r="AFQ512" s="101" t="s">
        <v>330</v>
      </c>
      <c r="AFR512" s="102"/>
      <c r="AFS512" s="102"/>
      <c r="AFT512" s="102"/>
      <c r="AFU512" s="102"/>
      <c r="AFV512" s="102"/>
      <c r="AFW512" s="102"/>
      <c r="AFX512" s="103"/>
      <c r="AFY512" s="101" t="s">
        <v>330</v>
      </c>
      <c r="AFZ512" s="102"/>
      <c r="AGA512" s="102"/>
      <c r="AGB512" s="102"/>
      <c r="AGC512" s="102"/>
      <c r="AGD512" s="102"/>
      <c r="AGE512" s="102"/>
      <c r="AGF512" s="103"/>
      <c r="AGG512" s="101" t="s">
        <v>330</v>
      </c>
      <c r="AGH512" s="102"/>
      <c r="AGI512" s="102"/>
      <c r="AGJ512" s="102"/>
      <c r="AGK512" s="102"/>
      <c r="AGL512" s="102"/>
      <c r="AGM512" s="102"/>
      <c r="AGN512" s="103"/>
      <c r="AGO512" s="101" t="s">
        <v>330</v>
      </c>
      <c r="AGP512" s="102"/>
      <c r="AGQ512" s="102"/>
      <c r="AGR512" s="102"/>
      <c r="AGS512" s="102"/>
      <c r="AGT512" s="102"/>
      <c r="AGU512" s="102"/>
      <c r="AGV512" s="103"/>
      <c r="AGW512" s="101" t="s">
        <v>330</v>
      </c>
      <c r="AGX512" s="102"/>
      <c r="AGY512" s="102"/>
      <c r="AGZ512" s="102"/>
      <c r="AHA512" s="102"/>
      <c r="AHB512" s="102"/>
      <c r="AHC512" s="102"/>
      <c r="AHD512" s="103"/>
      <c r="AHE512" s="101" t="s">
        <v>330</v>
      </c>
      <c r="AHF512" s="102"/>
      <c r="AHG512" s="102"/>
      <c r="AHH512" s="102"/>
      <c r="AHI512" s="102"/>
      <c r="AHJ512" s="102"/>
      <c r="AHK512" s="102"/>
      <c r="AHL512" s="103"/>
      <c r="AHM512" s="101" t="s">
        <v>330</v>
      </c>
      <c r="AHN512" s="102"/>
      <c r="AHO512" s="102"/>
      <c r="AHP512" s="102"/>
      <c r="AHQ512" s="102"/>
      <c r="AHR512" s="102"/>
      <c r="AHS512" s="102"/>
      <c r="AHT512" s="103"/>
      <c r="AHU512" s="101" t="s">
        <v>330</v>
      </c>
      <c r="AHV512" s="102"/>
      <c r="AHW512" s="102"/>
      <c r="AHX512" s="102"/>
      <c r="AHY512" s="102"/>
      <c r="AHZ512" s="102"/>
      <c r="AIA512" s="102"/>
      <c r="AIB512" s="103"/>
      <c r="AIC512" s="101" t="s">
        <v>330</v>
      </c>
      <c r="AID512" s="102"/>
      <c r="AIE512" s="102"/>
      <c r="AIF512" s="102"/>
      <c r="AIG512" s="102"/>
      <c r="AIH512" s="102"/>
      <c r="AII512" s="102"/>
      <c r="AIJ512" s="103"/>
      <c r="AIK512" s="101" t="s">
        <v>330</v>
      </c>
      <c r="AIL512" s="102"/>
      <c r="AIM512" s="102"/>
      <c r="AIN512" s="102"/>
      <c r="AIO512" s="102"/>
      <c r="AIP512" s="102"/>
      <c r="AIQ512" s="102"/>
      <c r="AIR512" s="103"/>
      <c r="AIS512" s="101" t="s">
        <v>330</v>
      </c>
      <c r="AIT512" s="102"/>
      <c r="AIU512" s="102"/>
      <c r="AIV512" s="102"/>
      <c r="AIW512" s="102"/>
      <c r="AIX512" s="102"/>
      <c r="AIY512" s="102"/>
      <c r="AIZ512" s="103"/>
      <c r="AJA512" s="101" t="s">
        <v>330</v>
      </c>
      <c r="AJB512" s="102"/>
      <c r="AJC512" s="102"/>
      <c r="AJD512" s="102"/>
      <c r="AJE512" s="102"/>
      <c r="AJF512" s="102"/>
      <c r="AJG512" s="102"/>
      <c r="AJH512" s="103"/>
      <c r="AJI512" s="101" t="s">
        <v>330</v>
      </c>
      <c r="AJJ512" s="102"/>
      <c r="AJK512" s="102"/>
      <c r="AJL512" s="102"/>
      <c r="AJM512" s="102"/>
      <c r="AJN512" s="102"/>
      <c r="AJO512" s="102"/>
      <c r="AJP512" s="103"/>
      <c r="AJQ512" s="101" t="s">
        <v>330</v>
      </c>
      <c r="AJR512" s="102"/>
      <c r="AJS512" s="102"/>
      <c r="AJT512" s="102"/>
      <c r="AJU512" s="102"/>
      <c r="AJV512" s="102"/>
      <c r="AJW512" s="102"/>
      <c r="AJX512" s="103"/>
      <c r="AJY512" s="101" t="s">
        <v>330</v>
      </c>
      <c r="AJZ512" s="102"/>
      <c r="AKA512" s="102"/>
      <c r="AKB512" s="102"/>
      <c r="AKC512" s="102"/>
      <c r="AKD512" s="102"/>
      <c r="AKE512" s="102"/>
      <c r="AKF512" s="103"/>
      <c r="AKG512" s="101" t="s">
        <v>330</v>
      </c>
      <c r="AKH512" s="102"/>
      <c r="AKI512" s="102"/>
      <c r="AKJ512" s="102"/>
      <c r="AKK512" s="102"/>
      <c r="AKL512" s="102"/>
      <c r="AKM512" s="102"/>
      <c r="AKN512" s="103"/>
      <c r="AKO512" s="101" t="s">
        <v>330</v>
      </c>
      <c r="AKP512" s="102"/>
      <c r="AKQ512" s="102"/>
      <c r="AKR512" s="102"/>
      <c r="AKS512" s="102"/>
      <c r="AKT512" s="102"/>
      <c r="AKU512" s="102"/>
      <c r="AKV512" s="103"/>
      <c r="AKW512" s="101" t="s">
        <v>330</v>
      </c>
      <c r="AKX512" s="102"/>
      <c r="AKY512" s="102"/>
      <c r="AKZ512" s="102"/>
      <c r="ALA512" s="102"/>
      <c r="ALB512" s="102"/>
      <c r="ALC512" s="102"/>
      <c r="ALD512" s="103"/>
      <c r="ALE512" s="101" t="s">
        <v>330</v>
      </c>
      <c r="ALF512" s="102"/>
      <c r="ALG512" s="102"/>
      <c r="ALH512" s="102"/>
      <c r="ALI512" s="102"/>
      <c r="ALJ512" s="102"/>
      <c r="ALK512" s="102"/>
      <c r="ALL512" s="103"/>
      <c r="ALM512" s="101" t="s">
        <v>330</v>
      </c>
      <c r="ALN512" s="102"/>
      <c r="ALO512" s="102"/>
      <c r="ALP512" s="102"/>
      <c r="ALQ512" s="102"/>
      <c r="ALR512" s="102"/>
      <c r="ALS512" s="102"/>
      <c r="ALT512" s="103"/>
      <c r="ALU512" s="101" t="s">
        <v>330</v>
      </c>
      <c r="ALV512" s="102"/>
      <c r="ALW512" s="102"/>
      <c r="ALX512" s="102"/>
      <c r="ALY512" s="102"/>
      <c r="ALZ512" s="102"/>
      <c r="AMA512" s="102"/>
      <c r="AMB512" s="103"/>
      <c r="AMC512" s="101" t="s">
        <v>330</v>
      </c>
      <c r="AMD512" s="102"/>
      <c r="AME512" s="102"/>
      <c r="AMF512" s="102"/>
      <c r="AMG512" s="102"/>
      <c r="AMH512" s="102"/>
      <c r="AMI512" s="102"/>
      <c r="AMJ512" s="103"/>
      <c r="AMK512" s="101" t="s">
        <v>330</v>
      </c>
      <c r="AML512" s="102"/>
      <c r="AMM512" s="102"/>
      <c r="AMN512" s="102"/>
      <c r="AMO512" s="102"/>
      <c r="AMP512" s="102"/>
      <c r="AMQ512" s="102"/>
      <c r="AMR512" s="103"/>
      <c r="AMS512" s="101" t="s">
        <v>330</v>
      </c>
      <c r="AMT512" s="102"/>
      <c r="AMU512" s="102"/>
      <c r="AMV512" s="102"/>
      <c r="AMW512" s="102"/>
      <c r="AMX512" s="102"/>
      <c r="AMY512" s="102"/>
      <c r="AMZ512" s="103"/>
      <c r="ANA512" s="101" t="s">
        <v>330</v>
      </c>
      <c r="ANB512" s="102"/>
      <c r="ANC512" s="102"/>
      <c r="AND512" s="102"/>
      <c r="ANE512" s="102"/>
      <c r="ANF512" s="102"/>
      <c r="ANG512" s="102"/>
      <c r="ANH512" s="103"/>
      <c r="ANI512" s="101" t="s">
        <v>330</v>
      </c>
      <c r="ANJ512" s="102"/>
      <c r="ANK512" s="102"/>
      <c r="ANL512" s="102"/>
      <c r="ANM512" s="102"/>
      <c r="ANN512" s="102"/>
      <c r="ANO512" s="102"/>
      <c r="ANP512" s="103"/>
      <c r="ANQ512" s="101" t="s">
        <v>330</v>
      </c>
      <c r="ANR512" s="102"/>
      <c r="ANS512" s="102"/>
      <c r="ANT512" s="102"/>
      <c r="ANU512" s="102"/>
      <c r="ANV512" s="102"/>
      <c r="ANW512" s="102"/>
      <c r="ANX512" s="103"/>
      <c r="ANY512" s="101" t="s">
        <v>330</v>
      </c>
      <c r="ANZ512" s="102"/>
      <c r="AOA512" s="102"/>
      <c r="AOB512" s="102"/>
      <c r="AOC512" s="102"/>
      <c r="AOD512" s="102"/>
      <c r="AOE512" s="102"/>
      <c r="AOF512" s="103"/>
      <c r="AOG512" s="101" t="s">
        <v>330</v>
      </c>
      <c r="AOH512" s="102"/>
      <c r="AOI512" s="102"/>
      <c r="AOJ512" s="102"/>
      <c r="AOK512" s="102"/>
      <c r="AOL512" s="102"/>
      <c r="AOM512" s="102"/>
      <c r="AON512" s="103"/>
      <c r="AOO512" s="101" t="s">
        <v>330</v>
      </c>
      <c r="AOP512" s="102"/>
      <c r="AOQ512" s="102"/>
      <c r="AOR512" s="102"/>
      <c r="AOS512" s="102"/>
      <c r="AOT512" s="102"/>
      <c r="AOU512" s="102"/>
      <c r="AOV512" s="103"/>
      <c r="AOW512" s="101" t="s">
        <v>330</v>
      </c>
      <c r="AOX512" s="102"/>
      <c r="AOY512" s="102"/>
      <c r="AOZ512" s="102"/>
      <c r="APA512" s="102"/>
      <c r="APB512" s="102"/>
      <c r="APC512" s="102"/>
      <c r="APD512" s="103"/>
      <c r="APE512" s="101" t="s">
        <v>330</v>
      </c>
      <c r="APF512" s="102"/>
      <c r="APG512" s="102"/>
      <c r="APH512" s="102"/>
      <c r="API512" s="102"/>
      <c r="APJ512" s="102"/>
      <c r="APK512" s="102"/>
      <c r="APL512" s="103"/>
      <c r="APM512" s="101" t="s">
        <v>330</v>
      </c>
      <c r="APN512" s="102"/>
      <c r="APO512" s="102"/>
      <c r="APP512" s="102"/>
      <c r="APQ512" s="102"/>
      <c r="APR512" s="102"/>
      <c r="APS512" s="102"/>
      <c r="APT512" s="103"/>
      <c r="APU512" s="101" t="s">
        <v>330</v>
      </c>
      <c r="APV512" s="102"/>
      <c r="APW512" s="102"/>
      <c r="APX512" s="102"/>
      <c r="APY512" s="102"/>
      <c r="APZ512" s="102"/>
      <c r="AQA512" s="102"/>
      <c r="AQB512" s="103"/>
      <c r="AQC512" s="101" t="s">
        <v>330</v>
      </c>
      <c r="AQD512" s="102"/>
      <c r="AQE512" s="102"/>
      <c r="AQF512" s="102"/>
      <c r="AQG512" s="102"/>
      <c r="AQH512" s="102"/>
      <c r="AQI512" s="102"/>
      <c r="AQJ512" s="103"/>
      <c r="AQK512" s="101" t="s">
        <v>330</v>
      </c>
      <c r="AQL512" s="102"/>
      <c r="AQM512" s="102"/>
      <c r="AQN512" s="102"/>
      <c r="AQO512" s="102"/>
      <c r="AQP512" s="102"/>
      <c r="AQQ512" s="102"/>
      <c r="AQR512" s="103"/>
      <c r="AQS512" s="101" t="s">
        <v>330</v>
      </c>
      <c r="AQT512" s="102"/>
      <c r="AQU512" s="102"/>
      <c r="AQV512" s="102"/>
      <c r="AQW512" s="102"/>
      <c r="AQX512" s="102"/>
      <c r="AQY512" s="102"/>
      <c r="AQZ512" s="103"/>
      <c r="ARA512" s="101" t="s">
        <v>330</v>
      </c>
      <c r="ARB512" s="102"/>
      <c r="ARC512" s="102"/>
      <c r="ARD512" s="102"/>
      <c r="ARE512" s="102"/>
      <c r="ARF512" s="102"/>
      <c r="ARG512" s="102"/>
      <c r="ARH512" s="103"/>
      <c r="ARI512" s="101" t="s">
        <v>330</v>
      </c>
      <c r="ARJ512" s="102"/>
      <c r="ARK512" s="102"/>
      <c r="ARL512" s="102"/>
      <c r="ARM512" s="102"/>
      <c r="ARN512" s="102"/>
      <c r="ARO512" s="102"/>
      <c r="ARP512" s="103"/>
      <c r="ARQ512" s="101" t="s">
        <v>330</v>
      </c>
      <c r="ARR512" s="102"/>
      <c r="ARS512" s="102"/>
      <c r="ART512" s="102"/>
      <c r="ARU512" s="102"/>
      <c r="ARV512" s="102"/>
      <c r="ARW512" s="102"/>
      <c r="ARX512" s="103"/>
      <c r="ARY512" s="101" t="s">
        <v>330</v>
      </c>
      <c r="ARZ512" s="102"/>
      <c r="ASA512" s="102"/>
      <c r="ASB512" s="102"/>
      <c r="ASC512" s="102"/>
      <c r="ASD512" s="102"/>
      <c r="ASE512" s="102"/>
      <c r="ASF512" s="103"/>
      <c r="ASG512" s="101" t="s">
        <v>330</v>
      </c>
      <c r="ASH512" s="102"/>
      <c r="ASI512" s="102"/>
      <c r="ASJ512" s="102"/>
      <c r="ASK512" s="102"/>
      <c r="ASL512" s="102"/>
      <c r="ASM512" s="102"/>
      <c r="ASN512" s="103"/>
      <c r="ASO512" s="101" t="s">
        <v>330</v>
      </c>
      <c r="ASP512" s="102"/>
      <c r="ASQ512" s="102"/>
      <c r="ASR512" s="102"/>
      <c r="ASS512" s="102"/>
      <c r="AST512" s="102"/>
      <c r="ASU512" s="102"/>
      <c r="ASV512" s="103"/>
      <c r="ASW512" s="101" t="s">
        <v>330</v>
      </c>
      <c r="ASX512" s="102"/>
      <c r="ASY512" s="102"/>
      <c r="ASZ512" s="102"/>
      <c r="ATA512" s="102"/>
      <c r="ATB512" s="102"/>
      <c r="ATC512" s="102"/>
      <c r="ATD512" s="103"/>
      <c r="ATE512" s="101" t="s">
        <v>330</v>
      </c>
      <c r="ATF512" s="102"/>
      <c r="ATG512" s="102"/>
      <c r="ATH512" s="102"/>
      <c r="ATI512" s="102"/>
      <c r="ATJ512" s="102"/>
      <c r="ATK512" s="102"/>
      <c r="ATL512" s="103"/>
      <c r="ATM512" s="101" t="s">
        <v>330</v>
      </c>
      <c r="ATN512" s="102"/>
      <c r="ATO512" s="102"/>
      <c r="ATP512" s="102"/>
      <c r="ATQ512" s="102"/>
      <c r="ATR512" s="102"/>
      <c r="ATS512" s="102"/>
      <c r="ATT512" s="103"/>
      <c r="ATU512" s="101" t="s">
        <v>330</v>
      </c>
      <c r="ATV512" s="102"/>
      <c r="ATW512" s="102"/>
      <c r="ATX512" s="102"/>
      <c r="ATY512" s="102"/>
      <c r="ATZ512" s="102"/>
      <c r="AUA512" s="102"/>
      <c r="AUB512" s="103"/>
      <c r="AUC512" s="101" t="s">
        <v>330</v>
      </c>
      <c r="AUD512" s="102"/>
      <c r="AUE512" s="102"/>
      <c r="AUF512" s="102"/>
      <c r="AUG512" s="102"/>
      <c r="AUH512" s="102"/>
      <c r="AUI512" s="102"/>
      <c r="AUJ512" s="103"/>
      <c r="AUK512" s="101" t="s">
        <v>330</v>
      </c>
      <c r="AUL512" s="102"/>
      <c r="AUM512" s="102"/>
      <c r="AUN512" s="102"/>
      <c r="AUO512" s="102"/>
      <c r="AUP512" s="102"/>
      <c r="AUQ512" s="102"/>
      <c r="AUR512" s="103"/>
      <c r="AUS512" s="101" t="s">
        <v>330</v>
      </c>
      <c r="AUT512" s="102"/>
      <c r="AUU512" s="102"/>
      <c r="AUV512" s="102"/>
      <c r="AUW512" s="102"/>
      <c r="AUX512" s="102"/>
      <c r="AUY512" s="102"/>
      <c r="AUZ512" s="103"/>
      <c r="AVA512" s="101" t="s">
        <v>330</v>
      </c>
      <c r="AVB512" s="102"/>
      <c r="AVC512" s="102"/>
      <c r="AVD512" s="102"/>
      <c r="AVE512" s="102"/>
      <c r="AVF512" s="102"/>
      <c r="AVG512" s="102"/>
      <c r="AVH512" s="103"/>
      <c r="AVI512" s="101" t="s">
        <v>330</v>
      </c>
      <c r="AVJ512" s="102"/>
      <c r="AVK512" s="102"/>
      <c r="AVL512" s="102"/>
      <c r="AVM512" s="102"/>
      <c r="AVN512" s="102"/>
      <c r="AVO512" s="102"/>
      <c r="AVP512" s="103"/>
      <c r="AVQ512" s="101" t="s">
        <v>330</v>
      </c>
      <c r="AVR512" s="102"/>
      <c r="AVS512" s="102"/>
      <c r="AVT512" s="102"/>
      <c r="AVU512" s="102"/>
      <c r="AVV512" s="102"/>
      <c r="AVW512" s="102"/>
      <c r="AVX512" s="103"/>
      <c r="AVY512" s="101" t="s">
        <v>330</v>
      </c>
      <c r="AVZ512" s="102"/>
      <c r="AWA512" s="102"/>
      <c r="AWB512" s="102"/>
      <c r="AWC512" s="102"/>
      <c r="AWD512" s="102"/>
      <c r="AWE512" s="102"/>
      <c r="AWF512" s="103"/>
      <c r="AWG512" s="101" t="s">
        <v>330</v>
      </c>
      <c r="AWH512" s="102"/>
      <c r="AWI512" s="102"/>
      <c r="AWJ512" s="102"/>
      <c r="AWK512" s="102"/>
      <c r="AWL512" s="102"/>
      <c r="AWM512" s="102"/>
      <c r="AWN512" s="103"/>
      <c r="AWO512" s="101" t="s">
        <v>330</v>
      </c>
      <c r="AWP512" s="102"/>
      <c r="AWQ512" s="102"/>
      <c r="AWR512" s="102"/>
      <c r="AWS512" s="102"/>
      <c r="AWT512" s="102"/>
      <c r="AWU512" s="102"/>
      <c r="AWV512" s="103"/>
      <c r="AWW512" s="101" t="s">
        <v>330</v>
      </c>
      <c r="AWX512" s="102"/>
      <c r="AWY512" s="102"/>
      <c r="AWZ512" s="102"/>
      <c r="AXA512" s="102"/>
      <c r="AXB512" s="102"/>
      <c r="AXC512" s="102"/>
      <c r="AXD512" s="103"/>
      <c r="AXE512" s="101" t="s">
        <v>330</v>
      </c>
      <c r="AXF512" s="102"/>
      <c r="AXG512" s="102"/>
      <c r="AXH512" s="102"/>
      <c r="AXI512" s="102"/>
      <c r="AXJ512" s="102"/>
      <c r="AXK512" s="102"/>
      <c r="AXL512" s="103"/>
      <c r="AXM512" s="101" t="s">
        <v>330</v>
      </c>
      <c r="AXN512" s="102"/>
      <c r="AXO512" s="102"/>
      <c r="AXP512" s="102"/>
      <c r="AXQ512" s="102"/>
      <c r="AXR512" s="102"/>
      <c r="AXS512" s="102"/>
      <c r="AXT512" s="103"/>
      <c r="AXU512" s="101" t="s">
        <v>330</v>
      </c>
      <c r="AXV512" s="102"/>
      <c r="AXW512" s="102"/>
      <c r="AXX512" s="102"/>
      <c r="AXY512" s="102"/>
      <c r="AXZ512" s="102"/>
      <c r="AYA512" s="102"/>
      <c r="AYB512" s="103"/>
      <c r="AYC512" s="101" t="s">
        <v>330</v>
      </c>
      <c r="AYD512" s="102"/>
      <c r="AYE512" s="102"/>
      <c r="AYF512" s="102"/>
      <c r="AYG512" s="102"/>
      <c r="AYH512" s="102"/>
      <c r="AYI512" s="102"/>
      <c r="AYJ512" s="103"/>
      <c r="AYK512" s="101" t="s">
        <v>330</v>
      </c>
      <c r="AYL512" s="102"/>
      <c r="AYM512" s="102"/>
      <c r="AYN512" s="102"/>
      <c r="AYO512" s="102"/>
      <c r="AYP512" s="102"/>
      <c r="AYQ512" s="102"/>
      <c r="AYR512" s="103"/>
      <c r="AYS512" s="101" t="s">
        <v>330</v>
      </c>
      <c r="AYT512" s="102"/>
      <c r="AYU512" s="102"/>
      <c r="AYV512" s="102"/>
      <c r="AYW512" s="102"/>
      <c r="AYX512" s="102"/>
      <c r="AYY512" s="102"/>
      <c r="AYZ512" s="103"/>
      <c r="AZA512" s="101" t="s">
        <v>330</v>
      </c>
      <c r="AZB512" s="102"/>
      <c r="AZC512" s="102"/>
      <c r="AZD512" s="102"/>
      <c r="AZE512" s="102"/>
      <c r="AZF512" s="102"/>
      <c r="AZG512" s="102"/>
      <c r="AZH512" s="103"/>
      <c r="AZI512" s="101" t="s">
        <v>330</v>
      </c>
      <c r="AZJ512" s="102"/>
      <c r="AZK512" s="102"/>
      <c r="AZL512" s="102"/>
      <c r="AZM512" s="102"/>
      <c r="AZN512" s="102"/>
      <c r="AZO512" s="102"/>
      <c r="AZP512" s="103"/>
      <c r="AZQ512" s="101" t="s">
        <v>330</v>
      </c>
      <c r="AZR512" s="102"/>
      <c r="AZS512" s="102"/>
      <c r="AZT512" s="102"/>
      <c r="AZU512" s="102"/>
      <c r="AZV512" s="102"/>
      <c r="AZW512" s="102"/>
      <c r="AZX512" s="103"/>
      <c r="AZY512" s="101" t="s">
        <v>330</v>
      </c>
      <c r="AZZ512" s="102"/>
      <c r="BAA512" s="102"/>
      <c r="BAB512" s="102"/>
      <c r="BAC512" s="102"/>
      <c r="BAD512" s="102"/>
      <c r="BAE512" s="102"/>
      <c r="BAF512" s="103"/>
      <c r="BAG512" s="101" t="s">
        <v>330</v>
      </c>
      <c r="BAH512" s="102"/>
      <c r="BAI512" s="102"/>
      <c r="BAJ512" s="102"/>
      <c r="BAK512" s="102"/>
      <c r="BAL512" s="102"/>
      <c r="BAM512" s="102"/>
      <c r="BAN512" s="103"/>
      <c r="BAO512" s="101" t="s">
        <v>330</v>
      </c>
      <c r="BAP512" s="102"/>
      <c r="BAQ512" s="102"/>
      <c r="BAR512" s="102"/>
      <c r="BAS512" s="102"/>
      <c r="BAT512" s="102"/>
      <c r="BAU512" s="102"/>
      <c r="BAV512" s="103"/>
      <c r="BAW512" s="101" t="s">
        <v>330</v>
      </c>
      <c r="BAX512" s="102"/>
      <c r="BAY512" s="102"/>
      <c r="BAZ512" s="102"/>
      <c r="BBA512" s="102"/>
      <c r="BBB512" s="102"/>
      <c r="BBC512" s="102"/>
      <c r="BBD512" s="103"/>
      <c r="BBE512" s="101" t="s">
        <v>330</v>
      </c>
      <c r="BBF512" s="102"/>
      <c r="BBG512" s="102"/>
      <c r="BBH512" s="102"/>
      <c r="BBI512" s="102"/>
      <c r="BBJ512" s="102"/>
      <c r="BBK512" s="102"/>
      <c r="BBL512" s="103"/>
      <c r="BBM512" s="101" t="s">
        <v>330</v>
      </c>
      <c r="BBN512" s="102"/>
      <c r="BBO512" s="102"/>
      <c r="BBP512" s="102"/>
      <c r="BBQ512" s="102"/>
      <c r="BBR512" s="102"/>
      <c r="BBS512" s="102"/>
      <c r="BBT512" s="103"/>
      <c r="BBU512" s="101" t="s">
        <v>330</v>
      </c>
      <c r="BBV512" s="102"/>
      <c r="BBW512" s="102"/>
      <c r="BBX512" s="102"/>
      <c r="BBY512" s="102"/>
      <c r="BBZ512" s="102"/>
      <c r="BCA512" s="102"/>
      <c r="BCB512" s="103"/>
      <c r="BCC512" s="101" t="s">
        <v>330</v>
      </c>
      <c r="BCD512" s="102"/>
      <c r="BCE512" s="102"/>
      <c r="BCF512" s="102"/>
      <c r="BCG512" s="102"/>
      <c r="BCH512" s="102"/>
      <c r="BCI512" s="102"/>
      <c r="BCJ512" s="103"/>
      <c r="BCK512" s="101" t="s">
        <v>330</v>
      </c>
      <c r="BCL512" s="102"/>
      <c r="BCM512" s="102"/>
      <c r="BCN512" s="102"/>
      <c r="BCO512" s="102"/>
      <c r="BCP512" s="102"/>
      <c r="BCQ512" s="102"/>
      <c r="BCR512" s="103"/>
      <c r="BCS512" s="101" t="s">
        <v>330</v>
      </c>
      <c r="BCT512" s="102"/>
      <c r="BCU512" s="102"/>
      <c r="BCV512" s="102"/>
      <c r="BCW512" s="102"/>
      <c r="BCX512" s="102"/>
      <c r="BCY512" s="102"/>
      <c r="BCZ512" s="103"/>
      <c r="BDA512" s="101" t="s">
        <v>330</v>
      </c>
      <c r="BDB512" s="102"/>
      <c r="BDC512" s="102"/>
      <c r="BDD512" s="102"/>
      <c r="BDE512" s="102"/>
      <c r="BDF512" s="102"/>
      <c r="BDG512" s="102"/>
      <c r="BDH512" s="103"/>
      <c r="BDI512" s="101" t="s">
        <v>330</v>
      </c>
      <c r="BDJ512" s="102"/>
      <c r="BDK512" s="102"/>
      <c r="BDL512" s="102"/>
      <c r="BDM512" s="102"/>
      <c r="BDN512" s="102"/>
      <c r="BDO512" s="102"/>
      <c r="BDP512" s="103"/>
      <c r="BDQ512" s="101" t="s">
        <v>330</v>
      </c>
      <c r="BDR512" s="102"/>
      <c r="BDS512" s="102"/>
      <c r="BDT512" s="102"/>
      <c r="BDU512" s="102"/>
      <c r="BDV512" s="102"/>
      <c r="BDW512" s="102"/>
      <c r="BDX512" s="103"/>
      <c r="BDY512" s="101" t="s">
        <v>330</v>
      </c>
      <c r="BDZ512" s="102"/>
      <c r="BEA512" s="102"/>
      <c r="BEB512" s="102"/>
      <c r="BEC512" s="102"/>
      <c r="BED512" s="102"/>
      <c r="BEE512" s="102"/>
      <c r="BEF512" s="103"/>
      <c r="BEG512" s="101" t="s">
        <v>330</v>
      </c>
      <c r="BEH512" s="102"/>
      <c r="BEI512" s="102"/>
      <c r="BEJ512" s="102"/>
      <c r="BEK512" s="102"/>
      <c r="BEL512" s="102"/>
      <c r="BEM512" s="102"/>
      <c r="BEN512" s="103"/>
      <c r="BEO512" s="101" t="s">
        <v>330</v>
      </c>
      <c r="BEP512" s="102"/>
      <c r="BEQ512" s="102"/>
      <c r="BER512" s="102"/>
      <c r="BES512" s="102"/>
      <c r="BET512" s="102"/>
      <c r="BEU512" s="102"/>
      <c r="BEV512" s="103"/>
      <c r="BEW512" s="101" t="s">
        <v>330</v>
      </c>
      <c r="BEX512" s="102"/>
      <c r="BEY512" s="102"/>
      <c r="BEZ512" s="102"/>
      <c r="BFA512" s="102"/>
      <c r="BFB512" s="102"/>
      <c r="BFC512" s="102"/>
      <c r="BFD512" s="103"/>
      <c r="BFE512" s="101" t="s">
        <v>330</v>
      </c>
      <c r="BFF512" s="102"/>
      <c r="BFG512" s="102"/>
      <c r="BFH512" s="102"/>
      <c r="BFI512" s="102"/>
      <c r="BFJ512" s="102"/>
      <c r="BFK512" s="102"/>
      <c r="BFL512" s="103"/>
      <c r="BFM512" s="101" t="s">
        <v>330</v>
      </c>
      <c r="BFN512" s="102"/>
      <c r="BFO512" s="102"/>
      <c r="BFP512" s="102"/>
      <c r="BFQ512" s="102"/>
      <c r="BFR512" s="102"/>
      <c r="BFS512" s="102"/>
      <c r="BFT512" s="103"/>
      <c r="BFU512" s="101" t="s">
        <v>330</v>
      </c>
      <c r="BFV512" s="102"/>
      <c r="BFW512" s="102"/>
      <c r="BFX512" s="102"/>
      <c r="BFY512" s="102"/>
      <c r="BFZ512" s="102"/>
      <c r="BGA512" s="102"/>
      <c r="BGB512" s="103"/>
      <c r="BGC512" s="101" t="s">
        <v>330</v>
      </c>
      <c r="BGD512" s="102"/>
      <c r="BGE512" s="102"/>
      <c r="BGF512" s="102"/>
      <c r="BGG512" s="102"/>
      <c r="BGH512" s="102"/>
      <c r="BGI512" s="102"/>
      <c r="BGJ512" s="103"/>
      <c r="BGK512" s="101" t="s">
        <v>330</v>
      </c>
      <c r="BGL512" s="102"/>
      <c r="BGM512" s="102"/>
      <c r="BGN512" s="102"/>
      <c r="BGO512" s="102"/>
      <c r="BGP512" s="102"/>
      <c r="BGQ512" s="102"/>
      <c r="BGR512" s="103"/>
      <c r="BGS512" s="101" t="s">
        <v>330</v>
      </c>
      <c r="BGT512" s="102"/>
      <c r="BGU512" s="102"/>
      <c r="BGV512" s="102"/>
      <c r="BGW512" s="102"/>
      <c r="BGX512" s="102"/>
      <c r="BGY512" s="102"/>
      <c r="BGZ512" s="103"/>
      <c r="BHA512" s="101" t="s">
        <v>330</v>
      </c>
      <c r="BHB512" s="102"/>
      <c r="BHC512" s="102"/>
      <c r="BHD512" s="102"/>
      <c r="BHE512" s="102"/>
      <c r="BHF512" s="102"/>
      <c r="BHG512" s="102"/>
      <c r="BHH512" s="103"/>
      <c r="BHI512" s="101" t="s">
        <v>330</v>
      </c>
      <c r="BHJ512" s="102"/>
      <c r="BHK512" s="102"/>
      <c r="BHL512" s="102"/>
      <c r="BHM512" s="102"/>
      <c r="BHN512" s="102"/>
      <c r="BHO512" s="102"/>
      <c r="BHP512" s="103"/>
      <c r="BHQ512" s="101" t="s">
        <v>330</v>
      </c>
      <c r="BHR512" s="102"/>
      <c r="BHS512" s="102"/>
      <c r="BHT512" s="102"/>
      <c r="BHU512" s="102"/>
      <c r="BHV512" s="102"/>
      <c r="BHW512" s="102"/>
      <c r="BHX512" s="103"/>
      <c r="BHY512" s="101" t="s">
        <v>330</v>
      </c>
      <c r="BHZ512" s="102"/>
      <c r="BIA512" s="102"/>
      <c r="BIB512" s="102"/>
      <c r="BIC512" s="102"/>
      <c r="BID512" s="102"/>
      <c r="BIE512" s="102"/>
      <c r="BIF512" s="103"/>
      <c r="BIG512" s="101" t="s">
        <v>330</v>
      </c>
      <c r="BIH512" s="102"/>
      <c r="BII512" s="102"/>
      <c r="BIJ512" s="102"/>
      <c r="BIK512" s="102"/>
      <c r="BIL512" s="102"/>
      <c r="BIM512" s="102"/>
      <c r="BIN512" s="103"/>
      <c r="BIO512" s="101" t="s">
        <v>330</v>
      </c>
      <c r="BIP512" s="102"/>
      <c r="BIQ512" s="102"/>
      <c r="BIR512" s="102"/>
      <c r="BIS512" s="102"/>
      <c r="BIT512" s="102"/>
      <c r="BIU512" s="102"/>
      <c r="BIV512" s="103"/>
      <c r="BIW512" s="101" t="s">
        <v>330</v>
      </c>
      <c r="BIX512" s="102"/>
      <c r="BIY512" s="102"/>
      <c r="BIZ512" s="102"/>
      <c r="BJA512" s="102"/>
      <c r="BJB512" s="102"/>
      <c r="BJC512" s="102"/>
      <c r="BJD512" s="103"/>
      <c r="BJE512" s="101" t="s">
        <v>330</v>
      </c>
      <c r="BJF512" s="102"/>
      <c r="BJG512" s="102"/>
      <c r="BJH512" s="102"/>
      <c r="BJI512" s="102"/>
      <c r="BJJ512" s="102"/>
      <c r="BJK512" s="102"/>
      <c r="BJL512" s="103"/>
      <c r="BJM512" s="101" t="s">
        <v>330</v>
      </c>
      <c r="BJN512" s="102"/>
      <c r="BJO512" s="102"/>
      <c r="BJP512" s="102"/>
      <c r="BJQ512" s="102"/>
      <c r="BJR512" s="102"/>
      <c r="BJS512" s="102"/>
      <c r="BJT512" s="103"/>
      <c r="BJU512" s="101" t="s">
        <v>330</v>
      </c>
      <c r="BJV512" s="102"/>
      <c r="BJW512" s="102"/>
      <c r="BJX512" s="102"/>
      <c r="BJY512" s="102"/>
      <c r="BJZ512" s="102"/>
      <c r="BKA512" s="102"/>
      <c r="BKB512" s="103"/>
      <c r="BKC512" s="101" t="s">
        <v>330</v>
      </c>
      <c r="BKD512" s="102"/>
      <c r="BKE512" s="102"/>
      <c r="BKF512" s="102"/>
      <c r="BKG512" s="102"/>
      <c r="BKH512" s="102"/>
      <c r="BKI512" s="102"/>
      <c r="BKJ512" s="103"/>
      <c r="BKK512" s="101" t="s">
        <v>330</v>
      </c>
      <c r="BKL512" s="102"/>
      <c r="BKM512" s="102"/>
      <c r="BKN512" s="102"/>
      <c r="BKO512" s="102"/>
      <c r="BKP512" s="102"/>
      <c r="BKQ512" s="102"/>
      <c r="BKR512" s="103"/>
      <c r="BKS512" s="101" t="s">
        <v>330</v>
      </c>
      <c r="BKT512" s="102"/>
      <c r="BKU512" s="102"/>
      <c r="BKV512" s="102"/>
      <c r="BKW512" s="102"/>
      <c r="BKX512" s="102"/>
      <c r="BKY512" s="102"/>
      <c r="BKZ512" s="103"/>
      <c r="BLA512" s="101" t="s">
        <v>330</v>
      </c>
      <c r="BLB512" s="102"/>
      <c r="BLC512" s="102"/>
      <c r="BLD512" s="102"/>
      <c r="BLE512" s="102"/>
      <c r="BLF512" s="102"/>
      <c r="BLG512" s="102"/>
      <c r="BLH512" s="103"/>
      <c r="BLI512" s="101" t="s">
        <v>330</v>
      </c>
      <c r="BLJ512" s="102"/>
      <c r="BLK512" s="102"/>
      <c r="BLL512" s="102"/>
      <c r="BLM512" s="102"/>
      <c r="BLN512" s="102"/>
      <c r="BLO512" s="102"/>
      <c r="BLP512" s="103"/>
      <c r="BLQ512" s="101" t="s">
        <v>330</v>
      </c>
      <c r="BLR512" s="102"/>
      <c r="BLS512" s="102"/>
      <c r="BLT512" s="102"/>
      <c r="BLU512" s="102"/>
      <c r="BLV512" s="102"/>
      <c r="BLW512" s="102"/>
      <c r="BLX512" s="103"/>
      <c r="BLY512" s="101" t="s">
        <v>330</v>
      </c>
      <c r="BLZ512" s="102"/>
      <c r="BMA512" s="102"/>
      <c r="BMB512" s="102"/>
      <c r="BMC512" s="102"/>
      <c r="BMD512" s="102"/>
      <c r="BME512" s="102"/>
      <c r="BMF512" s="103"/>
      <c r="BMG512" s="101" t="s">
        <v>330</v>
      </c>
      <c r="BMH512" s="102"/>
      <c r="BMI512" s="102"/>
      <c r="BMJ512" s="102"/>
      <c r="BMK512" s="102"/>
      <c r="BML512" s="102"/>
      <c r="BMM512" s="102"/>
      <c r="BMN512" s="103"/>
      <c r="BMO512" s="101" t="s">
        <v>330</v>
      </c>
      <c r="BMP512" s="102"/>
      <c r="BMQ512" s="102"/>
      <c r="BMR512" s="102"/>
      <c r="BMS512" s="102"/>
      <c r="BMT512" s="102"/>
      <c r="BMU512" s="102"/>
      <c r="BMV512" s="103"/>
      <c r="BMW512" s="101" t="s">
        <v>330</v>
      </c>
      <c r="BMX512" s="102"/>
      <c r="BMY512" s="102"/>
      <c r="BMZ512" s="102"/>
      <c r="BNA512" s="102"/>
      <c r="BNB512" s="102"/>
      <c r="BNC512" s="102"/>
      <c r="BND512" s="103"/>
      <c r="BNE512" s="101" t="s">
        <v>330</v>
      </c>
      <c r="BNF512" s="102"/>
      <c r="BNG512" s="102"/>
      <c r="BNH512" s="102"/>
      <c r="BNI512" s="102"/>
      <c r="BNJ512" s="102"/>
      <c r="BNK512" s="102"/>
      <c r="BNL512" s="103"/>
      <c r="BNM512" s="101" t="s">
        <v>330</v>
      </c>
      <c r="BNN512" s="102"/>
      <c r="BNO512" s="102"/>
      <c r="BNP512" s="102"/>
      <c r="BNQ512" s="102"/>
      <c r="BNR512" s="102"/>
      <c r="BNS512" s="102"/>
      <c r="BNT512" s="103"/>
      <c r="BNU512" s="101" t="s">
        <v>330</v>
      </c>
      <c r="BNV512" s="102"/>
      <c r="BNW512" s="102"/>
      <c r="BNX512" s="102"/>
      <c r="BNY512" s="102"/>
      <c r="BNZ512" s="102"/>
      <c r="BOA512" s="102"/>
      <c r="BOB512" s="103"/>
      <c r="BOC512" s="101" t="s">
        <v>330</v>
      </c>
      <c r="BOD512" s="102"/>
      <c r="BOE512" s="102"/>
      <c r="BOF512" s="102"/>
      <c r="BOG512" s="102"/>
      <c r="BOH512" s="102"/>
      <c r="BOI512" s="102"/>
      <c r="BOJ512" s="103"/>
      <c r="BOK512" s="101" t="s">
        <v>330</v>
      </c>
      <c r="BOL512" s="102"/>
      <c r="BOM512" s="102"/>
      <c r="BON512" s="102"/>
      <c r="BOO512" s="102"/>
      <c r="BOP512" s="102"/>
      <c r="BOQ512" s="102"/>
      <c r="BOR512" s="103"/>
      <c r="BOS512" s="101" t="s">
        <v>330</v>
      </c>
      <c r="BOT512" s="102"/>
      <c r="BOU512" s="102"/>
      <c r="BOV512" s="102"/>
      <c r="BOW512" s="102"/>
      <c r="BOX512" s="102"/>
      <c r="BOY512" s="102"/>
      <c r="BOZ512" s="103"/>
      <c r="BPA512" s="101" t="s">
        <v>330</v>
      </c>
      <c r="BPB512" s="102"/>
      <c r="BPC512" s="102"/>
      <c r="BPD512" s="102"/>
      <c r="BPE512" s="102"/>
      <c r="BPF512" s="102"/>
      <c r="BPG512" s="102"/>
      <c r="BPH512" s="103"/>
      <c r="BPI512" s="101" t="s">
        <v>330</v>
      </c>
      <c r="BPJ512" s="102"/>
      <c r="BPK512" s="102"/>
      <c r="BPL512" s="102"/>
      <c r="BPM512" s="102"/>
      <c r="BPN512" s="102"/>
      <c r="BPO512" s="102"/>
      <c r="BPP512" s="103"/>
      <c r="BPQ512" s="101" t="s">
        <v>330</v>
      </c>
      <c r="BPR512" s="102"/>
      <c r="BPS512" s="102"/>
      <c r="BPT512" s="102"/>
      <c r="BPU512" s="102"/>
      <c r="BPV512" s="102"/>
      <c r="BPW512" s="102"/>
      <c r="BPX512" s="103"/>
      <c r="BPY512" s="101" t="s">
        <v>330</v>
      </c>
      <c r="BPZ512" s="102"/>
      <c r="BQA512" s="102"/>
      <c r="BQB512" s="102"/>
      <c r="BQC512" s="102"/>
      <c r="BQD512" s="102"/>
      <c r="BQE512" s="102"/>
      <c r="BQF512" s="103"/>
      <c r="BQG512" s="101" t="s">
        <v>330</v>
      </c>
      <c r="BQH512" s="102"/>
      <c r="BQI512" s="102"/>
      <c r="BQJ512" s="102"/>
      <c r="BQK512" s="102"/>
      <c r="BQL512" s="102"/>
      <c r="BQM512" s="102"/>
      <c r="BQN512" s="103"/>
      <c r="BQO512" s="101" t="s">
        <v>330</v>
      </c>
      <c r="BQP512" s="102"/>
      <c r="BQQ512" s="102"/>
      <c r="BQR512" s="102"/>
      <c r="BQS512" s="102"/>
      <c r="BQT512" s="102"/>
      <c r="BQU512" s="102"/>
      <c r="BQV512" s="103"/>
      <c r="BQW512" s="101" t="s">
        <v>330</v>
      </c>
      <c r="BQX512" s="102"/>
      <c r="BQY512" s="102"/>
      <c r="BQZ512" s="102"/>
      <c r="BRA512" s="102"/>
      <c r="BRB512" s="102"/>
      <c r="BRC512" s="102"/>
      <c r="BRD512" s="103"/>
      <c r="BRE512" s="101" t="s">
        <v>330</v>
      </c>
      <c r="BRF512" s="102"/>
      <c r="BRG512" s="102"/>
      <c r="BRH512" s="102"/>
      <c r="BRI512" s="102"/>
      <c r="BRJ512" s="102"/>
      <c r="BRK512" s="102"/>
      <c r="BRL512" s="103"/>
      <c r="BRM512" s="101" t="s">
        <v>330</v>
      </c>
      <c r="BRN512" s="102"/>
      <c r="BRO512" s="102"/>
      <c r="BRP512" s="102"/>
      <c r="BRQ512" s="102"/>
      <c r="BRR512" s="102"/>
      <c r="BRS512" s="102"/>
      <c r="BRT512" s="103"/>
      <c r="BRU512" s="101" t="s">
        <v>330</v>
      </c>
      <c r="BRV512" s="102"/>
      <c r="BRW512" s="102"/>
      <c r="BRX512" s="102"/>
      <c r="BRY512" s="102"/>
      <c r="BRZ512" s="102"/>
      <c r="BSA512" s="102"/>
      <c r="BSB512" s="103"/>
      <c r="BSC512" s="101" t="s">
        <v>330</v>
      </c>
      <c r="BSD512" s="102"/>
      <c r="BSE512" s="102"/>
      <c r="BSF512" s="102"/>
      <c r="BSG512" s="102"/>
      <c r="BSH512" s="102"/>
      <c r="BSI512" s="102"/>
      <c r="BSJ512" s="103"/>
      <c r="BSK512" s="101" t="s">
        <v>330</v>
      </c>
      <c r="BSL512" s="102"/>
      <c r="BSM512" s="102"/>
      <c r="BSN512" s="102"/>
      <c r="BSO512" s="102"/>
      <c r="BSP512" s="102"/>
      <c r="BSQ512" s="102"/>
      <c r="BSR512" s="103"/>
      <c r="BSS512" s="101" t="s">
        <v>330</v>
      </c>
      <c r="BST512" s="102"/>
      <c r="BSU512" s="102"/>
      <c r="BSV512" s="102"/>
      <c r="BSW512" s="102"/>
      <c r="BSX512" s="102"/>
      <c r="BSY512" s="102"/>
      <c r="BSZ512" s="103"/>
      <c r="BTA512" s="101" t="s">
        <v>330</v>
      </c>
      <c r="BTB512" s="102"/>
      <c r="BTC512" s="102"/>
      <c r="BTD512" s="102"/>
      <c r="BTE512" s="102"/>
      <c r="BTF512" s="102"/>
      <c r="BTG512" s="102"/>
      <c r="BTH512" s="103"/>
      <c r="BTI512" s="101" t="s">
        <v>330</v>
      </c>
      <c r="BTJ512" s="102"/>
      <c r="BTK512" s="102"/>
      <c r="BTL512" s="102"/>
      <c r="BTM512" s="102"/>
      <c r="BTN512" s="102"/>
      <c r="BTO512" s="102"/>
      <c r="BTP512" s="103"/>
      <c r="BTQ512" s="101" t="s">
        <v>330</v>
      </c>
      <c r="BTR512" s="102"/>
      <c r="BTS512" s="102"/>
      <c r="BTT512" s="102"/>
      <c r="BTU512" s="102"/>
      <c r="BTV512" s="102"/>
      <c r="BTW512" s="102"/>
      <c r="BTX512" s="103"/>
      <c r="BTY512" s="101" t="s">
        <v>330</v>
      </c>
      <c r="BTZ512" s="102"/>
      <c r="BUA512" s="102"/>
      <c r="BUB512" s="102"/>
      <c r="BUC512" s="102"/>
      <c r="BUD512" s="102"/>
      <c r="BUE512" s="102"/>
      <c r="BUF512" s="103"/>
      <c r="BUG512" s="101" t="s">
        <v>330</v>
      </c>
      <c r="BUH512" s="102"/>
      <c r="BUI512" s="102"/>
      <c r="BUJ512" s="102"/>
      <c r="BUK512" s="102"/>
      <c r="BUL512" s="102"/>
      <c r="BUM512" s="102"/>
      <c r="BUN512" s="103"/>
      <c r="BUO512" s="101" t="s">
        <v>330</v>
      </c>
      <c r="BUP512" s="102"/>
      <c r="BUQ512" s="102"/>
      <c r="BUR512" s="102"/>
      <c r="BUS512" s="102"/>
      <c r="BUT512" s="102"/>
      <c r="BUU512" s="102"/>
      <c r="BUV512" s="103"/>
      <c r="BUW512" s="101" t="s">
        <v>330</v>
      </c>
      <c r="BUX512" s="102"/>
      <c r="BUY512" s="102"/>
      <c r="BUZ512" s="102"/>
      <c r="BVA512" s="102"/>
      <c r="BVB512" s="102"/>
      <c r="BVC512" s="102"/>
      <c r="BVD512" s="103"/>
      <c r="BVE512" s="101" t="s">
        <v>330</v>
      </c>
      <c r="BVF512" s="102"/>
      <c r="BVG512" s="102"/>
      <c r="BVH512" s="102"/>
      <c r="BVI512" s="102"/>
      <c r="BVJ512" s="102"/>
      <c r="BVK512" s="102"/>
      <c r="BVL512" s="103"/>
      <c r="BVM512" s="101" t="s">
        <v>330</v>
      </c>
      <c r="BVN512" s="102"/>
      <c r="BVO512" s="102"/>
      <c r="BVP512" s="102"/>
      <c r="BVQ512" s="102"/>
      <c r="BVR512" s="102"/>
      <c r="BVS512" s="102"/>
      <c r="BVT512" s="103"/>
      <c r="BVU512" s="101" t="s">
        <v>330</v>
      </c>
      <c r="BVV512" s="102"/>
      <c r="BVW512" s="102"/>
      <c r="BVX512" s="102"/>
      <c r="BVY512" s="102"/>
      <c r="BVZ512" s="102"/>
      <c r="BWA512" s="102"/>
      <c r="BWB512" s="103"/>
      <c r="BWC512" s="101" t="s">
        <v>330</v>
      </c>
      <c r="BWD512" s="102"/>
      <c r="BWE512" s="102"/>
      <c r="BWF512" s="102"/>
      <c r="BWG512" s="102"/>
      <c r="BWH512" s="102"/>
      <c r="BWI512" s="102"/>
      <c r="BWJ512" s="103"/>
      <c r="BWK512" s="101" t="s">
        <v>330</v>
      </c>
      <c r="BWL512" s="102"/>
      <c r="BWM512" s="102"/>
      <c r="BWN512" s="102"/>
      <c r="BWO512" s="102"/>
      <c r="BWP512" s="102"/>
      <c r="BWQ512" s="102"/>
      <c r="BWR512" s="103"/>
      <c r="BWS512" s="101" t="s">
        <v>330</v>
      </c>
      <c r="BWT512" s="102"/>
      <c r="BWU512" s="102"/>
      <c r="BWV512" s="102"/>
      <c r="BWW512" s="102"/>
      <c r="BWX512" s="102"/>
      <c r="BWY512" s="102"/>
      <c r="BWZ512" s="103"/>
      <c r="BXA512" s="101" t="s">
        <v>330</v>
      </c>
      <c r="BXB512" s="102"/>
      <c r="BXC512" s="102"/>
      <c r="BXD512" s="102"/>
      <c r="BXE512" s="102"/>
      <c r="BXF512" s="102"/>
      <c r="BXG512" s="102"/>
      <c r="BXH512" s="103"/>
      <c r="BXI512" s="101" t="s">
        <v>330</v>
      </c>
      <c r="BXJ512" s="102"/>
      <c r="BXK512" s="102"/>
      <c r="BXL512" s="102"/>
      <c r="BXM512" s="102"/>
      <c r="BXN512" s="102"/>
      <c r="BXO512" s="102"/>
      <c r="BXP512" s="103"/>
      <c r="BXQ512" s="101" t="s">
        <v>330</v>
      </c>
      <c r="BXR512" s="102"/>
      <c r="BXS512" s="102"/>
      <c r="BXT512" s="102"/>
      <c r="BXU512" s="102"/>
      <c r="BXV512" s="102"/>
      <c r="BXW512" s="102"/>
      <c r="BXX512" s="103"/>
      <c r="BXY512" s="101" t="s">
        <v>330</v>
      </c>
      <c r="BXZ512" s="102"/>
      <c r="BYA512" s="102"/>
      <c r="BYB512" s="102"/>
      <c r="BYC512" s="102"/>
      <c r="BYD512" s="102"/>
      <c r="BYE512" s="102"/>
      <c r="BYF512" s="103"/>
      <c r="BYG512" s="101" t="s">
        <v>330</v>
      </c>
      <c r="BYH512" s="102"/>
      <c r="BYI512" s="102"/>
      <c r="BYJ512" s="102"/>
      <c r="BYK512" s="102"/>
      <c r="BYL512" s="102"/>
      <c r="BYM512" s="102"/>
      <c r="BYN512" s="103"/>
      <c r="BYO512" s="101" t="s">
        <v>330</v>
      </c>
      <c r="BYP512" s="102"/>
      <c r="BYQ512" s="102"/>
      <c r="BYR512" s="102"/>
      <c r="BYS512" s="102"/>
      <c r="BYT512" s="102"/>
      <c r="BYU512" s="102"/>
      <c r="BYV512" s="103"/>
      <c r="BYW512" s="101" t="s">
        <v>330</v>
      </c>
      <c r="BYX512" s="102"/>
      <c r="BYY512" s="102"/>
      <c r="BYZ512" s="102"/>
      <c r="BZA512" s="102"/>
      <c r="BZB512" s="102"/>
      <c r="BZC512" s="102"/>
      <c r="BZD512" s="103"/>
      <c r="BZE512" s="101" t="s">
        <v>330</v>
      </c>
      <c r="BZF512" s="102"/>
      <c r="BZG512" s="102"/>
      <c r="BZH512" s="102"/>
      <c r="BZI512" s="102"/>
      <c r="BZJ512" s="102"/>
      <c r="BZK512" s="102"/>
      <c r="BZL512" s="103"/>
      <c r="BZM512" s="101" t="s">
        <v>330</v>
      </c>
      <c r="BZN512" s="102"/>
      <c r="BZO512" s="102"/>
      <c r="BZP512" s="102"/>
      <c r="BZQ512" s="102"/>
      <c r="BZR512" s="102"/>
      <c r="BZS512" s="102"/>
      <c r="BZT512" s="103"/>
      <c r="BZU512" s="101" t="s">
        <v>330</v>
      </c>
      <c r="BZV512" s="102"/>
      <c r="BZW512" s="102"/>
      <c r="BZX512" s="102"/>
      <c r="BZY512" s="102"/>
      <c r="BZZ512" s="102"/>
      <c r="CAA512" s="102"/>
      <c r="CAB512" s="103"/>
      <c r="CAC512" s="101" t="s">
        <v>330</v>
      </c>
      <c r="CAD512" s="102"/>
      <c r="CAE512" s="102"/>
      <c r="CAF512" s="102"/>
      <c r="CAG512" s="102"/>
      <c r="CAH512" s="102"/>
      <c r="CAI512" s="102"/>
      <c r="CAJ512" s="103"/>
      <c r="CAK512" s="101" t="s">
        <v>330</v>
      </c>
      <c r="CAL512" s="102"/>
      <c r="CAM512" s="102"/>
      <c r="CAN512" s="102"/>
      <c r="CAO512" s="102"/>
      <c r="CAP512" s="102"/>
      <c r="CAQ512" s="102"/>
      <c r="CAR512" s="103"/>
      <c r="CAS512" s="101" t="s">
        <v>330</v>
      </c>
      <c r="CAT512" s="102"/>
      <c r="CAU512" s="102"/>
      <c r="CAV512" s="102"/>
      <c r="CAW512" s="102"/>
      <c r="CAX512" s="102"/>
      <c r="CAY512" s="102"/>
      <c r="CAZ512" s="103"/>
      <c r="CBA512" s="101" t="s">
        <v>330</v>
      </c>
      <c r="CBB512" s="102"/>
      <c r="CBC512" s="102"/>
      <c r="CBD512" s="102"/>
      <c r="CBE512" s="102"/>
      <c r="CBF512" s="102"/>
      <c r="CBG512" s="102"/>
      <c r="CBH512" s="103"/>
      <c r="CBI512" s="101" t="s">
        <v>330</v>
      </c>
      <c r="CBJ512" s="102"/>
      <c r="CBK512" s="102"/>
      <c r="CBL512" s="102"/>
      <c r="CBM512" s="102"/>
      <c r="CBN512" s="102"/>
      <c r="CBO512" s="102"/>
      <c r="CBP512" s="103"/>
      <c r="CBQ512" s="101" t="s">
        <v>330</v>
      </c>
      <c r="CBR512" s="102"/>
      <c r="CBS512" s="102"/>
      <c r="CBT512" s="102"/>
      <c r="CBU512" s="102"/>
      <c r="CBV512" s="102"/>
      <c r="CBW512" s="102"/>
      <c r="CBX512" s="103"/>
      <c r="CBY512" s="101" t="s">
        <v>330</v>
      </c>
      <c r="CBZ512" s="102"/>
      <c r="CCA512" s="102"/>
      <c r="CCB512" s="102"/>
      <c r="CCC512" s="102"/>
      <c r="CCD512" s="102"/>
      <c r="CCE512" s="102"/>
      <c r="CCF512" s="103"/>
      <c r="CCG512" s="101" t="s">
        <v>330</v>
      </c>
      <c r="CCH512" s="102"/>
      <c r="CCI512" s="102"/>
      <c r="CCJ512" s="102"/>
      <c r="CCK512" s="102"/>
      <c r="CCL512" s="102"/>
      <c r="CCM512" s="102"/>
      <c r="CCN512" s="103"/>
      <c r="CCO512" s="101" t="s">
        <v>330</v>
      </c>
      <c r="CCP512" s="102"/>
      <c r="CCQ512" s="102"/>
      <c r="CCR512" s="102"/>
      <c r="CCS512" s="102"/>
      <c r="CCT512" s="102"/>
      <c r="CCU512" s="102"/>
      <c r="CCV512" s="103"/>
      <c r="CCW512" s="101" t="s">
        <v>330</v>
      </c>
      <c r="CCX512" s="102"/>
      <c r="CCY512" s="102"/>
      <c r="CCZ512" s="102"/>
      <c r="CDA512" s="102"/>
      <c r="CDB512" s="102"/>
      <c r="CDC512" s="102"/>
      <c r="CDD512" s="103"/>
      <c r="CDE512" s="101" t="s">
        <v>330</v>
      </c>
      <c r="CDF512" s="102"/>
      <c r="CDG512" s="102"/>
      <c r="CDH512" s="102"/>
      <c r="CDI512" s="102"/>
      <c r="CDJ512" s="102"/>
      <c r="CDK512" s="102"/>
      <c r="CDL512" s="103"/>
      <c r="CDM512" s="101" t="s">
        <v>330</v>
      </c>
      <c r="CDN512" s="102"/>
      <c r="CDO512" s="102"/>
      <c r="CDP512" s="102"/>
      <c r="CDQ512" s="102"/>
      <c r="CDR512" s="102"/>
      <c r="CDS512" s="102"/>
      <c r="CDT512" s="103"/>
      <c r="CDU512" s="101" t="s">
        <v>330</v>
      </c>
      <c r="CDV512" s="102"/>
      <c r="CDW512" s="102"/>
      <c r="CDX512" s="102"/>
      <c r="CDY512" s="102"/>
      <c r="CDZ512" s="102"/>
      <c r="CEA512" s="102"/>
      <c r="CEB512" s="103"/>
      <c r="CEC512" s="101" t="s">
        <v>330</v>
      </c>
      <c r="CED512" s="102"/>
      <c r="CEE512" s="102"/>
      <c r="CEF512" s="102"/>
      <c r="CEG512" s="102"/>
      <c r="CEH512" s="102"/>
      <c r="CEI512" s="102"/>
      <c r="CEJ512" s="103"/>
      <c r="CEK512" s="101" t="s">
        <v>330</v>
      </c>
      <c r="CEL512" s="102"/>
      <c r="CEM512" s="102"/>
      <c r="CEN512" s="102"/>
      <c r="CEO512" s="102"/>
      <c r="CEP512" s="102"/>
      <c r="CEQ512" s="102"/>
      <c r="CER512" s="103"/>
      <c r="CES512" s="101" t="s">
        <v>330</v>
      </c>
      <c r="CET512" s="102"/>
      <c r="CEU512" s="102"/>
      <c r="CEV512" s="102"/>
      <c r="CEW512" s="102"/>
      <c r="CEX512" s="102"/>
      <c r="CEY512" s="102"/>
      <c r="CEZ512" s="103"/>
      <c r="CFA512" s="101" t="s">
        <v>330</v>
      </c>
      <c r="CFB512" s="102"/>
      <c r="CFC512" s="102"/>
      <c r="CFD512" s="102"/>
      <c r="CFE512" s="102"/>
      <c r="CFF512" s="102"/>
      <c r="CFG512" s="102"/>
      <c r="CFH512" s="103"/>
      <c r="CFI512" s="101" t="s">
        <v>330</v>
      </c>
      <c r="CFJ512" s="102"/>
      <c r="CFK512" s="102"/>
      <c r="CFL512" s="102"/>
      <c r="CFM512" s="102"/>
      <c r="CFN512" s="102"/>
      <c r="CFO512" s="102"/>
      <c r="CFP512" s="103"/>
      <c r="CFQ512" s="101" t="s">
        <v>330</v>
      </c>
      <c r="CFR512" s="102"/>
      <c r="CFS512" s="102"/>
      <c r="CFT512" s="102"/>
      <c r="CFU512" s="102"/>
      <c r="CFV512" s="102"/>
      <c r="CFW512" s="102"/>
      <c r="CFX512" s="103"/>
      <c r="CFY512" s="101" t="s">
        <v>330</v>
      </c>
      <c r="CFZ512" s="102"/>
      <c r="CGA512" s="102"/>
      <c r="CGB512" s="102"/>
      <c r="CGC512" s="102"/>
      <c r="CGD512" s="102"/>
      <c r="CGE512" s="102"/>
      <c r="CGF512" s="103"/>
      <c r="CGG512" s="101" t="s">
        <v>330</v>
      </c>
      <c r="CGH512" s="102"/>
      <c r="CGI512" s="102"/>
      <c r="CGJ512" s="102"/>
      <c r="CGK512" s="102"/>
      <c r="CGL512" s="102"/>
      <c r="CGM512" s="102"/>
      <c r="CGN512" s="103"/>
      <c r="CGO512" s="101" t="s">
        <v>330</v>
      </c>
      <c r="CGP512" s="102"/>
      <c r="CGQ512" s="102"/>
      <c r="CGR512" s="102"/>
      <c r="CGS512" s="102"/>
      <c r="CGT512" s="102"/>
      <c r="CGU512" s="102"/>
      <c r="CGV512" s="103"/>
      <c r="CGW512" s="101" t="s">
        <v>330</v>
      </c>
      <c r="CGX512" s="102"/>
      <c r="CGY512" s="102"/>
      <c r="CGZ512" s="102"/>
      <c r="CHA512" s="102"/>
      <c r="CHB512" s="102"/>
      <c r="CHC512" s="102"/>
      <c r="CHD512" s="103"/>
      <c r="CHE512" s="101" t="s">
        <v>330</v>
      </c>
      <c r="CHF512" s="102"/>
      <c r="CHG512" s="102"/>
      <c r="CHH512" s="102"/>
      <c r="CHI512" s="102"/>
      <c r="CHJ512" s="102"/>
      <c r="CHK512" s="102"/>
      <c r="CHL512" s="103"/>
      <c r="CHM512" s="101" t="s">
        <v>330</v>
      </c>
      <c r="CHN512" s="102"/>
      <c r="CHO512" s="102"/>
      <c r="CHP512" s="102"/>
      <c r="CHQ512" s="102"/>
      <c r="CHR512" s="102"/>
      <c r="CHS512" s="102"/>
      <c r="CHT512" s="103"/>
      <c r="CHU512" s="101" t="s">
        <v>330</v>
      </c>
      <c r="CHV512" s="102"/>
      <c r="CHW512" s="102"/>
      <c r="CHX512" s="102"/>
      <c r="CHY512" s="102"/>
      <c r="CHZ512" s="102"/>
      <c r="CIA512" s="102"/>
      <c r="CIB512" s="103"/>
      <c r="CIC512" s="101" t="s">
        <v>330</v>
      </c>
      <c r="CID512" s="102"/>
      <c r="CIE512" s="102"/>
      <c r="CIF512" s="102"/>
      <c r="CIG512" s="102"/>
      <c r="CIH512" s="102"/>
      <c r="CII512" s="102"/>
      <c r="CIJ512" s="103"/>
      <c r="CIK512" s="101" t="s">
        <v>330</v>
      </c>
      <c r="CIL512" s="102"/>
      <c r="CIM512" s="102"/>
      <c r="CIN512" s="102"/>
      <c r="CIO512" s="102"/>
      <c r="CIP512" s="102"/>
      <c r="CIQ512" s="102"/>
      <c r="CIR512" s="103"/>
      <c r="CIS512" s="101" t="s">
        <v>330</v>
      </c>
      <c r="CIT512" s="102"/>
      <c r="CIU512" s="102"/>
      <c r="CIV512" s="102"/>
      <c r="CIW512" s="102"/>
      <c r="CIX512" s="102"/>
      <c r="CIY512" s="102"/>
      <c r="CIZ512" s="103"/>
      <c r="CJA512" s="101" t="s">
        <v>330</v>
      </c>
      <c r="CJB512" s="102"/>
      <c r="CJC512" s="102"/>
      <c r="CJD512" s="102"/>
      <c r="CJE512" s="102"/>
      <c r="CJF512" s="102"/>
      <c r="CJG512" s="102"/>
      <c r="CJH512" s="103"/>
      <c r="CJI512" s="101" t="s">
        <v>330</v>
      </c>
      <c r="CJJ512" s="102"/>
      <c r="CJK512" s="102"/>
      <c r="CJL512" s="102"/>
      <c r="CJM512" s="102"/>
      <c r="CJN512" s="102"/>
      <c r="CJO512" s="102"/>
      <c r="CJP512" s="103"/>
      <c r="CJQ512" s="101" t="s">
        <v>330</v>
      </c>
      <c r="CJR512" s="102"/>
      <c r="CJS512" s="102"/>
      <c r="CJT512" s="102"/>
      <c r="CJU512" s="102"/>
      <c r="CJV512" s="102"/>
      <c r="CJW512" s="102"/>
      <c r="CJX512" s="103"/>
      <c r="CJY512" s="101" t="s">
        <v>330</v>
      </c>
      <c r="CJZ512" s="102"/>
      <c r="CKA512" s="102"/>
      <c r="CKB512" s="102"/>
      <c r="CKC512" s="102"/>
      <c r="CKD512" s="102"/>
      <c r="CKE512" s="102"/>
      <c r="CKF512" s="103"/>
      <c r="CKG512" s="101" t="s">
        <v>330</v>
      </c>
      <c r="CKH512" s="102"/>
      <c r="CKI512" s="102"/>
      <c r="CKJ512" s="102"/>
      <c r="CKK512" s="102"/>
      <c r="CKL512" s="102"/>
      <c r="CKM512" s="102"/>
      <c r="CKN512" s="103"/>
      <c r="CKO512" s="101" t="s">
        <v>330</v>
      </c>
      <c r="CKP512" s="102"/>
      <c r="CKQ512" s="102"/>
      <c r="CKR512" s="102"/>
      <c r="CKS512" s="102"/>
      <c r="CKT512" s="102"/>
      <c r="CKU512" s="102"/>
      <c r="CKV512" s="103"/>
      <c r="CKW512" s="101" t="s">
        <v>330</v>
      </c>
      <c r="CKX512" s="102"/>
      <c r="CKY512" s="102"/>
      <c r="CKZ512" s="102"/>
      <c r="CLA512" s="102"/>
      <c r="CLB512" s="102"/>
      <c r="CLC512" s="102"/>
      <c r="CLD512" s="103"/>
      <c r="CLE512" s="101" t="s">
        <v>330</v>
      </c>
      <c r="CLF512" s="102"/>
      <c r="CLG512" s="102"/>
      <c r="CLH512" s="102"/>
      <c r="CLI512" s="102"/>
      <c r="CLJ512" s="102"/>
      <c r="CLK512" s="102"/>
      <c r="CLL512" s="103"/>
      <c r="CLM512" s="101" t="s">
        <v>330</v>
      </c>
      <c r="CLN512" s="102"/>
      <c r="CLO512" s="102"/>
      <c r="CLP512" s="102"/>
      <c r="CLQ512" s="102"/>
      <c r="CLR512" s="102"/>
      <c r="CLS512" s="102"/>
      <c r="CLT512" s="103"/>
      <c r="CLU512" s="101" t="s">
        <v>330</v>
      </c>
      <c r="CLV512" s="102"/>
      <c r="CLW512" s="102"/>
      <c r="CLX512" s="102"/>
      <c r="CLY512" s="102"/>
      <c r="CLZ512" s="102"/>
      <c r="CMA512" s="102"/>
      <c r="CMB512" s="103"/>
      <c r="CMC512" s="101" t="s">
        <v>330</v>
      </c>
      <c r="CMD512" s="102"/>
      <c r="CME512" s="102"/>
      <c r="CMF512" s="102"/>
      <c r="CMG512" s="102"/>
      <c r="CMH512" s="102"/>
      <c r="CMI512" s="102"/>
      <c r="CMJ512" s="103"/>
      <c r="CMK512" s="101" t="s">
        <v>330</v>
      </c>
      <c r="CML512" s="102"/>
      <c r="CMM512" s="102"/>
      <c r="CMN512" s="102"/>
      <c r="CMO512" s="102"/>
      <c r="CMP512" s="102"/>
      <c r="CMQ512" s="102"/>
      <c r="CMR512" s="103"/>
      <c r="CMS512" s="101" t="s">
        <v>330</v>
      </c>
      <c r="CMT512" s="102"/>
      <c r="CMU512" s="102"/>
      <c r="CMV512" s="102"/>
      <c r="CMW512" s="102"/>
      <c r="CMX512" s="102"/>
      <c r="CMY512" s="102"/>
      <c r="CMZ512" s="103"/>
      <c r="CNA512" s="101" t="s">
        <v>330</v>
      </c>
      <c r="CNB512" s="102"/>
      <c r="CNC512" s="102"/>
      <c r="CND512" s="102"/>
      <c r="CNE512" s="102"/>
      <c r="CNF512" s="102"/>
      <c r="CNG512" s="102"/>
      <c r="CNH512" s="103"/>
      <c r="CNI512" s="101" t="s">
        <v>330</v>
      </c>
      <c r="CNJ512" s="102"/>
      <c r="CNK512" s="102"/>
      <c r="CNL512" s="102"/>
      <c r="CNM512" s="102"/>
      <c r="CNN512" s="102"/>
      <c r="CNO512" s="102"/>
      <c r="CNP512" s="103"/>
      <c r="CNQ512" s="101" t="s">
        <v>330</v>
      </c>
      <c r="CNR512" s="102"/>
      <c r="CNS512" s="102"/>
      <c r="CNT512" s="102"/>
      <c r="CNU512" s="102"/>
      <c r="CNV512" s="102"/>
      <c r="CNW512" s="102"/>
      <c r="CNX512" s="103"/>
      <c r="CNY512" s="101" t="s">
        <v>330</v>
      </c>
      <c r="CNZ512" s="102"/>
      <c r="COA512" s="102"/>
      <c r="COB512" s="102"/>
      <c r="COC512" s="102"/>
      <c r="COD512" s="102"/>
      <c r="COE512" s="102"/>
      <c r="COF512" s="103"/>
      <c r="COG512" s="101" t="s">
        <v>330</v>
      </c>
      <c r="COH512" s="102"/>
      <c r="COI512" s="102"/>
      <c r="COJ512" s="102"/>
      <c r="COK512" s="102"/>
      <c r="COL512" s="102"/>
      <c r="COM512" s="102"/>
      <c r="CON512" s="103"/>
      <c r="COO512" s="101" t="s">
        <v>330</v>
      </c>
      <c r="COP512" s="102"/>
      <c r="COQ512" s="102"/>
      <c r="COR512" s="102"/>
      <c r="COS512" s="102"/>
      <c r="COT512" s="102"/>
      <c r="COU512" s="102"/>
      <c r="COV512" s="103"/>
      <c r="COW512" s="101" t="s">
        <v>330</v>
      </c>
      <c r="COX512" s="102"/>
      <c r="COY512" s="102"/>
      <c r="COZ512" s="102"/>
      <c r="CPA512" s="102"/>
      <c r="CPB512" s="102"/>
      <c r="CPC512" s="102"/>
      <c r="CPD512" s="103"/>
      <c r="CPE512" s="101" t="s">
        <v>330</v>
      </c>
      <c r="CPF512" s="102"/>
      <c r="CPG512" s="102"/>
      <c r="CPH512" s="102"/>
      <c r="CPI512" s="102"/>
      <c r="CPJ512" s="102"/>
      <c r="CPK512" s="102"/>
      <c r="CPL512" s="103"/>
      <c r="CPM512" s="101" t="s">
        <v>330</v>
      </c>
      <c r="CPN512" s="102"/>
      <c r="CPO512" s="102"/>
      <c r="CPP512" s="102"/>
      <c r="CPQ512" s="102"/>
      <c r="CPR512" s="102"/>
      <c r="CPS512" s="102"/>
      <c r="CPT512" s="103"/>
      <c r="CPU512" s="101" t="s">
        <v>330</v>
      </c>
      <c r="CPV512" s="102"/>
      <c r="CPW512" s="102"/>
      <c r="CPX512" s="102"/>
      <c r="CPY512" s="102"/>
      <c r="CPZ512" s="102"/>
      <c r="CQA512" s="102"/>
      <c r="CQB512" s="103"/>
      <c r="CQC512" s="101" t="s">
        <v>330</v>
      </c>
      <c r="CQD512" s="102"/>
      <c r="CQE512" s="102"/>
      <c r="CQF512" s="102"/>
      <c r="CQG512" s="102"/>
      <c r="CQH512" s="102"/>
      <c r="CQI512" s="102"/>
      <c r="CQJ512" s="103"/>
      <c r="CQK512" s="101" t="s">
        <v>330</v>
      </c>
      <c r="CQL512" s="102"/>
      <c r="CQM512" s="102"/>
      <c r="CQN512" s="102"/>
      <c r="CQO512" s="102"/>
      <c r="CQP512" s="102"/>
      <c r="CQQ512" s="102"/>
      <c r="CQR512" s="103"/>
      <c r="CQS512" s="101" t="s">
        <v>330</v>
      </c>
      <c r="CQT512" s="102"/>
      <c r="CQU512" s="102"/>
      <c r="CQV512" s="102"/>
      <c r="CQW512" s="102"/>
      <c r="CQX512" s="102"/>
      <c r="CQY512" s="102"/>
      <c r="CQZ512" s="103"/>
      <c r="CRA512" s="101" t="s">
        <v>330</v>
      </c>
      <c r="CRB512" s="102"/>
      <c r="CRC512" s="102"/>
      <c r="CRD512" s="102"/>
      <c r="CRE512" s="102"/>
      <c r="CRF512" s="102"/>
      <c r="CRG512" s="102"/>
      <c r="CRH512" s="103"/>
      <c r="CRI512" s="101" t="s">
        <v>330</v>
      </c>
      <c r="CRJ512" s="102"/>
      <c r="CRK512" s="102"/>
      <c r="CRL512" s="102"/>
      <c r="CRM512" s="102"/>
      <c r="CRN512" s="102"/>
      <c r="CRO512" s="102"/>
      <c r="CRP512" s="103"/>
      <c r="CRQ512" s="101" t="s">
        <v>330</v>
      </c>
      <c r="CRR512" s="102"/>
      <c r="CRS512" s="102"/>
      <c r="CRT512" s="102"/>
      <c r="CRU512" s="102"/>
      <c r="CRV512" s="102"/>
      <c r="CRW512" s="102"/>
      <c r="CRX512" s="103"/>
      <c r="CRY512" s="101" t="s">
        <v>330</v>
      </c>
      <c r="CRZ512" s="102"/>
      <c r="CSA512" s="102"/>
      <c r="CSB512" s="102"/>
      <c r="CSC512" s="102"/>
      <c r="CSD512" s="102"/>
      <c r="CSE512" s="102"/>
      <c r="CSF512" s="103"/>
      <c r="CSG512" s="101" t="s">
        <v>330</v>
      </c>
      <c r="CSH512" s="102"/>
      <c r="CSI512" s="102"/>
      <c r="CSJ512" s="102"/>
      <c r="CSK512" s="102"/>
      <c r="CSL512" s="102"/>
      <c r="CSM512" s="102"/>
      <c r="CSN512" s="103"/>
      <c r="CSO512" s="101" t="s">
        <v>330</v>
      </c>
      <c r="CSP512" s="102"/>
      <c r="CSQ512" s="102"/>
      <c r="CSR512" s="102"/>
      <c r="CSS512" s="102"/>
      <c r="CST512" s="102"/>
      <c r="CSU512" s="102"/>
      <c r="CSV512" s="103"/>
      <c r="CSW512" s="101" t="s">
        <v>330</v>
      </c>
      <c r="CSX512" s="102"/>
      <c r="CSY512" s="102"/>
      <c r="CSZ512" s="102"/>
      <c r="CTA512" s="102"/>
      <c r="CTB512" s="102"/>
      <c r="CTC512" s="102"/>
      <c r="CTD512" s="103"/>
      <c r="CTE512" s="101" t="s">
        <v>330</v>
      </c>
      <c r="CTF512" s="102"/>
      <c r="CTG512" s="102"/>
      <c r="CTH512" s="102"/>
      <c r="CTI512" s="102"/>
      <c r="CTJ512" s="102"/>
      <c r="CTK512" s="102"/>
      <c r="CTL512" s="103"/>
      <c r="CTM512" s="101" t="s">
        <v>330</v>
      </c>
      <c r="CTN512" s="102"/>
      <c r="CTO512" s="102"/>
      <c r="CTP512" s="102"/>
      <c r="CTQ512" s="102"/>
      <c r="CTR512" s="102"/>
      <c r="CTS512" s="102"/>
      <c r="CTT512" s="103"/>
      <c r="CTU512" s="101" t="s">
        <v>330</v>
      </c>
      <c r="CTV512" s="102"/>
      <c r="CTW512" s="102"/>
      <c r="CTX512" s="102"/>
      <c r="CTY512" s="102"/>
      <c r="CTZ512" s="102"/>
      <c r="CUA512" s="102"/>
      <c r="CUB512" s="103"/>
      <c r="CUC512" s="101" t="s">
        <v>330</v>
      </c>
      <c r="CUD512" s="102"/>
      <c r="CUE512" s="102"/>
      <c r="CUF512" s="102"/>
      <c r="CUG512" s="102"/>
      <c r="CUH512" s="102"/>
      <c r="CUI512" s="102"/>
      <c r="CUJ512" s="103"/>
      <c r="CUK512" s="101" t="s">
        <v>330</v>
      </c>
      <c r="CUL512" s="102"/>
      <c r="CUM512" s="102"/>
      <c r="CUN512" s="102"/>
      <c r="CUO512" s="102"/>
      <c r="CUP512" s="102"/>
      <c r="CUQ512" s="102"/>
      <c r="CUR512" s="103"/>
      <c r="CUS512" s="101" t="s">
        <v>330</v>
      </c>
      <c r="CUT512" s="102"/>
      <c r="CUU512" s="102"/>
      <c r="CUV512" s="102"/>
      <c r="CUW512" s="102"/>
      <c r="CUX512" s="102"/>
      <c r="CUY512" s="102"/>
      <c r="CUZ512" s="103"/>
      <c r="CVA512" s="101" t="s">
        <v>330</v>
      </c>
      <c r="CVB512" s="102"/>
      <c r="CVC512" s="102"/>
      <c r="CVD512" s="102"/>
      <c r="CVE512" s="102"/>
      <c r="CVF512" s="102"/>
      <c r="CVG512" s="102"/>
      <c r="CVH512" s="103"/>
      <c r="CVI512" s="101" t="s">
        <v>330</v>
      </c>
      <c r="CVJ512" s="102"/>
      <c r="CVK512" s="102"/>
      <c r="CVL512" s="102"/>
      <c r="CVM512" s="102"/>
      <c r="CVN512" s="102"/>
      <c r="CVO512" s="102"/>
      <c r="CVP512" s="103"/>
      <c r="CVQ512" s="101" t="s">
        <v>330</v>
      </c>
      <c r="CVR512" s="102"/>
      <c r="CVS512" s="102"/>
      <c r="CVT512" s="102"/>
      <c r="CVU512" s="102"/>
      <c r="CVV512" s="102"/>
      <c r="CVW512" s="102"/>
      <c r="CVX512" s="103"/>
      <c r="CVY512" s="101" t="s">
        <v>330</v>
      </c>
      <c r="CVZ512" s="102"/>
      <c r="CWA512" s="102"/>
      <c r="CWB512" s="102"/>
      <c r="CWC512" s="102"/>
      <c r="CWD512" s="102"/>
      <c r="CWE512" s="102"/>
      <c r="CWF512" s="103"/>
      <c r="CWG512" s="101" t="s">
        <v>330</v>
      </c>
      <c r="CWH512" s="102"/>
      <c r="CWI512" s="102"/>
      <c r="CWJ512" s="102"/>
      <c r="CWK512" s="102"/>
      <c r="CWL512" s="102"/>
      <c r="CWM512" s="102"/>
      <c r="CWN512" s="103"/>
      <c r="CWO512" s="101" t="s">
        <v>330</v>
      </c>
      <c r="CWP512" s="102"/>
      <c r="CWQ512" s="102"/>
      <c r="CWR512" s="102"/>
      <c r="CWS512" s="102"/>
      <c r="CWT512" s="102"/>
      <c r="CWU512" s="102"/>
      <c r="CWV512" s="103"/>
      <c r="CWW512" s="101" t="s">
        <v>330</v>
      </c>
      <c r="CWX512" s="102"/>
      <c r="CWY512" s="102"/>
      <c r="CWZ512" s="102"/>
      <c r="CXA512" s="102"/>
      <c r="CXB512" s="102"/>
      <c r="CXC512" s="102"/>
      <c r="CXD512" s="103"/>
      <c r="CXE512" s="101" t="s">
        <v>330</v>
      </c>
      <c r="CXF512" s="102"/>
      <c r="CXG512" s="102"/>
      <c r="CXH512" s="102"/>
      <c r="CXI512" s="102"/>
      <c r="CXJ512" s="102"/>
      <c r="CXK512" s="102"/>
      <c r="CXL512" s="103"/>
      <c r="CXM512" s="101" t="s">
        <v>330</v>
      </c>
      <c r="CXN512" s="102"/>
      <c r="CXO512" s="102"/>
      <c r="CXP512" s="102"/>
      <c r="CXQ512" s="102"/>
      <c r="CXR512" s="102"/>
      <c r="CXS512" s="102"/>
      <c r="CXT512" s="103"/>
      <c r="CXU512" s="101" t="s">
        <v>330</v>
      </c>
      <c r="CXV512" s="102"/>
      <c r="CXW512" s="102"/>
      <c r="CXX512" s="102"/>
      <c r="CXY512" s="102"/>
      <c r="CXZ512" s="102"/>
      <c r="CYA512" s="102"/>
      <c r="CYB512" s="103"/>
      <c r="CYC512" s="101" t="s">
        <v>330</v>
      </c>
      <c r="CYD512" s="102"/>
      <c r="CYE512" s="102"/>
      <c r="CYF512" s="102"/>
      <c r="CYG512" s="102"/>
      <c r="CYH512" s="102"/>
      <c r="CYI512" s="102"/>
      <c r="CYJ512" s="103"/>
      <c r="CYK512" s="101" t="s">
        <v>330</v>
      </c>
      <c r="CYL512" s="102"/>
      <c r="CYM512" s="102"/>
      <c r="CYN512" s="102"/>
      <c r="CYO512" s="102"/>
      <c r="CYP512" s="102"/>
      <c r="CYQ512" s="102"/>
      <c r="CYR512" s="103"/>
      <c r="CYS512" s="101" t="s">
        <v>330</v>
      </c>
      <c r="CYT512" s="102"/>
      <c r="CYU512" s="102"/>
      <c r="CYV512" s="102"/>
      <c r="CYW512" s="102"/>
      <c r="CYX512" s="102"/>
      <c r="CYY512" s="102"/>
      <c r="CYZ512" s="103"/>
      <c r="CZA512" s="101" t="s">
        <v>330</v>
      </c>
      <c r="CZB512" s="102"/>
      <c r="CZC512" s="102"/>
      <c r="CZD512" s="102"/>
      <c r="CZE512" s="102"/>
      <c r="CZF512" s="102"/>
      <c r="CZG512" s="102"/>
      <c r="CZH512" s="103"/>
      <c r="CZI512" s="101" t="s">
        <v>330</v>
      </c>
      <c r="CZJ512" s="102"/>
      <c r="CZK512" s="102"/>
      <c r="CZL512" s="102"/>
      <c r="CZM512" s="102"/>
      <c r="CZN512" s="102"/>
      <c r="CZO512" s="102"/>
      <c r="CZP512" s="103"/>
      <c r="CZQ512" s="101" t="s">
        <v>330</v>
      </c>
      <c r="CZR512" s="102"/>
      <c r="CZS512" s="102"/>
      <c r="CZT512" s="102"/>
      <c r="CZU512" s="102"/>
      <c r="CZV512" s="102"/>
      <c r="CZW512" s="102"/>
      <c r="CZX512" s="103"/>
      <c r="CZY512" s="101" t="s">
        <v>330</v>
      </c>
      <c r="CZZ512" s="102"/>
      <c r="DAA512" s="102"/>
      <c r="DAB512" s="102"/>
      <c r="DAC512" s="102"/>
      <c r="DAD512" s="102"/>
      <c r="DAE512" s="102"/>
      <c r="DAF512" s="103"/>
      <c r="DAG512" s="101" t="s">
        <v>330</v>
      </c>
      <c r="DAH512" s="102"/>
      <c r="DAI512" s="102"/>
      <c r="DAJ512" s="102"/>
      <c r="DAK512" s="102"/>
      <c r="DAL512" s="102"/>
      <c r="DAM512" s="102"/>
      <c r="DAN512" s="103"/>
      <c r="DAO512" s="101" t="s">
        <v>330</v>
      </c>
      <c r="DAP512" s="102"/>
      <c r="DAQ512" s="102"/>
      <c r="DAR512" s="102"/>
      <c r="DAS512" s="102"/>
      <c r="DAT512" s="102"/>
      <c r="DAU512" s="102"/>
      <c r="DAV512" s="103"/>
      <c r="DAW512" s="101" t="s">
        <v>330</v>
      </c>
      <c r="DAX512" s="102"/>
      <c r="DAY512" s="102"/>
      <c r="DAZ512" s="102"/>
      <c r="DBA512" s="102"/>
      <c r="DBB512" s="102"/>
      <c r="DBC512" s="102"/>
      <c r="DBD512" s="103"/>
      <c r="DBE512" s="101" t="s">
        <v>330</v>
      </c>
      <c r="DBF512" s="102"/>
      <c r="DBG512" s="102"/>
      <c r="DBH512" s="102"/>
      <c r="DBI512" s="102"/>
      <c r="DBJ512" s="102"/>
      <c r="DBK512" s="102"/>
      <c r="DBL512" s="103"/>
      <c r="DBM512" s="101" t="s">
        <v>330</v>
      </c>
      <c r="DBN512" s="102"/>
      <c r="DBO512" s="102"/>
      <c r="DBP512" s="102"/>
      <c r="DBQ512" s="102"/>
      <c r="DBR512" s="102"/>
      <c r="DBS512" s="102"/>
      <c r="DBT512" s="103"/>
      <c r="DBU512" s="101" t="s">
        <v>330</v>
      </c>
      <c r="DBV512" s="102"/>
      <c r="DBW512" s="102"/>
      <c r="DBX512" s="102"/>
      <c r="DBY512" s="102"/>
      <c r="DBZ512" s="102"/>
      <c r="DCA512" s="102"/>
      <c r="DCB512" s="103"/>
      <c r="DCC512" s="101" t="s">
        <v>330</v>
      </c>
      <c r="DCD512" s="102"/>
      <c r="DCE512" s="102"/>
      <c r="DCF512" s="102"/>
      <c r="DCG512" s="102"/>
      <c r="DCH512" s="102"/>
      <c r="DCI512" s="102"/>
      <c r="DCJ512" s="103"/>
      <c r="DCK512" s="101" t="s">
        <v>330</v>
      </c>
      <c r="DCL512" s="102"/>
      <c r="DCM512" s="102"/>
      <c r="DCN512" s="102"/>
      <c r="DCO512" s="102"/>
      <c r="DCP512" s="102"/>
      <c r="DCQ512" s="102"/>
      <c r="DCR512" s="103"/>
      <c r="DCS512" s="101" t="s">
        <v>330</v>
      </c>
      <c r="DCT512" s="102"/>
      <c r="DCU512" s="102"/>
      <c r="DCV512" s="102"/>
      <c r="DCW512" s="102"/>
      <c r="DCX512" s="102"/>
      <c r="DCY512" s="102"/>
      <c r="DCZ512" s="103"/>
      <c r="DDA512" s="101" t="s">
        <v>330</v>
      </c>
      <c r="DDB512" s="102"/>
      <c r="DDC512" s="102"/>
      <c r="DDD512" s="102"/>
      <c r="DDE512" s="102"/>
      <c r="DDF512" s="102"/>
      <c r="DDG512" s="102"/>
      <c r="DDH512" s="103"/>
      <c r="DDI512" s="101" t="s">
        <v>330</v>
      </c>
      <c r="DDJ512" s="102"/>
      <c r="DDK512" s="102"/>
      <c r="DDL512" s="102"/>
      <c r="DDM512" s="102"/>
      <c r="DDN512" s="102"/>
      <c r="DDO512" s="102"/>
      <c r="DDP512" s="103"/>
      <c r="DDQ512" s="101" t="s">
        <v>330</v>
      </c>
      <c r="DDR512" s="102"/>
      <c r="DDS512" s="102"/>
      <c r="DDT512" s="102"/>
      <c r="DDU512" s="102"/>
      <c r="DDV512" s="102"/>
      <c r="DDW512" s="102"/>
      <c r="DDX512" s="103"/>
      <c r="DDY512" s="101" t="s">
        <v>330</v>
      </c>
      <c r="DDZ512" s="102"/>
      <c r="DEA512" s="102"/>
      <c r="DEB512" s="102"/>
      <c r="DEC512" s="102"/>
      <c r="DED512" s="102"/>
      <c r="DEE512" s="102"/>
      <c r="DEF512" s="103"/>
      <c r="DEG512" s="101" t="s">
        <v>330</v>
      </c>
      <c r="DEH512" s="102"/>
      <c r="DEI512" s="102"/>
      <c r="DEJ512" s="102"/>
      <c r="DEK512" s="102"/>
      <c r="DEL512" s="102"/>
      <c r="DEM512" s="102"/>
      <c r="DEN512" s="103"/>
      <c r="DEO512" s="101" t="s">
        <v>330</v>
      </c>
      <c r="DEP512" s="102"/>
      <c r="DEQ512" s="102"/>
      <c r="DER512" s="102"/>
      <c r="DES512" s="102"/>
      <c r="DET512" s="102"/>
      <c r="DEU512" s="102"/>
      <c r="DEV512" s="103"/>
      <c r="DEW512" s="101" t="s">
        <v>330</v>
      </c>
      <c r="DEX512" s="102"/>
      <c r="DEY512" s="102"/>
      <c r="DEZ512" s="102"/>
      <c r="DFA512" s="102"/>
      <c r="DFB512" s="102"/>
      <c r="DFC512" s="102"/>
      <c r="DFD512" s="103"/>
      <c r="DFE512" s="101" t="s">
        <v>330</v>
      </c>
      <c r="DFF512" s="102"/>
      <c r="DFG512" s="102"/>
      <c r="DFH512" s="102"/>
      <c r="DFI512" s="102"/>
      <c r="DFJ512" s="102"/>
      <c r="DFK512" s="102"/>
      <c r="DFL512" s="103"/>
      <c r="DFM512" s="101" t="s">
        <v>330</v>
      </c>
      <c r="DFN512" s="102"/>
      <c r="DFO512" s="102"/>
      <c r="DFP512" s="102"/>
      <c r="DFQ512" s="102"/>
      <c r="DFR512" s="102"/>
      <c r="DFS512" s="102"/>
      <c r="DFT512" s="103"/>
      <c r="DFU512" s="101" t="s">
        <v>330</v>
      </c>
      <c r="DFV512" s="102"/>
      <c r="DFW512" s="102"/>
      <c r="DFX512" s="102"/>
      <c r="DFY512" s="102"/>
      <c r="DFZ512" s="102"/>
      <c r="DGA512" s="102"/>
      <c r="DGB512" s="103"/>
      <c r="DGC512" s="101" t="s">
        <v>330</v>
      </c>
      <c r="DGD512" s="102"/>
      <c r="DGE512" s="102"/>
      <c r="DGF512" s="102"/>
      <c r="DGG512" s="102"/>
      <c r="DGH512" s="102"/>
      <c r="DGI512" s="102"/>
      <c r="DGJ512" s="103"/>
      <c r="DGK512" s="101" t="s">
        <v>330</v>
      </c>
      <c r="DGL512" s="102"/>
      <c r="DGM512" s="102"/>
      <c r="DGN512" s="102"/>
      <c r="DGO512" s="102"/>
      <c r="DGP512" s="102"/>
      <c r="DGQ512" s="102"/>
      <c r="DGR512" s="103"/>
      <c r="DGS512" s="101" t="s">
        <v>330</v>
      </c>
      <c r="DGT512" s="102"/>
      <c r="DGU512" s="102"/>
      <c r="DGV512" s="102"/>
      <c r="DGW512" s="102"/>
      <c r="DGX512" s="102"/>
      <c r="DGY512" s="102"/>
      <c r="DGZ512" s="103"/>
      <c r="DHA512" s="101" t="s">
        <v>330</v>
      </c>
      <c r="DHB512" s="102"/>
      <c r="DHC512" s="102"/>
      <c r="DHD512" s="102"/>
      <c r="DHE512" s="102"/>
      <c r="DHF512" s="102"/>
      <c r="DHG512" s="102"/>
      <c r="DHH512" s="103"/>
      <c r="DHI512" s="101" t="s">
        <v>330</v>
      </c>
      <c r="DHJ512" s="102"/>
      <c r="DHK512" s="102"/>
      <c r="DHL512" s="102"/>
      <c r="DHM512" s="102"/>
      <c r="DHN512" s="102"/>
      <c r="DHO512" s="102"/>
      <c r="DHP512" s="103"/>
      <c r="DHQ512" s="101" t="s">
        <v>330</v>
      </c>
      <c r="DHR512" s="102"/>
      <c r="DHS512" s="102"/>
      <c r="DHT512" s="102"/>
      <c r="DHU512" s="102"/>
      <c r="DHV512" s="102"/>
      <c r="DHW512" s="102"/>
      <c r="DHX512" s="103"/>
      <c r="DHY512" s="101" t="s">
        <v>330</v>
      </c>
      <c r="DHZ512" s="102"/>
      <c r="DIA512" s="102"/>
      <c r="DIB512" s="102"/>
      <c r="DIC512" s="102"/>
      <c r="DID512" s="102"/>
      <c r="DIE512" s="102"/>
      <c r="DIF512" s="103"/>
      <c r="DIG512" s="101" t="s">
        <v>330</v>
      </c>
      <c r="DIH512" s="102"/>
      <c r="DII512" s="102"/>
      <c r="DIJ512" s="102"/>
      <c r="DIK512" s="102"/>
      <c r="DIL512" s="102"/>
      <c r="DIM512" s="102"/>
      <c r="DIN512" s="103"/>
      <c r="DIO512" s="101" t="s">
        <v>330</v>
      </c>
      <c r="DIP512" s="102"/>
      <c r="DIQ512" s="102"/>
      <c r="DIR512" s="102"/>
      <c r="DIS512" s="102"/>
      <c r="DIT512" s="102"/>
      <c r="DIU512" s="102"/>
      <c r="DIV512" s="103"/>
      <c r="DIW512" s="101" t="s">
        <v>330</v>
      </c>
      <c r="DIX512" s="102"/>
      <c r="DIY512" s="102"/>
      <c r="DIZ512" s="102"/>
      <c r="DJA512" s="102"/>
      <c r="DJB512" s="102"/>
      <c r="DJC512" s="102"/>
      <c r="DJD512" s="103"/>
      <c r="DJE512" s="101" t="s">
        <v>330</v>
      </c>
      <c r="DJF512" s="102"/>
      <c r="DJG512" s="102"/>
      <c r="DJH512" s="102"/>
      <c r="DJI512" s="102"/>
      <c r="DJJ512" s="102"/>
      <c r="DJK512" s="102"/>
      <c r="DJL512" s="103"/>
      <c r="DJM512" s="101" t="s">
        <v>330</v>
      </c>
      <c r="DJN512" s="102"/>
      <c r="DJO512" s="102"/>
      <c r="DJP512" s="102"/>
      <c r="DJQ512" s="102"/>
      <c r="DJR512" s="102"/>
      <c r="DJS512" s="102"/>
      <c r="DJT512" s="103"/>
      <c r="DJU512" s="101" t="s">
        <v>330</v>
      </c>
      <c r="DJV512" s="102"/>
      <c r="DJW512" s="102"/>
      <c r="DJX512" s="102"/>
      <c r="DJY512" s="102"/>
      <c r="DJZ512" s="102"/>
      <c r="DKA512" s="102"/>
      <c r="DKB512" s="103"/>
      <c r="DKC512" s="101" t="s">
        <v>330</v>
      </c>
      <c r="DKD512" s="102"/>
      <c r="DKE512" s="102"/>
      <c r="DKF512" s="102"/>
      <c r="DKG512" s="102"/>
      <c r="DKH512" s="102"/>
      <c r="DKI512" s="102"/>
      <c r="DKJ512" s="103"/>
      <c r="DKK512" s="101" t="s">
        <v>330</v>
      </c>
      <c r="DKL512" s="102"/>
      <c r="DKM512" s="102"/>
      <c r="DKN512" s="102"/>
      <c r="DKO512" s="102"/>
      <c r="DKP512" s="102"/>
      <c r="DKQ512" s="102"/>
      <c r="DKR512" s="103"/>
      <c r="DKS512" s="101" t="s">
        <v>330</v>
      </c>
      <c r="DKT512" s="102"/>
      <c r="DKU512" s="102"/>
      <c r="DKV512" s="102"/>
      <c r="DKW512" s="102"/>
      <c r="DKX512" s="102"/>
      <c r="DKY512" s="102"/>
      <c r="DKZ512" s="103"/>
      <c r="DLA512" s="101" t="s">
        <v>330</v>
      </c>
      <c r="DLB512" s="102"/>
      <c r="DLC512" s="102"/>
      <c r="DLD512" s="102"/>
      <c r="DLE512" s="102"/>
      <c r="DLF512" s="102"/>
      <c r="DLG512" s="102"/>
      <c r="DLH512" s="103"/>
      <c r="DLI512" s="101" t="s">
        <v>330</v>
      </c>
      <c r="DLJ512" s="102"/>
      <c r="DLK512" s="102"/>
      <c r="DLL512" s="102"/>
      <c r="DLM512" s="102"/>
      <c r="DLN512" s="102"/>
      <c r="DLO512" s="102"/>
      <c r="DLP512" s="103"/>
      <c r="DLQ512" s="101" t="s">
        <v>330</v>
      </c>
      <c r="DLR512" s="102"/>
      <c r="DLS512" s="102"/>
      <c r="DLT512" s="102"/>
      <c r="DLU512" s="102"/>
      <c r="DLV512" s="102"/>
      <c r="DLW512" s="102"/>
      <c r="DLX512" s="103"/>
      <c r="DLY512" s="101" t="s">
        <v>330</v>
      </c>
      <c r="DLZ512" s="102"/>
      <c r="DMA512" s="102"/>
      <c r="DMB512" s="102"/>
      <c r="DMC512" s="102"/>
      <c r="DMD512" s="102"/>
      <c r="DME512" s="102"/>
      <c r="DMF512" s="103"/>
      <c r="DMG512" s="101" t="s">
        <v>330</v>
      </c>
      <c r="DMH512" s="102"/>
      <c r="DMI512" s="102"/>
      <c r="DMJ512" s="102"/>
      <c r="DMK512" s="102"/>
      <c r="DML512" s="102"/>
      <c r="DMM512" s="102"/>
      <c r="DMN512" s="103"/>
      <c r="DMO512" s="101" t="s">
        <v>330</v>
      </c>
      <c r="DMP512" s="102"/>
      <c r="DMQ512" s="102"/>
      <c r="DMR512" s="102"/>
      <c r="DMS512" s="102"/>
      <c r="DMT512" s="102"/>
      <c r="DMU512" s="102"/>
      <c r="DMV512" s="103"/>
      <c r="DMW512" s="101" t="s">
        <v>330</v>
      </c>
      <c r="DMX512" s="102"/>
      <c r="DMY512" s="102"/>
      <c r="DMZ512" s="102"/>
      <c r="DNA512" s="102"/>
      <c r="DNB512" s="102"/>
      <c r="DNC512" s="102"/>
      <c r="DND512" s="103"/>
      <c r="DNE512" s="101" t="s">
        <v>330</v>
      </c>
      <c r="DNF512" s="102"/>
      <c r="DNG512" s="102"/>
      <c r="DNH512" s="102"/>
      <c r="DNI512" s="102"/>
      <c r="DNJ512" s="102"/>
      <c r="DNK512" s="102"/>
      <c r="DNL512" s="103"/>
      <c r="DNM512" s="101" t="s">
        <v>330</v>
      </c>
      <c r="DNN512" s="102"/>
      <c r="DNO512" s="102"/>
      <c r="DNP512" s="102"/>
      <c r="DNQ512" s="102"/>
      <c r="DNR512" s="102"/>
      <c r="DNS512" s="102"/>
      <c r="DNT512" s="103"/>
      <c r="DNU512" s="101" t="s">
        <v>330</v>
      </c>
      <c r="DNV512" s="102"/>
      <c r="DNW512" s="102"/>
      <c r="DNX512" s="102"/>
      <c r="DNY512" s="102"/>
      <c r="DNZ512" s="102"/>
      <c r="DOA512" s="102"/>
      <c r="DOB512" s="103"/>
      <c r="DOC512" s="101" t="s">
        <v>330</v>
      </c>
      <c r="DOD512" s="102"/>
      <c r="DOE512" s="102"/>
      <c r="DOF512" s="102"/>
      <c r="DOG512" s="102"/>
      <c r="DOH512" s="102"/>
      <c r="DOI512" s="102"/>
      <c r="DOJ512" s="103"/>
      <c r="DOK512" s="101" t="s">
        <v>330</v>
      </c>
      <c r="DOL512" s="102"/>
      <c r="DOM512" s="102"/>
      <c r="DON512" s="102"/>
      <c r="DOO512" s="102"/>
      <c r="DOP512" s="102"/>
      <c r="DOQ512" s="102"/>
      <c r="DOR512" s="103"/>
      <c r="DOS512" s="101" t="s">
        <v>330</v>
      </c>
      <c r="DOT512" s="102"/>
      <c r="DOU512" s="102"/>
      <c r="DOV512" s="102"/>
      <c r="DOW512" s="102"/>
      <c r="DOX512" s="102"/>
      <c r="DOY512" s="102"/>
      <c r="DOZ512" s="103"/>
      <c r="DPA512" s="101" t="s">
        <v>330</v>
      </c>
      <c r="DPB512" s="102"/>
      <c r="DPC512" s="102"/>
      <c r="DPD512" s="102"/>
      <c r="DPE512" s="102"/>
      <c r="DPF512" s="102"/>
      <c r="DPG512" s="102"/>
      <c r="DPH512" s="103"/>
      <c r="DPI512" s="101" t="s">
        <v>330</v>
      </c>
      <c r="DPJ512" s="102"/>
      <c r="DPK512" s="102"/>
      <c r="DPL512" s="102"/>
      <c r="DPM512" s="102"/>
      <c r="DPN512" s="102"/>
      <c r="DPO512" s="102"/>
      <c r="DPP512" s="103"/>
      <c r="DPQ512" s="101" t="s">
        <v>330</v>
      </c>
      <c r="DPR512" s="102"/>
      <c r="DPS512" s="102"/>
      <c r="DPT512" s="102"/>
      <c r="DPU512" s="102"/>
      <c r="DPV512" s="102"/>
      <c r="DPW512" s="102"/>
      <c r="DPX512" s="103"/>
      <c r="DPY512" s="101" t="s">
        <v>330</v>
      </c>
      <c r="DPZ512" s="102"/>
      <c r="DQA512" s="102"/>
      <c r="DQB512" s="102"/>
      <c r="DQC512" s="102"/>
      <c r="DQD512" s="102"/>
      <c r="DQE512" s="102"/>
      <c r="DQF512" s="103"/>
      <c r="DQG512" s="101" t="s">
        <v>330</v>
      </c>
      <c r="DQH512" s="102"/>
      <c r="DQI512" s="102"/>
      <c r="DQJ512" s="102"/>
      <c r="DQK512" s="102"/>
      <c r="DQL512" s="102"/>
      <c r="DQM512" s="102"/>
      <c r="DQN512" s="103"/>
      <c r="DQO512" s="101" t="s">
        <v>330</v>
      </c>
      <c r="DQP512" s="102"/>
      <c r="DQQ512" s="102"/>
      <c r="DQR512" s="102"/>
      <c r="DQS512" s="102"/>
      <c r="DQT512" s="102"/>
      <c r="DQU512" s="102"/>
      <c r="DQV512" s="103"/>
      <c r="DQW512" s="101" t="s">
        <v>330</v>
      </c>
      <c r="DQX512" s="102"/>
      <c r="DQY512" s="102"/>
      <c r="DQZ512" s="102"/>
      <c r="DRA512" s="102"/>
      <c r="DRB512" s="102"/>
      <c r="DRC512" s="102"/>
      <c r="DRD512" s="103"/>
      <c r="DRE512" s="101" t="s">
        <v>330</v>
      </c>
      <c r="DRF512" s="102"/>
      <c r="DRG512" s="102"/>
      <c r="DRH512" s="102"/>
      <c r="DRI512" s="102"/>
      <c r="DRJ512" s="102"/>
      <c r="DRK512" s="102"/>
      <c r="DRL512" s="103"/>
      <c r="DRM512" s="101" t="s">
        <v>330</v>
      </c>
      <c r="DRN512" s="102"/>
      <c r="DRO512" s="102"/>
      <c r="DRP512" s="102"/>
      <c r="DRQ512" s="102"/>
      <c r="DRR512" s="102"/>
      <c r="DRS512" s="102"/>
      <c r="DRT512" s="103"/>
      <c r="DRU512" s="101" t="s">
        <v>330</v>
      </c>
      <c r="DRV512" s="102"/>
      <c r="DRW512" s="102"/>
      <c r="DRX512" s="102"/>
      <c r="DRY512" s="102"/>
      <c r="DRZ512" s="102"/>
      <c r="DSA512" s="102"/>
      <c r="DSB512" s="103"/>
      <c r="DSC512" s="101" t="s">
        <v>330</v>
      </c>
      <c r="DSD512" s="102"/>
      <c r="DSE512" s="102"/>
      <c r="DSF512" s="102"/>
      <c r="DSG512" s="102"/>
      <c r="DSH512" s="102"/>
      <c r="DSI512" s="102"/>
      <c r="DSJ512" s="103"/>
      <c r="DSK512" s="101" t="s">
        <v>330</v>
      </c>
      <c r="DSL512" s="102"/>
      <c r="DSM512" s="102"/>
      <c r="DSN512" s="102"/>
      <c r="DSO512" s="102"/>
      <c r="DSP512" s="102"/>
      <c r="DSQ512" s="102"/>
      <c r="DSR512" s="103"/>
      <c r="DSS512" s="101" t="s">
        <v>330</v>
      </c>
      <c r="DST512" s="102"/>
      <c r="DSU512" s="102"/>
      <c r="DSV512" s="102"/>
      <c r="DSW512" s="102"/>
      <c r="DSX512" s="102"/>
      <c r="DSY512" s="102"/>
      <c r="DSZ512" s="103"/>
      <c r="DTA512" s="101" t="s">
        <v>330</v>
      </c>
      <c r="DTB512" s="102"/>
      <c r="DTC512" s="102"/>
      <c r="DTD512" s="102"/>
      <c r="DTE512" s="102"/>
      <c r="DTF512" s="102"/>
      <c r="DTG512" s="102"/>
      <c r="DTH512" s="103"/>
      <c r="DTI512" s="101" t="s">
        <v>330</v>
      </c>
      <c r="DTJ512" s="102"/>
      <c r="DTK512" s="102"/>
      <c r="DTL512" s="102"/>
      <c r="DTM512" s="102"/>
      <c r="DTN512" s="102"/>
      <c r="DTO512" s="102"/>
      <c r="DTP512" s="103"/>
      <c r="DTQ512" s="101" t="s">
        <v>330</v>
      </c>
      <c r="DTR512" s="102"/>
      <c r="DTS512" s="102"/>
      <c r="DTT512" s="102"/>
      <c r="DTU512" s="102"/>
      <c r="DTV512" s="102"/>
      <c r="DTW512" s="102"/>
      <c r="DTX512" s="103"/>
      <c r="DTY512" s="101" t="s">
        <v>330</v>
      </c>
      <c r="DTZ512" s="102"/>
      <c r="DUA512" s="102"/>
      <c r="DUB512" s="102"/>
      <c r="DUC512" s="102"/>
      <c r="DUD512" s="102"/>
      <c r="DUE512" s="102"/>
      <c r="DUF512" s="103"/>
      <c r="DUG512" s="101" t="s">
        <v>330</v>
      </c>
      <c r="DUH512" s="102"/>
      <c r="DUI512" s="102"/>
      <c r="DUJ512" s="102"/>
      <c r="DUK512" s="102"/>
      <c r="DUL512" s="102"/>
      <c r="DUM512" s="102"/>
      <c r="DUN512" s="103"/>
      <c r="DUO512" s="101" t="s">
        <v>330</v>
      </c>
      <c r="DUP512" s="102"/>
      <c r="DUQ512" s="102"/>
      <c r="DUR512" s="102"/>
      <c r="DUS512" s="102"/>
      <c r="DUT512" s="102"/>
      <c r="DUU512" s="102"/>
      <c r="DUV512" s="103"/>
      <c r="DUW512" s="101" t="s">
        <v>330</v>
      </c>
      <c r="DUX512" s="102"/>
      <c r="DUY512" s="102"/>
      <c r="DUZ512" s="102"/>
      <c r="DVA512" s="102"/>
      <c r="DVB512" s="102"/>
      <c r="DVC512" s="102"/>
      <c r="DVD512" s="103"/>
      <c r="DVE512" s="101" t="s">
        <v>330</v>
      </c>
      <c r="DVF512" s="102"/>
      <c r="DVG512" s="102"/>
      <c r="DVH512" s="102"/>
      <c r="DVI512" s="102"/>
      <c r="DVJ512" s="102"/>
      <c r="DVK512" s="102"/>
      <c r="DVL512" s="103"/>
      <c r="DVM512" s="101" t="s">
        <v>330</v>
      </c>
      <c r="DVN512" s="102"/>
      <c r="DVO512" s="102"/>
      <c r="DVP512" s="102"/>
      <c r="DVQ512" s="102"/>
      <c r="DVR512" s="102"/>
      <c r="DVS512" s="102"/>
      <c r="DVT512" s="103"/>
      <c r="DVU512" s="101" t="s">
        <v>330</v>
      </c>
      <c r="DVV512" s="102"/>
      <c r="DVW512" s="102"/>
      <c r="DVX512" s="102"/>
      <c r="DVY512" s="102"/>
      <c r="DVZ512" s="102"/>
      <c r="DWA512" s="102"/>
      <c r="DWB512" s="103"/>
      <c r="DWC512" s="101" t="s">
        <v>330</v>
      </c>
      <c r="DWD512" s="102"/>
      <c r="DWE512" s="102"/>
      <c r="DWF512" s="102"/>
      <c r="DWG512" s="102"/>
      <c r="DWH512" s="102"/>
      <c r="DWI512" s="102"/>
      <c r="DWJ512" s="103"/>
      <c r="DWK512" s="101" t="s">
        <v>330</v>
      </c>
      <c r="DWL512" s="102"/>
      <c r="DWM512" s="102"/>
      <c r="DWN512" s="102"/>
      <c r="DWO512" s="102"/>
      <c r="DWP512" s="102"/>
      <c r="DWQ512" s="102"/>
      <c r="DWR512" s="103"/>
      <c r="DWS512" s="101" t="s">
        <v>330</v>
      </c>
      <c r="DWT512" s="102"/>
      <c r="DWU512" s="102"/>
      <c r="DWV512" s="102"/>
      <c r="DWW512" s="102"/>
      <c r="DWX512" s="102"/>
      <c r="DWY512" s="102"/>
      <c r="DWZ512" s="103"/>
      <c r="DXA512" s="101" t="s">
        <v>330</v>
      </c>
      <c r="DXB512" s="102"/>
      <c r="DXC512" s="102"/>
      <c r="DXD512" s="102"/>
      <c r="DXE512" s="102"/>
      <c r="DXF512" s="102"/>
      <c r="DXG512" s="102"/>
      <c r="DXH512" s="103"/>
      <c r="DXI512" s="101" t="s">
        <v>330</v>
      </c>
      <c r="DXJ512" s="102"/>
      <c r="DXK512" s="102"/>
      <c r="DXL512" s="102"/>
      <c r="DXM512" s="102"/>
      <c r="DXN512" s="102"/>
      <c r="DXO512" s="102"/>
      <c r="DXP512" s="103"/>
      <c r="DXQ512" s="101" t="s">
        <v>330</v>
      </c>
      <c r="DXR512" s="102"/>
      <c r="DXS512" s="102"/>
      <c r="DXT512" s="102"/>
      <c r="DXU512" s="102"/>
      <c r="DXV512" s="102"/>
      <c r="DXW512" s="102"/>
      <c r="DXX512" s="103"/>
      <c r="DXY512" s="101" t="s">
        <v>330</v>
      </c>
      <c r="DXZ512" s="102"/>
      <c r="DYA512" s="102"/>
      <c r="DYB512" s="102"/>
      <c r="DYC512" s="102"/>
      <c r="DYD512" s="102"/>
      <c r="DYE512" s="102"/>
      <c r="DYF512" s="103"/>
      <c r="DYG512" s="101" t="s">
        <v>330</v>
      </c>
      <c r="DYH512" s="102"/>
      <c r="DYI512" s="102"/>
      <c r="DYJ512" s="102"/>
      <c r="DYK512" s="102"/>
      <c r="DYL512" s="102"/>
      <c r="DYM512" s="102"/>
      <c r="DYN512" s="103"/>
      <c r="DYO512" s="101" t="s">
        <v>330</v>
      </c>
      <c r="DYP512" s="102"/>
      <c r="DYQ512" s="102"/>
      <c r="DYR512" s="102"/>
      <c r="DYS512" s="102"/>
      <c r="DYT512" s="102"/>
      <c r="DYU512" s="102"/>
      <c r="DYV512" s="103"/>
      <c r="DYW512" s="101" t="s">
        <v>330</v>
      </c>
      <c r="DYX512" s="102"/>
      <c r="DYY512" s="102"/>
      <c r="DYZ512" s="102"/>
      <c r="DZA512" s="102"/>
      <c r="DZB512" s="102"/>
      <c r="DZC512" s="102"/>
      <c r="DZD512" s="103"/>
      <c r="DZE512" s="101" t="s">
        <v>330</v>
      </c>
      <c r="DZF512" s="102"/>
      <c r="DZG512" s="102"/>
      <c r="DZH512" s="102"/>
      <c r="DZI512" s="102"/>
      <c r="DZJ512" s="102"/>
      <c r="DZK512" s="102"/>
      <c r="DZL512" s="103"/>
      <c r="DZM512" s="101" t="s">
        <v>330</v>
      </c>
      <c r="DZN512" s="102"/>
      <c r="DZO512" s="102"/>
      <c r="DZP512" s="102"/>
      <c r="DZQ512" s="102"/>
      <c r="DZR512" s="102"/>
      <c r="DZS512" s="102"/>
      <c r="DZT512" s="103"/>
      <c r="DZU512" s="101" t="s">
        <v>330</v>
      </c>
      <c r="DZV512" s="102"/>
      <c r="DZW512" s="102"/>
      <c r="DZX512" s="102"/>
      <c r="DZY512" s="102"/>
      <c r="DZZ512" s="102"/>
      <c r="EAA512" s="102"/>
      <c r="EAB512" s="103"/>
      <c r="EAC512" s="101" t="s">
        <v>330</v>
      </c>
      <c r="EAD512" s="102"/>
      <c r="EAE512" s="102"/>
      <c r="EAF512" s="102"/>
      <c r="EAG512" s="102"/>
      <c r="EAH512" s="102"/>
      <c r="EAI512" s="102"/>
      <c r="EAJ512" s="103"/>
      <c r="EAK512" s="101" t="s">
        <v>330</v>
      </c>
      <c r="EAL512" s="102"/>
      <c r="EAM512" s="102"/>
      <c r="EAN512" s="102"/>
      <c r="EAO512" s="102"/>
      <c r="EAP512" s="102"/>
      <c r="EAQ512" s="102"/>
      <c r="EAR512" s="103"/>
      <c r="EAS512" s="101" t="s">
        <v>330</v>
      </c>
      <c r="EAT512" s="102"/>
      <c r="EAU512" s="102"/>
      <c r="EAV512" s="102"/>
      <c r="EAW512" s="102"/>
      <c r="EAX512" s="102"/>
      <c r="EAY512" s="102"/>
      <c r="EAZ512" s="103"/>
      <c r="EBA512" s="101" t="s">
        <v>330</v>
      </c>
      <c r="EBB512" s="102"/>
      <c r="EBC512" s="102"/>
      <c r="EBD512" s="102"/>
      <c r="EBE512" s="102"/>
      <c r="EBF512" s="102"/>
      <c r="EBG512" s="102"/>
      <c r="EBH512" s="103"/>
      <c r="EBI512" s="101" t="s">
        <v>330</v>
      </c>
      <c r="EBJ512" s="102"/>
      <c r="EBK512" s="102"/>
      <c r="EBL512" s="102"/>
      <c r="EBM512" s="102"/>
      <c r="EBN512" s="102"/>
      <c r="EBO512" s="102"/>
      <c r="EBP512" s="103"/>
      <c r="EBQ512" s="101" t="s">
        <v>330</v>
      </c>
      <c r="EBR512" s="102"/>
      <c r="EBS512" s="102"/>
      <c r="EBT512" s="102"/>
      <c r="EBU512" s="102"/>
      <c r="EBV512" s="102"/>
      <c r="EBW512" s="102"/>
      <c r="EBX512" s="103"/>
      <c r="EBY512" s="101" t="s">
        <v>330</v>
      </c>
      <c r="EBZ512" s="102"/>
      <c r="ECA512" s="102"/>
      <c r="ECB512" s="102"/>
      <c r="ECC512" s="102"/>
      <c r="ECD512" s="102"/>
      <c r="ECE512" s="102"/>
      <c r="ECF512" s="103"/>
      <c r="ECG512" s="101" t="s">
        <v>330</v>
      </c>
      <c r="ECH512" s="102"/>
      <c r="ECI512" s="102"/>
      <c r="ECJ512" s="102"/>
      <c r="ECK512" s="102"/>
      <c r="ECL512" s="102"/>
      <c r="ECM512" s="102"/>
      <c r="ECN512" s="103"/>
      <c r="ECO512" s="101" t="s">
        <v>330</v>
      </c>
      <c r="ECP512" s="102"/>
      <c r="ECQ512" s="102"/>
      <c r="ECR512" s="102"/>
      <c r="ECS512" s="102"/>
      <c r="ECT512" s="102"/>
      <c r="ECU512" s="102"/>
      <c r="ECV512" s="103"/>
      <c r="ECW512" s="101" t="s">
        <v>330</v>
      </c>
      <c r="ECX512" s="102"/>
      <c r="ECY512" s="102"/>
      <c r="ECZ512" s="102"/>
      <c r="EDA512" s="102"/>
      <c r="EDB512" s="102"/>
      <c r="EDC512" s="102"/>
      <c r="EDD512" s="103"/>
      <c r="EDE512" s="101" t="s">
        <v>330</v>
      </c>
      <c r="EDF512" s="102"/>
      <c r="EDG512" s="102"/>
      <c r="EDH512" s="102"/>
      <c r="EDI512" s="102"/>
      <c r="EDJ512" s="102"/>
      <c r="EDK512" s="102"/>
      <c r="EDL512" s="103"/>
      <c r="EDM512" s="101" t="s">
        <v>330</v>
      </c>
      <c r="EDN512" s="102"/>
      <c r="EDO512" s="102"/>
      <c r="EDP512" s="102"/>
      <c r="EDQ512" s="102"/>
      <c r="EDR512" s="102"/>
      <c r="EDS512" s="102"/>
      <c r="EDT512" s="103"/>
      <c r="EDU512" s="101" t="s">
        <v>330</v>
      </c>
      <c r="EDV512" s="102"/>
      <c r="EDW512" s="102"/>
      <c r="EDX512" s="102"/>
      <c r="EDY512" s="102"/>
      <c r="EDZ512" s="102"/>
      <c r="EEA512" s="102"/>
      <c r="EEB512" s="103"/>
      <c r="EEC512" s="101" t="s">
        <v>330</v>
      </c>
      <c r="EED512" s="102"/>
      <c r="EEE512" s="102"/>
      <c r="EEF512" s="102"/>
      <c r="EEG512" s="102"/>
      <c r="EEH512" s="102"/>
      <c r="EEI512" s="102"/>
      <c r="EEJ512" s="103"/>
      <c r="EEK512" s="101" t="s">
        <v>330</v>
      </c>
      <c r="EEL512" s="102"/>
      <c r="EEM512" s="102"/>
      <c r="EEN512" s="102"/>
      <c r="EEO512" s="102"/>
      <c r="EEP512" s="102"/>
      <c r="EEQ512" s="102"/>
      <c r="EER512" s="103"/>
      <c r="EES512" s="101" t="s">
        <v>330</v>
      </c>
      <c r="EET512" s="102"/>
      <c r="EEU512" s="102"/>
      <c r="EEV512" s="102"/>
      <c r="EEW512" s="102"/>
      <c r="EEX512" s="102"/>
      <c r="EEY512" s="102"/>
      <c r="EEZ512" s="103"/>
      <c r="EFA512" s="101" t="s">
        <v>330</v>
      </c>
      <c r="EFB512" s="102"/>
      <c r="EFC512" s="102"/>
      <c r="EFD512" s="102"/>
      <c r="EFE512" s="102"/>
      <c r="EFF512" s="102"/>
      <c r="EFG512" s="102"/>
      <c r="EFH512" s="103"/>
      <c r="EFI512" s="101" t="s">
        <v>330</v>
      </c>
      <c r="EFJ512" s="102"/>
      <c r="EFK512" s="102"/>
      <c r="EFL512" s="102"/>
      <c r="EFM512" s="102"/>
      <c r="EFN512" s="102"/>
      <c r="EFO512" s="102"/>
      <c r="EFP512" s="103"/>
      <c r="EFQ512" s="101" t="s">
        <v>330</v>
      </c>
      <c r="EFR512" s="102"/>
      <c r="EFS512" s="102"/>
      <c r="EFT512" s="102"/>
      <c r="EFU512" s="102"/>
      <c r="EFV512" s="102"/>
      <c r="EFW512" s="102"/>
      <c r="EFX512" s="103"/>
      <c r="EFY512" s="101" t="s">
        <v>330</v>
      </c>
      <c r="EFZ512" s="102"/>
      <c r="EGA512" s="102"/>
      <c r="EGB512" s="102"/>
      <c r="EGC512" s="102"/>
      <c r="EGD512" s="102"/>
      <c r="EGE512" s="102"/>
      <c r="EGF512" s="103"/>
      <c r="EGG512" s="101" t="s">
        <v>330</v>
      </c>
      <c r="EGH512" s="102"/>
      <c r="EGI512" s="102"/>
      <c r="EGJ512" s="102"/>
      <c r="EGK512" s="102"/>
      <c r="EGL512" s="102"/>
      <c r="EGM512" s="102"/>
      <c r="EGN512" s="103"/>
      <c r="EGO512" s="101" t="s">
        <v>330</v>
      </c>
      <c r="EGP512" s="102"/>
      <c r="EGQ512" s="102"/>
      <c r="EGR512" s="102"/>
      <c r="EGS512" s="102"/>
      <c r="EGT512" s="102"/>
      <c r="EGU512" s="102"/>
      <c r="EGV512" s="103"/>
      <c r="EGW512" s="101" t="s">
        <v>330</v>
      </c>
      <c r="EGX512" s="102"/>
      <c r="EGY512" s="102"/>
      <c r="EGZ512" s="102"/>
      <c r="EHA512" s="102"/>
      <c r="EHB512" s="102"/>
      <c r="EHC512" s="102"/>
      <c r="EHD512" s="103"/>
      <c r="EHE512" s="101" t="s">
        <v>330</v>
      </c>
      <c r="EHF512" s="102"/>
      <c r="EHG512" s="102"/>
      <c r="EHH512" s="102"/>
      <c r="EHI512" s="102"/>
      <c r="EHJ512" s="102"/>
      <c r="EHK512" s="102"/>
      <c r="EHL512" s="103"/>
      <c r="EHM512" s="101" t="s">
        <v>330</v>
      </c>
      <c r="EHN512" s="102"/>
      <c r="EHO512" s="102"/>
      <c r="EHP512" s="102"/>
      <c r="EHQ512" s="102"/>
      <c r="EHR512" s="102"/>
      <c r="EHS512" s="102"/>
      <c r="EHT512" s="103"/>
      <c r="EHU512" s="101" t="s">
        <v>330</v>
      </c>
      <c r="EHV512" s="102"/>
      <c r="EHW512" s="102"/>
      <c r="EHX512" s="102"/>
      <c r="EHY512" s="102"/>
      <c r="EHZ512" s="102"/>
      <c r="EIA512" s="102"/>
      <c r="EIB512" s="103"/>
      <c r="EIC512" s="101" t="s">
        <v>330</v>
      </c>
      <c r="EID512" s="102"/>
      <c r="EIE512" s="102"/>
      <c r="EIF512" s="102"/>
      <c r="EIG512" s="102"/>
      <c r="EIH512" s="102"/>
      <c r="EII512" s="102"/>
      <c r="EIJ512" s="103"/>
      <c r="EIK512" s="101" t="s">
        <v>330</v>
      </c>
      <c r="EIL512" s="102"/>
      <c r="EIM512" s="102"/>
      <c r="EIN512" s="102"/>
      <c r="EIO512" s="102"/>
      <c r="EIP512" s="102"/>
      <c r="EIQ512" s="102"/>
      <c r="EIR512" s="103"/>
      <c r="EIS512" s="101" t="s">
        <v>330</v>
      </c>
      <c r="EIT512" s="102"/>
      <c r="EIU512" s="102"/>
      <c r="EIV512" s="102"/>
      <c r="EIW512" s="102"/>
      <c r="EIX512" s="102"/>
      <c r="EIY512" s="102"/>
      <c r="EIZ512" s="103"/>
      <c r="EJA512" s="101" t="s">
        <v>330</v>
      </c>
      <c r="EJB512" s="102"/>
      <c r="EJC512" s="102"/>
      <c r="EJD512" s="102"/>
      <c r="EJE512" s="102"/>
      <c r="EJF512" s="102"/>
      <c r="EJG512" s="102"/>
      <c r="EJH512" s="103"/>
      <c r="EJI512" s="101" t="s">
        <v>330</v>
      </c>
      <c r="EJJ512" s="102"/>
      <c r="EJK512" s="102"/>
      <c r="EJL512" s="102"/>
      <c r="EJM512" s="102"/>
      <c r="EJN512" s="102"/>
      <c r="EJO512" s="102"/>
      <c r="EJP512" s="103"/>
      <c r="EJQ512" s="101" t="s">
        <v>330</v>
      </c>
      <c r="EJR512" s="102"/>
      <c r="EJS512" s="102"/>
      <c r="EJT512" s="102"/>
      <c r="EJU512" s="102"/>
      <c r="EJV512" s="102"/>
      <c r="EJW512" s="102"/>
      <c r="EJX512" s="103"/>
      <c r="EJY512" s="101" t="s">
        <v>330</v>
      </c>
      <c r="EJZ512" s="102"/>
      <c r="EKA512" s="102"/>
      <c r="EKB512" s="102"/>
      <c r="EKC512" s="102"/>
      <c r="EKD512" s="102"/>
      <c r="EKE512" s="102"/>
      <c r="EKF512" s="103"/>
      <c r="EKG512" s="101" t="s">
        <v>330</v>
      </c>
      <c r="EKH512" s="102"/>
      <c r="EKI512" s="102"/>
      <c r="EKJ512" s="102"/>
      <c r="EKK512" s="102"/>
      <c r="EKL512" s="102"/>
      <c r="EKM512" s="102"/>
      <c r="EKN512" s="103"/>
      <c r="EKO512" s="101" t="s">
        <v>330</v>
      </c>
      <c r="EKP512" s="102"/>
      <c r="EKQ512" s="102"/>
      <c r="EKR512" s="102"/>
      <c r="EKS512" s="102"/>
      <c r="EKT512" s="102"/>
      <c r="EKU512" s="102"/>
      <c r="EKV512" s="103"/>
      <c r="EKW512" s="101" t="s">
        <v>330</v>
      </c>
      <c r="EKX512" s="102"/>
      <c r="EKY512" s="102"/>
      <c r="EKZ512" s="102"/>
      <c r="ELA512" s="102"/>
      <c r="ELB512" s="102"/>
      <c r="ELC512" s="102"/>
      <c r="ELD512" s="103"/>
      <c r="ELE512" s="101" t="s">
        <v>330</v>
      </c>
      <c r="ELF512" s="102"/>
      <c r="ELG512" s="102"/>
      <c r="ELH512" s="102"/>
      <c r="ELI512" s="102"/>
      <c r="ELJ512" s="102"/>
      <c r="ELK512" s="102"/>
      <c r="ELL512" s="103"/>
      <c r="ELM512" s="101" t="s">
        <v>330</v>
      </c>
      <c r="ELN512" s="102"/>
      <c r="ELO512" s="102"/>
      <c r="ELP512" s="102"/>
      <c r="ELQ512" s="102"/>
      <c r="ELR512" s="102"/>
      <c r="ELS512" s="102"/>
      <c r="ELT512" s="103"/>
      <c r="ELU512" s="101" t="s">
        <v>330</v>
      </c>
      <c r="ELV512" s="102"/>
      <c r="ELW512" s="102"/>
      <c r="ELX512" s="102"/>
      <c r="ELY512" s="102"/>
      <c r="ELZ512" s="102"/>
      <c r="EMA512" s="102"/>
      <c r="EMB512" s="103"/>
      <c r="EMC512" s="101" t="s">
        <v>330</v>
      </c>
      <c r="EMD512" s="102"/>
      <c r="EME512" s="102"/>
      <c r="EMF512" s="102"/>
      <c r="EMG512" s="102"/>
      <c r="EMH512" s="102"/>
      <c r="EMI512" s="102"/>
      <c r="EMJ512" s="103"/>
      <c r="EMK512" s="101" t="s">
        <v>330</v>
      </c>
      <c r="EML512" s="102"/>
      <c r="EMM512" s="102"/>
      <c r="EMN512" s="102"/>
      <c r="EMO512" s="102"/>
      <c r="EMP512" s="102"/>
      <c r="EMQ512" s="102"/>
      <c r="EMR512" s="103"/>
      <c r="EMS512" s="101" t="s">
        <v>330</v>
      </c>
      <c r="EMT512" s="102"/>
      <c r="EMU512" s="102"/>
      <c r="EMV512" s="102"/>
      <c r="EMW512" s="102"/>
      <c r="EMX512" s="102"/>
      <c r="EMY512" s="102"/>
      <c r="EMZ512" s="103"/>
      <c r="ENA512" s="101" t="s">
        <v>330</v>
      </c>
      <c r="ENB512" s="102"/>
      <c r="ENC512" s="102"/>
      <c r="END512" s="102"/>
      <c r="ENE512" s="102"/>
      <c r="ENF512" s="102"/>
      <c r="ENG512" s="102"/>
      <c r="ENH512" s="103"/>
      <c r="ENI512" s="101" t="s">
        <v>330</v>
      </c>
      <c r="ENJ512" s="102"/>
      <c r="ENK512" s="102"/>
      <c r="ENL512" s="102"/>
      <c r="ENM512" s="102"/>
      <c r="ENN512" s="102"/>
      <c r="ENO512" s="102"/>
      <c r="ENP512" s="103"/>
      <c r="ENQ512" s="101" t="s">
        <v>330</v>
      </c>
      <c r="ENR512" s="102"/>
      <c r="ENS512" s="102"/>
      <c r="ENT512" s="102"/>
      <c r="ENU512" s="102"/>
      <c r="ENV512" s="102"/>
      <c r="ENW512" s="102"/>
      <c r="ENX512" s="103"/>
      <c r="ENY512" s="101" t="s">
        <v>330</v>
      </c>
      <c r="ENZ512" s="102"/>
      <c r="EOA512" s="102"/>
      <c r="EOB512" s="102"/>
      <c r="EOC512" s="102"/>
      <c r="EOD512" s="102"/>
      <c r="EOE512" s="102"/>
      <c r="EOF512" s="103"/>
      <c r="EOG512" s="101" t="s">
        <v>330</v>
      </c>
      <c r="EOH512" s="102"/>
      <c r="EOI512" s="102"/>
      <c r="EOJ512" s="102"/>
      <c r="EOK512" s="102"/>
      <c r="EOL512" s="102"/>
      <c r="EOM512" s="102"/>
      <c r="EON512" s="103"/>
      <c r="EOO512" s="101" t="s">
        <v>330</v>
      </c>
      <c r="EOP512" s="102"/>
      <c r="EOQ512" s="102"/>
      <c r="EOR512" s="102"/>
      <c r="EOS512" s="102"/>
      <c r="EOT512" s="102"/>
      <c r="EOU512" s="102"/>
      <c r="EOV512" s="103"/>
      <c r="EOW512" s="101" t="s">
        <v>330</v>
      </c>
      <c r="EOX512" s="102"/>
      <c r="EOY512" s="102"/>
      <c r="EOZ512" s="102"/>
      <c r="EPA512" s="102"/>
      <c r="EPB512" s="102"/>
      <c r="EPC512" s="102"/>
      <c r="EPD512" s="103"/>
      <c r="EPE512" s="101" t="s">
        <v>330</v>
      </c>
      <c r="EPF512" s="102"/>
      <c r="EPG512" s="102"/>
      <c r="EPH512" s="102"/>
      <c r="EPI512" s="102"/>
      <c r="EPJ512" s="102"/>
      <c r="EPK512" s="102"/>
      <c r="EPL512" s="103"/>
      <c r="EPM512" s="101" t="s">
        <v>330</v>
      </c>
      <c r="EPN512" s="102"/>
      <c r="EPO512" s="102"/>
      <c r="EPP512" s="102"/>
      <c r="EPQ512" s="102"/>
      <c r="EPR512" s="102"/>
      <c r="EPS512" s="102"/>
      <c r="EPT512" s="103"/>
      <c r="EPU512" s="101" t="s">
        <v>330</v>
      </c>
      <c r="EPV512" s="102"/>
      <c r="EPW512" s="102"/>
      <c r="EPX512" s="102"/>
      <c r="EPY512" s="102"/>
      <c r="EPZ512" s="102"/>
      <c r="EQA512" s="102"/>
      <c r="EQB512" s="103"/>
      <c r="EQC512" s="101" t="s">
        <v>330</v>
      </c>
      <c r="EQD512" s="102"/>
      <c r="EQE512" s="102"/>
      <c r="EQF512" s="102"/>
      <c r="EQG512" s="102"/>
      <c r="EQH512" s="102"/>
      <c r="EQI512" s="102"/>
      <c r="EQJ512" s="103"/>
      <c r="EQK512" s="101" t="s">
        <v>330</v>
      </c>
      <c r="EQL512" s="102"/>
      <c r="EQM512" s="102"/>
      <c r="EQN512" s="102"/>
      <c r="EQO512" s="102"/>
      <c r="EQP512" s="102"/>
      <c r="EQQ512" s="102"/>
      <c r="EQR512" s="103"/>
      <c r="EQS512" s="101" t="s">
        <v>330</v>
      </c>
      <c r="EQT512" s="102"/>
      <c r="EQU512" s="102"/>
      <c r="EQV512" s="102"/>
      <c r="EQW512" s="102"/>
      <c r="EQX512" s="102"/>
      <c r="EQY512" s="102"/>
      <c r="EQZ512" s="103"/>
      <c r="ERA512" s="101" t="s">
        <v>330</v>
      </c>
      <c r="ERB512" s="102"/>
      <c r="ERC512" s="102"/>
      <c r="ERD512" s="102"/>
      <c r="ERE512" s="102"/>
      <c r="ERF512" s="102"/>
      <c r="ERG512" s="102"/>
      <c r="ERH512" s="103"/>
      <c r="ERI512" s="101" t="s">
        <v>330</v>
      </c>
      <c r="ERJ512" s="102"/>
      <c r="ERK512" s="102"/>
      <c r="ERL512" s="102"/>
      <c r="ERM512" s="102"/>
      <c r="ERN512" s="102"/>
      <c r="ERO512" s="102"/>
      <c r="ERP512" s="103"/>
      <c r="ERQ512" s="101" t="s">
        <v>330</v>
      </c>
      <c r="ERR512" s="102"/>
      <c r="ERS512" s="102"/>
      <c r="ERT512" s="102"/>
      <c r="ERU512" s="102"/>
      <c r="ERV512" s="102"/>
      <c r="ERW512" s="102"/>
      <c r="ERX512" s="103"/>
      <c r="ERY512" s="101" t="s">
        <v>330</v>
      </c>
      <c r="ERZ512" s="102"/>
      <c r="ESA512" s="102"/>
      <c r="ESB512" s="102"/>
      <c r="ESC512" s="102"/>
      <c r="ESD512" s="102"/>
      <c r="ESE512" s="102"/>
      <c r="ESF512" s="103"/>
      <c r="ESG512" s="101" t="s">
        <v>330</v>
      </c>
      <c r="ESH512" s="102"/>
      <c r="ESI512" s="102"/>
      <c r="ESJ512" s="102"/>
      <c r="ESK512" s="102"/>
      <c r="ESL512" s="102"/>
      <c r="ESM512" s="102"/>
      <c r="ESN512" s="103"/>
      <c r="ESO512" s="101" t="s">
        <v>330</v>
      </c>
      <c r="ESP512" s="102"/>
      <c r="ESQ512" s="102"/>
      <c r="ESR512" s="102"/>
      <c r="ESS512" s="102"/>
      <c r="EST512" s="102"/>
      <c r="ESU512" s="102"/>
      <c r="ESV512" s="103"/>
      <c r="ESW512" s="101" t="s">
        <v>330</v>
      </c>
      <c r="ESX512" s="102"/>
      <c r="ESY512" s="102"/>
      <c r="ESZ512" s="102"/>
      <c r="ETA512" s="102"/>
      <c r="ETB512" s="102"/>
      <c r="ETC512" s="102"/>
      <c r="ETD512" s="103"/>
      <c r="ETE512" s="101" t="s">
        <v>330</v>
      </c>
      <c r="ETF512" s="102"/>
      <c r="ETG512" s="102"/>
      <c r="ETH512" s="102"/>
      <c r="ETI512" s="102"/>
      <c r="ETJ512" s="102"/>
      <c r="ETK512" s="102"/>
      <c r="ETL512" s="103"/>
      <c r="ETM512" s="101" t="s">
        <v>330</v>
      </c>
      <c r="ETN512" s="102"/>
      <c r="ETO512" s="102"/>
      <c r="ETP512" s="102"/>
      <c r="ETQ512" s="102"/>
      <c r="ETR512" s="102"/>
      <c r="ETS512" s="102"/>
      <c r="ETT512" s="103"/>
      <c r="ETU512" s="101" t="s">
        <v>330</v>
      </c>
      <c r="ETV512" s="102"/>
      <c r="ETW512" s="102"/>
      <c r="ETX512" s="102"/>
      <c r="ETY512" s="102"/>
      <c r="ETZ512" s="102"/>
      <c r="EUA512" s="102"/>
      <c r="EUB512" s="103"/>
      <c r="EUC512" s="101" t="s">
        <v>330</v>
      </c>
      <c r="EUD512" s="102"/>
      <c r="EUE512" s="102"/>
      <c r="EUF512" s="102"/>
      <c r="EUG512" s="102"/>
      <c r="EUH512" s="102"/>
      <c r="EUI512" s="102"/>
      <c r="EUJ512" s="103"/>
      <c r="EUK512" s="101" t="s">
        <v>330</v>
      </c>
      <c r="EUL512" s="102"/>
      <c r="EUM512" s="102"/>
      <c r="EUN512" s="102"/>
      <c r="EUO512" s="102"/>
      <c r="EUP512" s="102"/>
      <c r="EUQ512" s="102"/>
      <c r="EUR512" s="103"/>
      <c r="EUS512" s="101" t="s">
        <v>330</v>
      </c>
      <c r="EUT512" s="102"/>
      <c r="EUU512" s="102"/>
      <c r="EUV512" s="102"/>
      <c r="EUW512" s="102"/>
      <c r="EUX512" s="102"/>
      <c r="EUY512" s="102"/>
      <c r="EUZ512" s="103"/>
      <c r="EVA512" s="101" t="s">
        <v>330</v>
      </c>
      <c r="EVB512" s="102"/>
      <c r="EVC512" s="102"/>
      <c r="EVD512" s="102"/>
      <c r="EVE512" s="102"/>
      <c r="EVF512" s="102"/>
      <c r="EVG512" s="102"/>
      <c r="EVH512" s="103"/>
      <c r="EVI512" s="101" t="s">
        <v>330</v>
      </c>
      <c r="EVJ512" s="102"/>
      <c r="EVK512" s="102"/>
      <c r="EVL512" s="102"/>
      <c r="EVM512" s="102"/>
      <c r="EVN512" s="102"/>
      <c r="EVO512" s="102"/>
      <c r="EVP512" s="103"/>
      <c r="EVQ512" s="101" t="s">
        <v>330</v>
      </c>
      <c r="EVR512" s="102"/>
      <c r="EVS512" s="102"/>
      <c r="EVT512" s="102"/>
      <c r="EVU512" s="102"/>
      <c r="EVV512" s="102"/>
      <c r="EVW512" s="102"/>
      <c r="EVX512" s="103"/>
      <c r="EVY512" s="101" t="s">
        <v>330</v>
      </c>
      <c r="EVZ512" s="102"/>
      <c r="EWA512" s="102"/>
      <c r="EWB512" s="102"/>
      <c r="EWC512" s="102"/>
      <c r="EWD512" s="102"/>
      <c r="EWE512" s="102"/>
      <c r="EWF512" s="103"/>
      <c r="EWG512" s="101" t="s">
        <v>330</v>
      </c>
      <c r="EWH512" s="102"/>
      <c r="EWI512" s="102"/>
      <c r="EWJ512" s="102"/>
      <c r="EWK512" s="102"/>
      <c r="EWL512" s="102"/>
      <c r="EWM512" s="102"/>
      <c r="EWN512" s="103"/>
      <c r="EWO512" s="101" t="s">
        <v>330</v>
      </c>
      <c r="EWP512" s="102"/>
      <c r="EWQ512" s="102"/>
      <c r="EWR512" s="102"/>
      <c r="EWS512" s="102"/>
      <c r="EWT512" s="102"/>
      <c r="EWU512" s="102"/>
      <c r="EWV512" s="103"/>
      <c r="EWW512" s="101" t="s">
        <v>330</v>
      </c>
      <c r="EWX512" s="102"/>
      <c r="EWY512" s="102"/>
      <c r="EWZ512" s="102"/>
      <c r="EXA512" s="102"/>
      <c r="EXB512" s="102"/>
      <c r="EXC512" s="102"/>
      <c r="EXD512" s="103"/>
      <c r="EXE512" s="101" t="s">
        <v>330</v>
      </c>
      <c r="EXF512" s="102"/>
      <c r="EXG512" s="102"/>
      <c r="EXH512" s="102"/>
      <c r="EXI512" s="102"/>
      <c r="EXJ512" s="102"/>
      <c r="EXK512" s="102"/>
      <c r="EXL512" s="103"/>
      <c r="EXM512" s="101" t="s">
        <v>330</v>
      </c>
      <c r="EXN512" s="102"/>
      <c r="EXO512" s="102"/>
      <c r="EXP512" s="102"/>
      <c r="EXQ512" s="102"/>
      <c r="EXR512" s="102"/>
      <c r="EXS512" s="102"/>
      <c r="EXT512" s="103"/>
      <c r="EXU512" s="101" t="s">
        <v>330</v>
      </c>
      <c r="EXV512" s="102"/>
      <c r="EXW512" s="102"/>
      <c r="EXX512" s="102"/>
      <c r="EXY512" s="102"/>
      <c r="EXZ512" s="102"/>
      <c r="EYA512" s="102"/>
      <c r="EYB512" s="103"/>
      <c r="EYC512" s="101" t="s">
        <v>330</v>
      </c>
      <c r="EYD512" s="102"/>
      <c r="EYE512" s="102"/>
      <c r="EYF512" s="102"/>
      <c r="EYG512" s="102"/>
      <c r="EYH512" s="102"/>
      <c r="EYI512" s="102"/>
      <c r="EYJ512" s="103"/>
      <c r="EYK512" s="101" t="s">
        <v>330</v>
      </c>
      <c r="EYL512" s="102"/>
      <c r="EYM512" s="102"/>
      <c r="EYN512" s="102"/>
      <c r="EYO512" s="102"/>
      <c r="EYP512" s="102"/>
      <c r="EYQ512" s="102"/>
      <c r="EYR512" s="103"/>
      <c r="EYS512" s="101" t="s">
        <v>330</v>
      </c>
      <c r="EYT512" s="102"/>
      <c r="EYU512" s="102"/>
      <c r="EYV512" s="102"/>
      <c r="EYW512" s="102"/>
      <c r="EYX512" s="102"/>
      <c r="EYY512" s="102"/>
      <c r="EYZ512" s="103"/>
      <c r="EZA512" s="101" t="s">
        <v>330</v>
      </c>
      <c r="EZB512" s="102"/>
      <c r="EZC512" s="102"/>
      <c r="EZD512" s="102"/>
      <c r="EZE512" s="102"/>
      <c r="EZF512" s="102"/>
      <c r="EZG512" s="102"/>
      <c r="EZH512" s="103"/>
      <c r="EZI512" s="101" t="s">
        <v>330</v>
      </c>
      <c r="EZJ512" s="102"/>
      <c r="EZK512" s="102"/>
      <c r="EZL512" s="102"/>
      <c r="EZM512" s="102"/>
      <c r="EZN512" s="102"/>
      <c r="EZO512" s="102"/>
      <c r="EZP512" s="103"/>
      <c r="EZQ512" s="101" t="s">
        <v>330</v>
      </c>
      <c r="EZR512" s="102"/>
      <c r="EZS512" s="102"/>
      <c r="EZT512" s="102"/>
      <c r="EZU512" s="102"/>
      <c r="EZV512" s="102"/>
      <c r="EZW512" s="102"/>
      <c r="EZX512" s="103"/>
      <c r="EZY512" s="101" t="s">
        <v>330</v>
      </c>
      <c r="EZZ512" s="102"/>
      <c r="FAA512" s="102"/>
      <c r="FAB512" s="102"/>
      <c r="FAC512" s="102"/>
      <c r="FAD512" s="102"/>
      <c r="FAE512" s="102"/>
      <c r="FAF512" s="103"/>
      <c r="FAG512" s="101" t="s">
        <v>330</v>
      </c>
      <c r="FAH512" s="102"/>
      <c r="FAI512" s="102"/>
      <c r="FAJ512" s="102"/>
      <c r="FAK512" s="102"/>
      <c r="FAL512" s="102"/>
      <c r="FAM512" s="102"/>
      <c r="FAN512" s="103"/>
      <c r="FAO512" s="101" t="s">
        <v>330</v>
      </c>
      <c r="FAP512" s="102"/>
      <c r="FAQ512" s="102"/>
      <c r="FAR512" s="102"/>
      <c r="FAS512" s="102"/>
      <c r="FAT512" s="102"/>
      <c r="FAU512" s="102"/>
      <c r="FAV512" s="103"/>
      <c r="FAW512" s="101" t="s">
        <v>330</v>
      </c>
      <c r="FAX512" s="102"/>
      <c r="FAY512" s="102"/>
      <c r="FAZ512" s="102"/>
      <c r="FBA512" s="102"/>
      <c r="FBB512" s="102"/>
      <c r="FBC512" s="102"/>
      <c r="FBD512" s="103"/>
      <c r="FBE512" s="101" t="s">
        <v>330</v>
      </c>
      <c r="FBF512" s="102"/>
      <c r="FBG512" s="102"/>
      <c r="FBH512" s="102"/>
      <c r="FBI512" s="102"/>
      <c r="FBJ512" s="102"/>
      <c r="FBK512" s="102"/>
      <c r="FBL512" s="103"/>
      <c r="FBM512" s="101" t="s">
        <v>330</v>
      </c>
      <c r="FBN512" s="102"/>
      <c r="FBO512" s="102"/>
      <c r="FBP512" s="102"/>
      <c r="FBQ512" s="102"/>
      <c r="FBR512" s="102"/>
      <c r="FBS512" s="102"/>
      <c r="FBT512" s="103"/>
      <c r="FBU512" s="101" t="s">
        <v>330</v>
      </c>
      <c r="FBV512" s="102"/>
      <c r="FBW512" s="102"/>
      <c r="FBX512" s="102"/>
      <c r="FBY512" s="102"/>
      <c r="FBZ512" s="102"/>
      <c r="FCA512" s="102"/>
      <c r="FCB512" s="103"/>
      <c r="FCC512" s="101" t="s">
        <v>330</v>
      </c>
      <c r="FCD512" s="102"/>
      <c r="FCE512" s="102"/>
      <c r="FCF512" s="102"/>
      <c r="FCG512" s="102"/>
      <c r="FCH512" s="102"/>
      <c r="FCI512" s="102"/>
      <c r="FCJ512" s="103"/>
      <c r="FCK512" s="101" t="s">
        <v>330</v>
      </c>
      <c r="FCL512" s="102"/>
      <c r="FCM512" s="102"/>
      <c r="FCN512" s="102"/>
      <c r="FCO512" s="102"/>
      <c r="FCP512" s="102"/>
      <c r="FCQ512" s="102"/>
      <c r="FCR512" s="103"/>
      <c r="FCS512" s="101" t="s">
        <v>330</v>
      </c>
      <c r="FCT512" s="102"/>
      <c r="FCU512" s="102"/>
      <c r="FCV512" s="102"/>
      <c r="FCW512" s="102"/>
      <c r="FCX512" s="102"/>
      <c r="FCY512" s="102"/>
      <c r="FCZ512" s="103"/>
      <c r="FDA512" s="101" t="s">
        <v>330</v>
      </c>
      <c r="FDB512" s="102"/>
      <c r="FDC512" s="102"/>
      <c r="FDD512" s="102"/>
      <c r="FDE512" s="102"/>
      <c r="FDF512" s="102"/>
      <c r="FDG512" s="102"/>
      <c r="FDH512" s="103"/>
      <c r="FDI512" s="101" t="s">
        <v>330</v>
      </c>
      <c r="FDJ512" s="102"/>
      <c r="FDK512" s="102"/>
      <c r="FDL512" s="102"/>
      <c r="FDM512" s="102"/>
      <c r="FDN512" s="102"/>
      <c r="FDO512" s="102"/>
      <c r="FDP512" s="103"/>
      <c r="FDQ512" s="101" t="s">
        <v>330</v>
      </c>
      <c r="FDR512" s="102"/>
      <c r="FDS512" s="102"/>
      <c r="FDT512" s="102"/>
      <c r="FDU512" s="102"/>
      <c r="FDV512" s="102"/>
      <c r="FDW512" s="102"/>
      <c r="FDX512" s="103"/>
      <c r="FDY512" s="101" t="s">
        <v>330</v>
      </c>
      <c r="FDZ512" s="102"/>
      <c r="FEA512" s="102"/>
      <c r="FEB512" s="102"/>
      <c r="FEC512" s="102"/>
      <c r="FED512" s="102"/>
      <c r="FEE512" s="102"/>
      <c r="FEF512" s="103"/>
      <c r="FEG512" s="101" t="s">
        <v>330</v>
      </c>
      <c r="FEH512" s="102"/>
      <c r="FEI512" s="102"/>
      <c r="FEJ512" s="102"/>
      <c r="FEK512" s="102"/>
      <c r="FEL512" s="102"/>
      <c r="FEM512" s="102"/>
      <c r="FEN512" s="103"/>
      <c r="FEO512" s="101" t="s">
        <v>330</v>
      </c>
      <c r="FEP512" s="102"/>
      <c r="FEQ512" s="102"/>
      <c r="FER512" s="102"/>
      <c r="FES512" s="102"/>
      <c r="FET512" s="102"/>
      <c r="FEU512" s="102"/>
      <c r="FEV512" s="103"/>
      <c r="FEW512" s="101" t="s">
        <v>330</v>
      </c>
      <c r="FEX512" s="102"/>
      <c r="FEY512" s="102"/>
      <c r="FEZ512" s="102"/>
      <c r="FFA512" s="102"/>
      <c r="FFB512" s="102"/>
      <c r="FFC512" s="102"/>
      <c r="FFD512" s="103"/>
      <c r="FFE512" s="101" t="s">
        <v>330</v>
      </c>
      <c r="FFF512" s="102"/>
      <c r="FFG512" s="102"/>
      <c r="FFH512" s="102"/>
      <c r="FFI512" s="102"/>
      <c r="FFJ512" s="102"/>
      <c r="FFK512" s="102"/>
      <c r="FFL512" s="103"/>
      <c r="FFM512" s="101" t="s">
        <v>330</v>
      </c>
      <c r="FFN512" s="102"/>
      <c r="FFO512" s="102"/>
      <c r="FFP512" s="102"/>
      <c r="FFQ512" s="102"/>
      <c r="FFR512" s="102"/>
      <c r="FFS512" s="102"/>
      <c r="FFT512" s="103"/>
      <c r="FFU512" s="101" t="s">
        <v>330</v>
      </c>
      <c r="FFV512" s="102"/>
      <c r="FFW512" s="102"/>
      <c r="FFX512" s="102"/>
      <c r="FFY512" s="102"/>
      <c r="FFZ512" s="102"/>
      <c r="FGA512" s="102"/>
      <c r="FGB512" s="103"/>
      <c r="FGC512" s="101" t="s">
        <v>330</v>
      </c>
      <c r="FGD512" s="102"/>
      <c r="FGE512" s="102"/>
      <c r="FGF512" s="102"/>
      <c r="FGG512" s="102"/>
      <c r="FGH512" s="102"/>
      <c r="FGI512" s="102"/>
      <c r="FGJ512" s="103"/>
      <c r="FGK512" s="101" t="s">
        <v>330</v>
      </c>
      <c r="FGL512" s="102"/>
      <c r="FGM512" s="102"/>
      <c r="FGN512" s="102"/>
      <c r="FGO512" s="102"/>
      <c r="FGP512" s="102"/>
      <c r="FGQ512" s="102"/>
      <c r="FGR512" s="103"/>
      <c r="FGS512" s="101" t="s">
        <v>330</v>
      </c>
      <c r="FGT512" s="102"/>
      <c r="FGU512" s="102"/>
      <c r="FGV512" s="102"/>
      <c r="FGW512" s="102"/>
      <c r="FGX512" s="102"/>
      <c r="FGY512" s="102"/>
      <c r="FGZ512" s="103"/>
      <c r="FHA512" s="101" t="s">
        <v>330</v>
      </c>
      <c r="FHB512" s="102"/>
      <c r="FHC512" s="102"/>
      <c r="FHD512" s="102"/>
      <c r="FHE512" s="102"/>
      <c r="FHF512" s="102"/>
      <c r="FHG512" s="102"/>
      <c r="FHH512" s="103"/>
      <c r="FHI512" s="101" t="s">
        <v>330</v>
      </c>
      <c r="FHJ512" s="102"/>
      <c r="FHK512" s="102"/>
      <c r="FHL512" s="102"/>
      <c r="FHM512" s="102"/>
      <c r="FHN512" s="102"/>
      <c r="FHO512" s="102"/>
      <c r="FHP512" s="103"/>
      <c r="FHQ512" s="101" t="s">
        <v>330</v>
      </c>
      <c r="FHR512" s="102"/>
      <c r="FHS512" s="102"/>
      <c r="FHT512" s="102"/>
      <c r="FHU512" s="102"/>
      <c r="FHV512" s="102"/>
      <c r="FHW512" s="102"/>
      <c r="FHX512" s="103"/>
      <c r="FHY512" s="101" t="s">
        <v>330</v>
      </c>
      <c r="FHZ512" s="102"/>
      <c r="FIA512" s="102"/>
      <c r="FIB512" s="102"/>
      <c r="FIC512" s="102"/>
      <c r="FID512" s="102"/>
      <c r="FIE512" s="102"/>
      <c r="FIF512" s="103"/>
      <c r="FIG512" s="101" t="s">
        <v>330</v>
      </c>
      <c r="FIH512" s="102"/>
      <c r="FII512" s="102"/>
      <c r="FIJ512" s="102"/>
      <c r="FIK512" s="102"/>
      <c r="FIL512" s="102"/>
      <c r="FIM512" s="102"/>
      <c r="FIN512" s="103"/>
      <c r="FIO512" s="101" t="s">
        <v>330</v>
      </c>
      <c r="FIP512" s="102"/>
      <c r="FIQ512" s="102"/>
      <c r="FIR512" s="102"/>
      <c r="FIS512" s="102"/>
      <c r="FIT512" s="102"/>
      <c r="FIU512" s="102"/>
      <c r="FIV512" s="103"/>
      <c r="FIW512" s="101" t="s">
        <v>330</v>
      </c>
      <c r="FIX512" s="102"/>
      <c r="FIY512" s="102"/>
      <c r="FIZ512" s="102"/>
      <c r="FJA512" s="102"/>
      <c r="FJB512" s="102"/>
      <c r="FJC512" s="102"/>
      <c r="FJD512" s="103"/>
      <c r="FJE512" s="101" t="s">
        <v>330</v>
      </c>
      <c r="FJF512" s="102"/>
      <c r="FJG512" s="102"/>
      <c r="FJH512" s="102"/>
      <c r="FJI512" s="102"/>
      <c r="FJJ512" s="102"/>
      <c r="FJK512" s="102"/>
      <c r="FJL512" s="103"/>
      <c r="FJM512" s="101" t="s">
        <v>330</v>
      </c>
      <c r="FJN512" s="102"/>
      <c r="FJO512" s="102"/>
      <c r="FJP512" s="102"/>
      <c r="FJQ512" s="102"/>
      <c r="FJR512" s="102"/>
      <c r="FJS512" s="102"/>
      <c r="FJT512" s="103"/>
      <c r="FJU512" s="101" t="s">
        <v>330</v>
      </c>
      <c r="FJV512" s="102"/>
      <c r="FJW512" s="102"/>
      <c r="FJX512" s="102"/>
      <c r="FJY512" s="102"/>
      <c r="FJZ512" s="102"/>
      <c r="FKA512" s="102"/>
      <c r="FKB512" s="103"/>
      <c r="FKC512" s="101" t="s">
        <v>330</v>
      </c>
      <c r="FKD512" s="102"/>
      <c r="FKE512" s="102"/>
      <c r="FKF512" s="102"/>
      <c r="FKG512" s="102"/>
      <c r="FKH512" s="102"/>
      <c r="FKI512" s="102"/>
      <c r="FKJ512" s="103"/>
      <c r="FKK512" s="101" t="s">
        <v>330</v>
      </c>
      <c r="FKL512" s="102"/>
      <c r="FKM512" s="102"/>
      <c r="FKN512" s="102"/>
      <c r="FKO512" s="102"/>
      <c r="FKP512" s="102"/>
      <c r="FKQ512" s="102"/>
      <c r="FKR512" s="103"/>
      <c r="FKS512" s="101" t="s">
        <v>330</v>
      </c>
      <c r="FKT512" s="102"/>
      <c r="FKU512" s="102"/>
      <c r="FKV512" s="102"/>
      <c r="FKW512" s="102"/>
      <c r="FKX512" s="102"/>
      <c r="FKY512" s="102"/>
      <c r="FKZ512" s="103"/>
      <c r="FLA512" s="101" t="s">
        <v>330</v>
      </c>
      <c r="FLB512" s="102"/>
      <c r="FLC512" s="102"/>
      <c r="FLD512" s="102"/>
      <c r="FLE512" s="102"/>
      <c r="FLF512" s="102"/>
      <c r="FLG512" s="102"/>
      <c r="FLH512" s="103"/>
      <c r="FLI512" s="101" t="s">
        <v>330</v>
      </c>
      <c r="FLJ512" s="102"/>
      <c r="FLK512" s="102"/>
      <c r="FLL512" s="102"/>
      <c r="FLM512" s="102"/>
      <c r="FLN512" s="102"/>
      <c r="FLO512" s="102"/>
      <c r="FLP512" s="103"/>
      <c r="FLQ512" s="101" t="s">
        <v>330</v>
      </c>
      <c r="FLR512" s="102"/>
      <c r="FLS512" s="102"/>
      <c r="FLT512" s="102"/>
      <c r="FLU512" s="102"/>
      <c r="FLV512" s="102"/>
      <c r="FLW512" s="102"/>
      <c r="FLX512" s="103"/>
      <c r="FLY512" s="101" t="s">
        <v>330</v>
      </c>
      <c r="FLZ512" s="102"/>
      <c r="FMA512" s="102"/>
      <c r="FMB512" s="102"/>
      <c r="FMC512" s="102"/>
      <c r="FMD512" s="102"/>
      <c r="FME512" s="102"/>
      <c r="FMF512" s="103"/>
      <c r="FMG512" s="101" t="s">
        <v>330</v>
      </c>
      <c r="FMH512" s="102"/>
      <c r="FMI512" s="102"/>
      <c r="FMJ512" s="102"/>
      <c r="FMK512" s="102"/>
      <c r="FML512" s="102"/>
      <c r="FMM512" s="102"/>
      <c r="FMN512" s="103"/>
      <c r="FMO512" s="101" t="s">
        <v>330</v>
      </c>
      <c r="FMP512" s="102"/>
      <c r="FMQ512" s="102"/>
      <c r="FMR512" s="102"/>
      <c r="FMS512" s="102"/>
      <c r="FMT512" s="102"/>
      <c r="FMU512" s="102"/>
      <c r="FMV512" s="103"/>
      <c r="FMW512" s="101" t="s">
        <v>330</v>
      </c>
      <c r="FMX512" s="102"/>
      <c r="FMY512" s="102"/>
      <c r="FMZ512" s="102"/>
      <c r="FNA512" s="102"/>
      <c r="FNB512" s="102"/>
      <c r="FNC512" s="102"/>
      <c r="FND512" s="103"/>
      <c r="FNE512" s="101" t="s">
        <v>330</v>
      </c>
      <c r="FNF512" s="102"/>
      <c r="FNG512" s="102"/>
      <c r="FNH512" s="102"/>
      <c r="FNI512" s="102"/>
      <c r="FNJ512" s="102"/>
      <c r="FNK512" s="102"/>
      <c r="FNL512" s="103"/>
      <c r="FNM512" s="101" t="s">
        <v>330</v>
      </c>
      <c r="FNN512" s="102"/>
      <c r="FNO512" s="102"/>
      <c r="FNP512" s="102"/>
      <c r="FNQ512" s="102"/>
      <c r="FNR512" s="102"/>
      <c r="FNS512" s="102"/>
      <c r="FNT512" s="103"/>
      <c r="FNU512" s="101" t="s">
        <v>330</v>
      </c>
      <c r="FNV512" s="102"/>
      <c r="FNW512" s="102"/>
      <c r="FNX512" s="102"/>
      <c r="FNY512" s="102"/>
      <c r="FNZ512" s="102"/>
      <c r="FOA512" s="102"/>
      <c r="FOB512" s="103"/>
      <c r="FOC512" s="101" t="s">
        <v>330</v>
      </c>
      <c r="FOD512" s="102"/>
      <c r="FOE512" s="102"/>
      <c r="FOF512" s="102"/>
      <c r="FOG512" s="102"/>
      <c r="FOH512" s="102"/>
      <c r="FOI512" s="102"/>
      <c r="FOJ512" s="103"/>
      <c r="FOK512" s="101" t="s">
        <v>330</v>
      </c>
      <c r="FOL512" s="102"/>
      <c r="FOM512" s="102"/>
      <c r="FON512" s="102"/>
      <c r="FOO512" s="102"/>
      <c r="FOP512" s="102"/>
      <c r="FOQ512" s="102"/>
      <c r="FOR512" s="103"/>
      <c r="FOS512" s="101" t="s">
        <v>330</v>
      </c>
      <c r="FOT512" s="102"/>
      <c r="FOU512" s="102"/>
      <c r="FOV512" s="102"/>
      <c r="FOW512" s="102"/>
      <c r="FOX512" s="102"/>
      <c r="FOY512" s="102"/>
      <c r="FOZ512" s="103"/>
      <c r="FPA512" s="101" t="s">
        <v>330</v>
      </c>
      <c r="FPB512" s="102"/>
      <c r="FPC512" s="102"/>
      <c r="FPD512" s="102"/>
      <c r="FPE512" s="102"/>
      <c r="FPF512" s="102"/>
      <c r="FPG512" s="102"/>
      <c r="FPH512" s="103"/>
      <c r="FPI512" s="101" t="s">
        <v>330</v>
      </c>
      <c r="FPJ512" s="102"/>
      <c r="FPK512" s="102"/>
      <c r="FPL512" s="102"/>
      <c r="FPM512" s="102"/>
      <c r="FPN512" s="102"/>
      <c r="FPO512" s="102"/>
      <c r="FPP512" s="103"/>
      <c r="FPQ512" s="101" t="s">
        <v>330</v>
      </c>
      <c r="FPR512" s="102"/>
      <c r="FPS512" s="102"/>
      <c r="FPT512" s="102"/>
      <c r="FPU512" s="102"/>
      <c r="FPV512" s="102"/>
      <c r="FPW512" s="102"/>
      <c r="FPX512" s="103"/>
      <c r="FPY512" s="101" t="s">
        <v>330</v>
      </c>
      <c r="FPZ512" s="102"/>
      <c r="FQA512" s="102"/>
      <c r="FQB512" s="102"/>
      <c r="FQC512" s="102"/>
      <c r="FQD512" s="102"/>
      <c r="FQE512" s="102"/>
      <c r="FQF512" s="103"/>
      <c r="FQG512" s="101" t="s">
        <v>330</v>
      </c>
      <c r="FQH512" s="102"/>
      <c r="FQI512" s="102"/>
      <c r="FQJ512" s="102"/>
      <c r="FQK512" s="102"/>
      <c r="FQL512" s="102"/>
      <c r="FQM512" s="102"/>
      <c r="FQN512" s="103"/>
      <c r="FQO512" s="101" t="s">
        <v>330</v>
      </c>
      <c r="FQP512" s="102"/>
      <c r="FQQ512" s="102"/>
      <c r="FQR512" s="102"/>
      <c r="FQS512" s="102"/>
      <c r="FQT512" s="102"/>
      <c r="FQU512" s="102"/>
      <c r="FQV512" s="103"/>
      <c r="FQW512" s="101" t="s">
        <v>330</v>
      </c>
      <c r="FQX512" s="102"/>
      <c r="FQY512" s="102"/>
      <c r="FQZ512" s="102"/>
      <c r="FRA512" s="102"/>
      <c r="FRB512" s="102"/>
      <c r="FRC512" s="102"/>
      <c r="FRD512" s="103"/>
      <c r="FRE512" s="101" t="s">
        <v>330</v>
      </c>
      <c r="FRF512" s="102"/>
      <c r="FRG512" s="102"/>
      <c r="FRH512" s="102"/>
      <c r="FRI512" s="102"/>
      <c r="FRJ512" s="102"/>
      <c r="FRK512" s="102"/>
      <c r="FRL512" s="103"/>
      <c r="FRM512" s="101" t="s">
        <v>330</v>
      </c>
      <c r="FRN512" s="102"/>
      <c r="FRO512" s="102"/>
      <c r="FRP512" s="102"/>
      <c r="FRQ512" s="102"/>
      <c r="FRR512" s="102"/>
      <c r="FRS512" s="102"/>
      <c r="FRT512" s="103"/>
      <c r="FRU512" s="101" t="s">
        <v>330</v>
      </c>
      <c r="FRV512" s="102"/>
      <c r="FRW512" s="102"/>
      <c r="FRX512" s="102"/>
      <c r="FRY512" s="102"/>
      <c r="FRZ512" s="102"/>
      <c r="FSA512" s="102"/>
      <c r="FSB512" s="103"/>
      <c r="FSC512" s="101" t="s">
        <v>330</v>
      </c>
      <c r="FSD512" s="102"/>
      <c r="FSE512" s="102"/>
      <c r="FSF512" s="102"/>
      <c r="FSG512" s="102"/>
      <c r="FSH512" s="102"/>
      <c r="FSI512" s="102"/>
      <c r="FSJ512" s="103"/>
      <c r="FSK512" s="101" t="s">
        <v>330</v>
      </c>
      <c r="FSL512" s="102"/>
      <c r="FSM512" s="102"/>
      <c r="FSN512" s="102"/>
      <c r="FSO512" s="102"/>
      <c r="FSP512" s="102"/>
      <c r="FSQ512" s="102"/>
      <c r="FSR512" s="103"/>
      <c r="FSS512" s="101" t="s">
        <v>330</v>
      </c>
      <c r="FST512" s="102"/>
      <c r="FSU512" s="102"/>
      <c r="FSV512" s="102"/>
      <c r="FSW512" s="102"/>
      <c r="FSX512" s="102"/>
      <c r="FSY512" s="102"/>
      <c r="FSZ512" s="103"/>
      <c r="FTA512" s="101" t="s">
        <v>330</v>
      </c>
      <c r="FTB512" s="102"/>
      <c r="FTC512" s="102"/>
      <c r="FTD512" s="102"/>
      <c r="FTE512" s="102"/>
      <c r="FTF512" s="102"/>
      <c r="FTG512" s="102"/>
      <c r="FTH512" s="103"/>
      <c r="FTI512" s="101" t="s">
        <v>330</v>
      </c>
      <c r="FTJ512" s="102"/>
      <c r="FTK512" s="102"/>
      <c r="FTL512" s="102"/>
      <c r="FTM512" s="102"/>
      <c r="FTN512" s="102"/>
      <c r="FTO512" s="102"/>
      <c r="FTP512" s="103"/>
      <c r="FTQ512" s="101" t="s">
        <v>330</v>
      </c>
      <c r="FTR512" s="102"/>
      <c r="FTS512" s="102"/>
      <c r="FTT512" s="102"/>
      <c r="FTU512" s="102"/>
      <c r="FTV512" s="102"/>
      <c r="FTW512" s="102"/>
      <c r="FTX512" s="103"/>
      <c r="FTY512" s="101" t="s">
        <v>330</v>
      </c>
      <c r="FTZ512" s="102"/>
      <c r="FUA512" s="102"/>
      <c r="FUB512" s="102"/>
      <c r="FUC512" s="102"/>
      <c r="FUD512" s="102"/>
      <c r="FUE512" s="102"/>
      <c r="FUF512" s="103"/>
      <c r="FUG512" s="101" t="s">
        <v>330</v>
      </c>
      <c r="FUH512" s="102"/>
      <c r="FUI512" s="102"/>
      <c r="FUJ512" s="102"/>
      <c r="FUK512" s="102"/>
      <c r="FUL512" s="102"/>
      <c r="FUM512" s="102"/>
      <c r="FUN512" s="103"/>
      <c r="FUO512" s="101" t="s">
        <v>330</v>
      </c>
      <c r="FUP512" s="102"/>
      <c r="FUQ512" s="102"/>
      <c r="FUR512" s="102"/>
      <c r="FUS512" s="102"/>
      <c r="FUT512" s="102"/>
      <c r="FUU512" s="102"/>
      <c r="FUV512" s="103"/>
      <c r="FUW512" s="101" t="s">
        <v>330</v>
      </c>
      <c r="FUX512" s="102"/>
      <c r="FUY512" s="102"/>
      <c r="FUZ512" s="102"/>
      <c r="FVA512" s="102"/>
      <c r="FVB512" s="102"/>
      <c r="FVC512" s="102"/>
      <c r="FVD512" s="103"/>
      <c r="FVE512" s="101" t="s">
        <v>330</v>
      </c>
      <c r="FVF512" s="102"/>
      <c r="FVG512" s="102"/>
      <c r="FVH512" s="102"/>
      <c r="FVI512" s="102"/>
      <c r="FVJ512" s="102"/>
      <c r="FVK512" s="102"/>
      <c r="FVL512" s="103"/>
      <c r="FVM512" s="101" t="s">
        <v>330</v>
      </c>
      <c r="FVN512" s="102"/>
      <c r="FVO512" s="102"/>
      <c r="FVP512" s="102"/>
      <c r="FVQ512" s="102"/>
      <c r="FVR512" s="102"/>
      <c r="FVS512" s="102"/>
      <c r="FVT512" s="103"/>
      <c r="FVU512" s="101" t="s">
        <v>330</v>
      </c>
      <c r="FVV512" s="102"/>
      <c r="FVW512" s="102"/>
      <c r="FVX512" s="102"/>
      <c r="FVY512" s="102"/>
      <c r="FVZ512" s="102"/>
      <c r="FWA512" s="102"/>
      <c r="FWB512" s="103"/>
      <c r="FWC512" s="101" t="s">
        <v>330</v>
      </c>
      <c r="FWD512" s="102"/>
      <c r="FWE512" s="102"/>
      <c r="FWF512" s="102"/>
      <c r="FWG512" s="102"/>
      <c r="FWH512" s="102"/>
      <c r="FWI512" s="102"/>
      <c r="FWJ512" s="103"/>
      <c r="FWK512" s="101" t="s">
        <v>330</v>
      </c>
      <c r="FWL512" s="102"/>
      <c r="FWM512" s="102"/>
      <c r="FWN512" s="102"/>
      <c r="FWO512" s="102"/>
      <c r="FWP512" s="102"/>
      <c r="FWQ512" s="102"/>
      <c r="FWR512" s="103"/>
      <c r="FWS512" s="101" t="s">
        <v>330</v>
      </c>
      <c r="FWT512" s="102"/>
      <c r="FWU512" s="102"/>
      <c r="FWV512" s="102"/>
      <c r="FWW512" s="102"/>
      <c r="FWX512" s="102"/>
      <c r="FWY512" s="102"/>
      <c r="FWZ512" s="103"/>
      <c r="FXA512" s="101" t="s">
        <v>330</v>
      </c>
      <c r="FXB512" s="102"/>
      <c r="FXC512" s="102"/>
      <c r="FXD512" s="102"/>
      <c r="FXE512" s="102"/>
      <c r="FXF512" s="102"/>
      <c r="FXG512" s="102"/>
      <c r="FXH512" s="103"/>
      <c r="FXI512" s="101" t="s">
        <v>330</v>
      </c>
      <c r="FXJ512" s="102"/>
      <c r="FXK512" s="102"/>
      <c r="FXL512" s="102"/>
      <c r="FXM512" s="102"/>
      <c r="FXN512" s="102"/>
      <c r="FXO512" s="102"/>
      <c r="FXP512" s="103"/>
      <c r="FXQ512" s="101" t="s">
        <v>330</v>
      </c>
      <c r="FXR512" s="102"/>
      <c r="FXS512" s="102"/>
      <c r="FXT512" s="102"/>
      <c r="FXU512" s="102"/>
      <c r="FXV512" s="102"/>
      <c r="FXW512" s="102"/>
      <c r="FXX512" s="103"/>
      <c r="FXY512" s="101" t="s">
        <v>330</v>
      </c>
      <c r="FXZ512" s="102"/>
      <c r="FYA512" s="102"/>
      <c r="FYB512" s="102"/>
      <c r="FYC512" s="102"/>
      <c r="FYD512" s="102"/>
      <c r="FYE512" s="102"/>
      <c r="FYF512" s="103"/>
      <c r="FYG512" s="101" t="s">
        <v>330</v>
      </c>
      <c r="FYH512" s="102"/>
      <c r="FYI512" s="102"/>
      <c r="FYJ512" s="102"/>
      <c r="FYK512" s="102"/>
      <c r="FYL512" s="102"/>
      <c r="FYM512" s="102"/>
      <c r="FYN512" s="103"/>
      <c r="FYO512" s="101" t="s">
        <v>330</v>
      </c>
      <c r="FYP512" s="102"/>
      <c r="FYQ512" s="102"/>
      <c r="FYR512" s="102"/>
      <c r="FYS512" s="102"/>
      <c r="FYT512" s="102"/>
      <c r="FYU512" s="102"/>
      <c r="FYV512" s="103"/>
      <c r="FYW512" s="101" t="s">
        <v>330</v>
      </c>
      <c r="FYX512" s="102"/>
      <c r="FYY512" s="102"/>
      <c r="FYZ512" s="102"/>
      <c r="FZA512" s="102"/>
      <c r="FZB512" s="102"/>
      <c r="FZC512" s="102"/>
      <c r="FZD512" s="103"/>
      <c r="FZE512" s="101" t="s">
        <v>330</v>
      </c>
      <c r="FZF512" s="102"/>
      <c r="FZG512" s="102"/>
      <c r="FZH512" s="102"/>
      <c r="FZI512" s="102"/>
      <c r="FZJ512" s="102"/>
      <c r="FZK512" s="102"/>
      <c r="FZL512" s="103"/>
      <c r="FZM512" s="101" t="s">
        <v>330</v>
      </c>
      <c r="FZN512" s="102"/>
      <c r="FZO512" s="102"/>
      <c r="FZP512" s="102"/>
      <c r="FZQ512" s="102"/>
      <c r="FZR512" s="102"/>
      <c r="FZS512" s="102"/>
      <c r="FZT512" s="103"/>
      <c r="FZU512" s="101" t="s">
        <v>330</v>
      </c>
      <c r="FZV512" s="102"/>
      <c r="FZW512" s="102"/>
      <c r="FZX512" s="102"/>
      <c r="FZY512" s="102"/>
      <c r="FZZ512" s="102"/>
      <c r="GAA512" s="102"/>
      <c r="GAB512" s="103"/>
      <c r="GAC512" s="101" t="s">
        <v>330</v>
      </c>
      <c r="GAD512" s="102"/>
      <c r="GAE512" s="102"/>
      <c r="GAF512" s="102"/>
      <c r="GAG512" s="102"/>
      <c r="GAH512" s="102"/>
      <c r="GAI512" s="102"/>
      <c r="GAJ512" s="103"/>
      <c r="GAK512" s="101" t="s">
        <v>330</v>
      </c>
      <c r="GAL512" s="102"/>
      <c r="GAM512" s="102"/>
      <c r="GAN512" s="102"/>
      <c r="GAO512" s="102"/>
      <c r="GAP512" s="102"/>
      <c r="GAQ512" s="102"/>
      <c r="GAR512" s="103"/>
      <c r="GAS512" s="101" t="s">
        <v>330</v>
      </c>
      <c r="GAT512" s="102"/>
      <c r="GAU512" s="102"/>
      <c r="GAV512" s="102"/>
      <c r="GAW512" s="102"/>
      <c r="GAX512" s="102"/>
      <c r="GAY512" s="102"/>
      <c r="GAZ512" s="103"/>
      <c r="GBA512" s="101" t="s">
        <v>330</v>
      </c>
      <c r="GBB512" s="102"/>
      <c r="GBC512" s="102"/>
      <c r="GBD512" s="102"/>
      <c r="GBE512" s="102"/>
      <c r="GBF512" s="102"/>
      <c r="GBG512" s="102"/>
      <c r="GBH512" s="103"/>
      <c r="GBI512" s="101" t="s">
        <v>330</v>
      </c>
      <c r="GBJ512" s="102"/>
      <c r="GBK512" s="102"/>
      <c r="GBL512" s="102"/>
      <c r="GBM512" s="102"/>
      <c r="GBN512" s="102"/>
      <c r="GBO512" s="102"/>
      <c r="GBP512" s="103"/>
      <c r="GBQ512" s="101" t="s">
        <v>330</v>
      </c>
      <c r="GBR512" s="102"/>
      <c r="GBS512" s="102"/>
      <c r="GBT512" s="102"/>
      <c r="GBU512" s="102"/>
      <c r="GBV512" s="102"/>
      <c r="GBW512" s="102"/>
      <c r="GBX512" s="103"/>
      <c r="GBY512" s="101" t="s">
        <v>330</v>
      </c>
      <c r="GBZ512" s="102"/>
      <c r="GCA512" s="102"/>
      <c r="GCB512" s="102"/>
      <c r="GCC512" s="102"/>
      <c r="GCD512" s="102"/>
      <c r="GCE512" s="102"/>
      <c r="GCF512" s="103"/>
      <c r="GCG512" s="101" t="s">
        <v>330</v>
      </c>
      <c r="GCH512" s="102"/>
      <c r="GCI512" s="102"/>
      <c r="GCJ512" s="102"/>
      <c r="GCK512" s="102"/>
      <c r="GCL512" s="102"/>
      <c r="GCM512" s="102"/>
      <c r="GCN512" s="103"/>
      <c r="GCO512" s="101" t="s">
        <v>330</v>
      </c>
      <c r="GCP512" s="102"/>
      <c r="GCQ512" s="102"/>
      <c r="GCR512" s="102"/>
      <c r="GCS512" s="102"/>
      <c r="GCT512" s="102"/>
      <c r="GCU512" s="102"/>
      <c r="GCV512" s="103"/>
      <c r="GCW512" s="101" t="s">
        <v>330</v>
      </c>
      <c r="GCX512" s="102"/>
      <c r="GCY512" s="102"/>
      <c r="GCZ512" s="102"/>
      <c r="GDA512" s="102"/>
      <c r="GDB512" s="102"/>
      <c r="GDC512" s="102"/>
      <c r="GDD512" s="103"/>
      <c r="GDE512" s="101" t="s">
        <v>330</v>
      </c>
      <c r="GDF512" s="102"/>
      <c r="GDG512" s="102"/>
      <c r="GDH512" s="102"/>
      <c r="GDI512" s="102"/>
      <c r="GDJ512" s="102"/>
      <c r="GDK512" s="102"/>
      <c r="GDL512" s="103"/>
      <c r="GDM512" s="101" t="s">
        <v>330</v>
      </c>
      <c r="GDN512" s="102"/>
      <c r="GDO512" s="102"/>
      <c r="GDP512" s="102"/>
      <c r="GDQ512" s="102"/>
      <c r="GDR512" s="102"/>
      <c r="GDS512" s="102"/>
      <c r="GDT512" s="103"/>
      <c r="GDU512" s="101" t="s">
        <v>330</v>
      </c>
      <c r="GDV512" s="102"/>
      <c r="GDW512" s="102"/>
      <c r="GDX512" s="102"/>
      <c r="GDY512" s="102"/>
      <c r="GDZ512" s="102"/>
      <c r="GEA512" s="102"/>
      <c r="GEB512" s="103"/>
      <c r="GEC512" s="101" t="s">
        <v>330</v>
      </c>
      <c r="GED512" s="102"/>
      <c r="GEE512" s="102"/>
      <c r="GEF512" s="102"/>
      <c r="GEG512" s="102"/>
      <c r="GEH512" s="102"/>
      <c r="GEI512" s="102"/>
      <c r="GEJ512" s="103"/>
      <c r="GEK512" s="101" t="s">
        <v>330</v>
      </c>
      <c r="GEL512" s="102"/>
      <c r="GEM512" s="102"/>
      <c r="GEN512" s="102"/>
      <c r="GEO512" s="102"/>
      <c r="GEP512" s="102"/>
      <c r="GEQ512" s="102"/>
      <c r="GER512" s="103"/>
      <c r="GES512" s="101" t="s">
        <v>330</v>
      </c>
      <c r="GET512" s="102"/>
      <c r="GEU512" s="102"/>
      <c r="GEV512" s="102"/>
      <c r="GEW512" s="102"/>
      <c r="GEX512" s="102"/>
      <c r="GEY512" s="102"/>
      <c r="GEZ512" s="103"/>
      <c r="GFA512" s="101" t="s">
        <v>330</v>
      </c>
      <c r="GFB512" s="102"/>
      <c r="GFC512" s="102"/>
      <c r="GFD512" s="102"/>
      <c r="GFE512" s="102"/>
      <c r="GFF512" s="102"/>
      <c r="GFG512" s="102"/>
      <c r="GFH512" s="103"/>
      <c r="GFI512" s="101" t="s">
        <v>330</v>
      </c>
      <c r="GFJ512" s="102"/>
      <c r="GFK512" s="102"/>
      <c r="GFL512" s="102"/>
      <c r="GFM512" s="102"/>
      <c r="GFN512" s="102"/>
      <c r="GFO512" s="102"/>
      <c r="GFP512" s="103"/>
      <c r="GFQ512" s="101" t="s">
        <v>330</v>
      </c>
      <c r="GFR512" s="102"/>
      <c r="GFS512" s="102"/>
      <c r="GFT512" s="102"/>
      <c r="GFU512" s="102"/>
      <c r="GFV512" s="102"/>
      <c r="GFW512" s="102"/>
      <c r="GFX512" s="103"/>
      <c r="GFY512" s="101" t="s">
        <v>330</v>
      </c>
      <c r="GFZ512" s="102"/>
      <c r="GGA512" s="102"/>
      <c r="GGB512" s="102"/>
      <c r="GGC512" s="102"/>
      <c r="GGD512" s="102"/>
      <c r="GGE512" s="102"/>
      <c r="GGF512" s="103"/>
      <c r="GGG512" s="101" t="s">
        <v>330</v>
      </c>
      <c r="GGH512" s="102"/>
      <c r="GGI512" s="102"/>
      <c r="GGJ512" s="102"/>
      <c r="GGK512" s="102"/>
      <c r="GGL512" s="102"/>
      <c r="GGM512" s="102"/>
      <c r="GGN512" s="103"/>
      <c r="GGO512" s="101" t="s">
        <v>330</v>
      </c>
      <c r="GGP512" s="102"/>
      <c r="GGQ512" s="102"/>
      <c r="GGR512" s="102"/>
      <c r="GGS512" s="102"/>
      <c r="GGT512" s="102"/>
      <c r="GGU512" s="102"/>
      <c r="GGV512" s="103"/>
      <c r="GGW512" s="101" t="s">
        <v>330</v>
      </c>
      <c r="GGX512" s="102"/>
      <c r="GGY512" s="102"/>
      <c r="GGZ512" s="102"/>
      <c r="GHA512" s="102"/>
      <c r="GHB512" s="102"/>
      <c r="GHC512" s="102"/>
      <c r="GHD512" s="103"/>
      <c r="GHE512" s="101" t="s">
        <v>330</v>
      </c>
      <c r="GHF512" s="102"/>
      <c r="GHG512" s="102"/>
      <c r="GHH512" s="102"/>
      <c r="GHI512" s="102"/>
      <c r="GHJ512" s="102"/>
      <c r="GHK512" s="102"/>
      <c r="GHL512" s="103"/>
      <c r="GHM512" s="101" t="s">
        <v>330</v>
      </c>
      <c r="GHN512" s="102"/>
      <c r="GHO512" s="102"/>
      <c r="GHP512" s="102"/>
      <c r="GHQ512" s="102"/>
      <c r="GHR512" s="102"/>
      <c r="GHS512" s="102"/>
      <c r="GHT512" s="103"/>
      <c r="GHU512" s="101" t="s">
        <v>330</v>
      </c>
      <c r="GHV512" s="102"/>
      <c r="GHW512" s="102"/>
      <c r="GHX512" s="102"/>
      <c r="GHY512" s="102"/>
      <c r="GHZ512" s="102"/>
      <c r="GIA512" s="102"/>
      <c r="GIB512" s="103"/>
      <c r="GIC512" s="101" t="s">
        <v>330</v>
      </c>
      <c r="GID512" s="102"/>
      <c r="GIE512" s="102"/>
      <c r="GIF512" s="102"/>
      <c r="GIG512" s="102"/>
      <c r="GIH512" s="102"/>
      <c r="GII512" s="102"/>
      <c r="GIJ512" s="103"/>
      <c r="GIK512" s="101" t="s">
        <v>330</v>
      </c>
      <c r="GIL512" s="102"/>
      <c r="GIM512" s="102"/>
      <c r="GIN512" s="102"/>
      <c r="GIO512" s="102"/>
      <c r="GIP512" s="102"/>
      <c r="GIQ512" s="102"/>
      <c r="GIR512" s="103"/>
      <c r="GIS512" s="101" t="s">
        <v>330</v>
      </c>
      <c r="GIT512" s="102"/>
      <c r="GIU512" s="102"/>
      <c r="GIV512" s="102"/>
      <c r="GIW512" s="102"/>
      <c r="GIX512" s="102"/>
      <c r="GIY512" s="102"/>
      <c r="GIZ512" s="103"/>
      <c r="GJA512" s="101" t="s">
        <v>330</v>
      </c>
      <c r="GJB512" s="102"/>
      <c r="GJC512" s="102"/>
      <c r="GJD512" s="102"/>
      <c r="GJE512" s="102"/>
      <c r="GJF512" s="102"/>
      <c r="GJG512" s="102"/>
      <c r="GJH512" s="103"/>
      <c r="GJI512" s="101" t="s">
        <v>330</v>
      </c>
      <c r="GJJ512" s="102"/>
      <c r="GJK512" s="102"/>
      <c r="GJL512" s="102"/>
      <c r="GJM512" s="102"/>
      <c r="GJN512" s="102"/>
      <c r="GJO512" s="102"/>
      <c r="GJP512" s="103"/>
      <c r="GJQ512" s="101" t="s">
        <v>330</v>
      </c>
      <c r="GJR512" s="102"/>
      <c r="GJS512" s="102"/>
      <c r="GJT512" s="102"/>
      <c r="GJU512" s="102"/>
      <c r="GJV512" s="102"/>
      <c r="GJW512" s="102"/>
      <c r="GJX512" s="103"/>
      <c r="GJY512" s="101" t="s">
        <v>330</v>
      </c>
      <c r="GJZ512" s="102"/>
      <c r="GKA512" s="102"/>
      <c r="GKB512" s="102"/>
      <c r="GKC512" s="102"/>
      <c r="GKD512" s="102"/>
      <c r="GKE512" s="102"/>
      <c r="GKF512" s="103"/>
      <c r="GKG512" s="101" t="s">
        <v>330</v>
      </c>
      <c r="GKH512" s="102"/>
      <c r="GKI512" s="102"/>
      <c r="GKJ512" s="102"/>
      <c r="GKK512" s="102"/>
      <c r="GKL512" s="102"/>
      <c r="GKM512" s="102"/>
      <c r="GKN512" s="103"/>
      <c r="GKO512" s="101" t="s">
        <v>330</v>
      </c>
      <c r="GKP512" s="102"/>
      <c r="GKQ512" s="102"/>
      <c r="GKR512" s="102"/>
      <c r="GKS512" s="102"/>
      <c r="GKT512" s="102"/>
      <c r="GKU512" s="102"/>
      <c r="GKV512" s="103"/>
      <c r="GKW512" s="101" t="s">
        <v>330</v>
      </c>
      <c r="GKX512" s="102"/>
      <c r="GKY512" s="102"/>
      <c r="GKZ512" s="102"/>
      <c r="GLA512" s="102"/>
      <c r="GLB512" s="102"/>
      <c r="GLC512" s="102"/>
      <c r="GLD512" s="103"/>
      <c r="GLE512" s="101" t="s">
        <v>330</v>
      </c>
      <c r="GLF512" s="102"/>
      <c r="GLG512" s="102"/>
      <c r="GLH512" s="102"/>
      <c r="GLI512" s="102"/>
      <c r="GLJ512" s="102"/>
      <c r="GLK512" s="102"/>
      <c r="GLL512" s="103"/>
      <c r="GLM512" s="101" t="s">
        <v>330</v>
      </c>
      <c r="GLN512" s="102"/>
      <c r="GLO512" s="102"/>
      <c r="GLP512" s="102"/>
      <c r="GLQ512" s="102"/>
      <c r="GLR512" s="102"/>
      <c r="GLS512" s="102"/>
      <c r="GLT512" s="103"/>
      <c r="GLU512" s="101" t="s">
        <v>330</v>
      </c>
      <c r="GLV512" s="102"/>
      <c r="GLW512" s="102"/>
      <c r="GLX512" s="102"/>
      <c r="GLY512" s="102"/>
      <c r="GLZ512" s="102"/>
      <c r="GMA512" s="102"/>
      <c r="GMB512" s="103"/>
      <c r="GMC512" s="101" t="s">
        <v>330</v>
      </c>
      <c r="GMD512" s="102"/>
      <c r="GME512" s="102"/>
      <c r="GMF512" s="102"/>
      <c r="GMG512" s="102"/>
      <c r="GMH512" s="102"/>
      <c r="GMI512" s="102"/>
      <c r="GMJ512" s="103"/>
      <c r="GMK512" s="101" t="s">
        <v>330</v>
      </c>
      <c r="GML512" s="102"/>
      <c r="GMM512" s="102"/>
      <c r="GMN512" s="102"/>
      <c r="GMO512" s="102"/>
      <c r="GMP512" s="102"/>
      <c r="GMQ512" s="102"/>
      <c r="GMR512" s="103"/>
      <c r="GMS512" s="101" t="s">
        <v>330</v>
      </c>
      <c r="GMT512" s="102"/>
      <c r="GMU512" s="102"/>
      <c r="GMV512" s="102"/>
      <c r="GMW512" s="102"/>
      <c r="GMX512" s="102"/>
      <c r="GMY512" s="102"/>
      <c r="GMZ512" s="103"/>
      <c r="GNA512" s="101" t="s">
        <v>330</v>
      </c>
      <c r="GNB512" s="102"/>
      <c r="GNC512" s="102"/>
      <c r="GND512" s="102"/>
      <c r="GNE512" s="102"/>
      <c r="GNF512" s="102"/>
      <c r="GNG512" s="102"/>
      <c r="GNH512" s="103"/>
      <c r="GNI512" s="101" t="s">
        <v>330</v>
      </c>
      <c r="GNJ512" s="102"/>
      <c r="GNK512" s="102"/>
      <c r="GNL512" s="102"/>
      <c r="GNM512" s="102"/>
      <c r="GNN512" s="102"/>
      <c r="GNO512" s="102"/>
      <c r="GNP512" s="103"/>
      <c r="GNQ512" s="101" t="s">
        <v>330</v>
      </c>
      <c r="GNR512" s="102"/>
      <c r="GNS512" s="102"/>
      <c r="GNT512" s="102"/>
      <c r="GNU512" s="102"/>
      <c r="GNV512" s="102"/>
      <c r="GNW512" s="102"/>
      <c r="GNX512" s="103"/>
      <c r="GNY512" s="101" t="s">
        <v>330</v>
      </c>
      <c r="GNZ512" s="102"/>
      <c r="GOA512" s="102"/>
      <c r="GOB512" s="102"/>
      <c r="GOC512" s="102"/>
      <c r="GOD512" s="102"/>
      <c r="GOE512" s="102"/>
      <c r="GOF512" s="103"/>
      <c r="GOG512" s="101" t="s">
        <v>330</v>
      </c>
      <c r="GOH512" s="102"/>
      <c r="GOI512" s="102"/>
      <c r="GOJ512" s="102"/>
      <c r="GOK512" s="102"/>
      <c r="GOL512" s="102"/>
      <c r="GOM512" s="102"/>
      <c r="GON512" s="103"/>
      <c r="GOO512" s="101" t="s">
        <v>330</v>
      </c>
      <c r="GOP512" s="102"/>
      <c r="GOQ512" s="102"/>
      <c r="GOR512" s="102"/>
      <c r="GOS512" s="102"/>
      <c r="GOT512" s="102"/>
      <c r="GOU512" s="102"/>
      <c r="GOV512" s="103"/>
      <c r="GOW512" s="101" t="s">
        <v>330</v>
      </c>
      <c r="GOX512" s="102"/>
      <c r="GOY512" s="102"/>
      <c r="GOZ512" s="102"/>
      <c r="GPA512" s="102"/>
      <c r="GPB512" s="102"/>
      <c r="GPC512" s="102"/>
      <c r="GPD512" s="103"/>
      <c r="GPE512" s="101" t="s">
        <v>330</v>
      </c>
      <c r="GPF512" s="102"/>
      <c r="GPG512" s="102"/>
      <c r="GPH512" s="102"/>
      <c r="GPI512" s="102"/>
      <c r="GPJ512" s="102"/>
      <c r="GPK512" s="102"/>
      <c r="GPL512" s="103"/>
      <c r="GPM512" s="101" t="s">
        <v>330</v>
      </c>
      <c r="GPN512" s="102"/>
      <c r="GPO512" s="102"/>
      <c r="GPP512" s="102"/>
      <c r="GPQ512" s="102"/>
      <c r="GPR512" s="102"/>
      <c r="GPS512" s="102"/>
      <c r="GPT512" s="103"/>
      <c r="GPU512" s="101" t="s">
        <v>330</v>
      </c>
      <c r="GPV512" s="102"/>
      <c r="GPW512" s="102"/>
      <c r="GPX512" s="102"/>
      <c r="GPY512" s="102"/>
      <c r="GPZ512" s="102"/>
      <c r="GQA512" s="102"/>
      <c r="GQB512" s="103"/>
      <c r="GQC512" s="101" t="s">
        <v>330</v>
      </c>
      <c r="GQD512" s="102"/>
      <c r="GQE512" s="102"/>
      <c r="GQF512" s="102"/>
      <c r="GQG512" s="102"/>
      <c r="GQH512" s="102"/>
      <c r="GQI512" s="102"/>
      <c r="GQJ512" s="103"/>
      <c r="GQK512" s="101" t="s">
        <v>330</v>
      </c>
      <c r="GQL512" s="102"/>
      <c r="GQM512" s="102"/>
      <c r="GQN512" s="102"/>
      <c r="GQO512" s="102"/>
      <c r="GQP512" s="102"/>
      <c r="GQQ512" s="102"/>
      <c r="GQR512" s="103"/>
      <c r="GQS512" s="101" t="s">
        <v>330</v>
      </c>
      <c r="GQT512" s="102"/>
      <c r="GQU512" s="102"/>
      <c r="GQV512" s="102"/>
      <c r="GQW512" s="102"/>
      <c r="GQX512" s="102"/>
      <c r="GQY512" s="102"/>
      <c r="GQZ512" s="103"/>
      <c r="GRA512" s="101" t="s">
        <v>330</v>
      </c>
      <c r="GRB512" s="102"/>
      <c r="GRC512" s="102"/>
      <c r="GRD512" s="102"/>
      <c r="GRE512" s="102"/>
      <c r="GRF512" s="102"/>
      <c r="GRG512" s="102"/>
      <c r="GRH512" s="103"/>
      <c r="GRI512" s="101" t="s">
        <v>330</v>
      </c>
      <c r="GRJ512" s="102"/>
      <c r="GRK512" s="102"/>
      <c r="GRL512" s="102"/>
      <c r="GRM512" s="102"/>
      <c r="GRN512" s="102"/>
      <c r="GRO512" s="102"/>
      <c r="GRP512" s="103"/>
      <c r="GRQ512" s="101" t="s">
        <v>330</v>
      </c>
      <c r="GRR512" s="102"/>
      <c r="GRS512" s="102"/>
      <c r="GRT512" s="102"/>
      <c r="GRU512" s="102"/>
      <c r="GRV512" s="102"/>
      <c r="GRW512" s="102"/>
      <c r="GRX512" s="103"/>
      <c r="GRY512" s="101" t="s">
        <v>330</v>
      </c>
      <c r="GRZ512" s="102"/>
      <c r="GSA512" s="102"/>
      <c r="GSB512" s="102"/>
      <c r="GSC512" s="102"/>
      <c r="GSD512" s="102"/>
      <c r="GSE512" s="102"/>
      <c r="GSF512" s="103"/>
      <c r="GSG512" s="101" t="s">
        <v>330</v>
      </c>
      <c r="GSH512" s="102"/>
      <c r="GSI512" s="102"/>
      <c r="GSJ512" s="102"/>
      <c r="GSK512" s="102"/>
      <c r="GSL512" s="102"/>
      <c r="GSM512" s="102"/>
      <c r="GSN512" s="103"/>
      <c r="GSO512" s="101" t="s">
        <v>330</v>
      </c>
      <c r="GSP512" s="102"/>
      <c r="GSQ512" s="102"/>
      <c r="GSR512" s="102"/>
      <c r="GSS512" s="102"/>
      <c r="GST512" s="102"/>
      <c r="GSU512" s="102"/>
      <c r="GSV512" s="103"/>
      <c r="GSW512" s="101" t="s">
        <v>330</v>
      </c>
      <c r="GSX512" s="102"/>
      <c r="GSY512" s="102"/>
      <c r="GSZ512" s="102"/>
      <c r="GTA512" s="102"/>
      <c r="GTB512" s="102"/>
      <c r="GTC512" s="102"/>
      <c r="GTD512" s="103"/>
      <c r="GTE512" s="101" t="s">
        <v>330</v>
      </c>
      <c r="GTF512" s="102"/>
      <c r="GTG512" s="102"/>
      <c r="GTH512" s="102"/>
      <c r="GTI512" s="102"/>
      <c r="GTJ512" s="102"/>
      <c r="GTK512" s="102"/>
      <c r="GTL512" s="103"/>
      <c r="GTM512" s="101" t="s">
        <v>330</v>
      </c>
      <c r="GTN512" s="102"/>
      <c r="GTO512" s="102"/>
      <c r="GTP512" s="102"/>
      <c r="GTQ512" s="102"/>
      <c r="GTR512" s="102"/>
      <c r="GTS512" s="102"/>
      <c r="GTT512" s="103"/>
      <c r="GTU512" s="101" t="s">
        <v>330</v>
      </c>
      <c r="GTV512" s="102"/>
      <c r="GTW512" s="102"/>
      <c r="GTX512" s="102"/>
      <c r="GTY512" s="102"/>
      <c r="GTZ512" s="102"/>
      <c r="GUA512" s="102"/>
      <c r="GUB512" s="103"/>
      <c r="GUC512" s="101" t="s">
        <v>330</v>
      </c>
      <c r="GUD512" s="102"/>
      <c r="GUE512" s="102"/>
      <c r="GUF512" s="102"/>
      <c r="GUG512" s="102"/>
      <c r="GUH512" s="102"/>
      <c r="GUI512" s="102"/>
      <c r="GUJ512" s="103"/>
      <c r="GUK512" s="101" t="s">
        <v>330</v>
      </c>
      <c r="GUL512" s="102"/>
      <c r="GUM512" s="102"/>
      <c r="GUN512" s="102"/>
      <c r="GUO512" s="102"/>
      <c r="GUP512" s="102"/>
      <c r="GUQ512" s="102"/>
      <c r="GUR512" s="103"/>
      <c r="GUS512" s="101" t="s">
        <v>330</v>
      </c>
      <c r="GUT512" s="102"/>
      <c r="GUU512" s="102"/>
      <c r="GUV512" s="102"/>
      <c r="GUW512" s="102"/>
      <c r="GUX512" s="102"/>
      <c r="GUY512" s="102"/>
      <c r="GUZ512" s="103"/>
      <c r="GVA512" s="101" t="s">
        <v>330</v>
      </c>
      <c r="GVB512" s="102"/>
      <c r="GVC512" s="102"/>
      <c r="GVD512" s="102"/>
      <c r="GVE512" s="102"/>
      <c r="GVF512" s="102"/>
      <c r="GVG512" s="102"/>
      <c r="GVH512" s="103"/>
      <c r="GVI512" s="101" t="s">
        <v>330</v>
      </c>
      <c r="GVJ512" s="102"/>
      <c r="GVK512" s="102"/>
      <c r="GVL512" s="102"/>
      <c r="GVM512" s="102"/>
      <c r="GVN512" s="102"/>
      <c r="GVO512" s="102"/>
      <c r="GVP512" s="103"/>
      <c r="GVQ512" s="101" t="s">
        <v>330</v>
      </c>
      <c r="GVR512" s="102"/>
      <c r="GVS512" s="102"/>
      <c r="GVT512" s="102"/>
      <c r="GVU512" s="102"/>
      <c r="GVV512" s="102"/>
      <c r="GVW512" s="102"/>
      <c r="GVX512" s="103"/>
      <c r="GVY512" s="101" t="s">
        <v>330</v>
      </c>
      <c r="GVZ512" s="102"/>
      <c r="GWA512" s="102"/>
      <c r="GWB512" s="102"/>
      <c r="GWC512" s="102"/>
      <c r="GWD512" s="102"/>
      <c r="GWE512" s="102"/>
      <c r="GWF512" s="103"/>
      <c r="GWG512" s="101" t="s">
        <v>330</v>
      </c>
      <c r="GWH512" s="102"/>
      <c r="GWI512" s="102"/>
      <c r="GWJ512" s="102"/>
      <c r="GWK512" s="102"/>
      <c r="GWL512" s="102"/>
      <c r="GWM512" s="102"/>
      <c r="GWN512" s="103"/>
      <c r="GWO512" s="101" t="s">
        <v>330</v>
      </c>
      <c r="GWP512" s="102"/>
      <c r="GWQ512" s="102"/>
      <c r="GWR512" s="102"/>
      <c r="GWS512" s="102"/>
      <c r="GWT512" s="102"/>
      <c r="GWU512" s="102"/>
      <c r="GWV512" s="103"/>
      <c r="GWW512" s="101" t="s">
        <v>330</v>
      </c>
      <c r="GWX512" s="102"/>
      <c r="GWY512" s="102"/>
      <c r="GWZ512" s="102"/>
      <c r="GXA512" s="102"/>
      <c r="GXB512" s="102"/>
      <c r="GXC512" s="102"/>
      <c r="GXD512" s="103"/>
      <c r="GXE512" s="101" t="s">
        <v>330</v>
      </c>
      <c r="GXF512" s="102"/>
      <c r="GXG512" s="102"/>
      <c r="GXH512" s="102"/>
      <c r="GXI512" s="102"/>
      <c r="GXJ512" s="102"/>
      <c r="GXK512" s="102"/>
      <c r="GXL512" s="103"/>
      <c r="GXM512" s="101" t="s">
        <v>330</v>
      </c>
      <c r="GXN512" s="102"/>
      <c r="GXO512" s="102"/>
      <c r="GXP512" s="102"/>
      <c r="GXQ512" s="102"/>
      <c r="GXR512" s="102"/>
      <c r="GXS512" s="102"/>
      <c r="GXT512" s="103"/>
      <c r="GXU512" s="101" t="s">
        <v>330</v>
      </c>
      <c r="GXV512" s="102"/>
      <c r="GXW512" s="102"/>
      <c r="GXX512" s="102"/>
      <c r="GXY512" s="102"/>
      <c r="GXZ512" s="102"/>
      <c r="GYA512" s="102"/>
      <c r="GYB512" s="103"/>
      <c r="GYC512" s="101" t="s">
        <v>330</v>
      </c>
      <c r="GYD512" s="102"/>
      <c r="GYE512" s="102"/>
      <c r="GYF512" s="102"/>
      <c r="GYG512" s="102"/>
      <c r="GYH512" s="102"/>
      <c r="GYI512" s="102"/>
      <c r="GYJ512" s="103"/>
      <c r="GYK512" s="101" t="s">
        <v>330</v>
      </c>
      <c r="GYL512" s="102"/>
      <c r="GYM512" s="102"/>
      <c r="GYN512" s="102"/>
      <c r="GYO512" s="102"/>
      <c r="GYP512" s="102"/>
      <c r="GYQ512" s="102"/>
      <c r="GYR512" s="103"/>
      <c r="GYS512" s="101" t="s">
        <v>330</v>
      </c>
      <c r="GYT512" s="102"/>
      <c r="GYU512" s="102"/>
      <c r="GYV512" s="102"/>
      <c r="GYW512" s="102"/>
      <c r="GYX512" s="102"/>
      <c r="GYY512" s="102"/>
      <c r="GYZ512" s="103"/>
      <c r="GZA512" s="101" t="s">
        <v>330</v>
      </c>
      <c r="GZB512" s="102"/>
      <c r="GZC512" s="102"/>
      <c r="GZD512" s="102"/>
      <c r="GZE512" s="102"/>
      <c r="GZF512" s="102"/>
      <c r="GZG512" s="102"/>
      <c r="GZH512" s="103"/>
      <c r="GZI512" s="101" t="s">
        <v>330</v>
      </c>
      <c r="GZJ512" s="102"/>
      <c r="GZK512" s="102"/>
      <c r="GZL512" s="102"/>
      <c r="GZM512" s="102"/>
      <c r="GZN512" s="102"/>
      <c r="GZO512" s="102"/>
      <c r="GZP512" s="103"/>
      <c r="GZQ512" s="101" t="s">
        <v>330</v>
      </c>
      <c r="GZR512" s="102"/>
      <c r="GZS512" s="102"/>
      <c r="GZT512" s="102"/>
      <c r="GZU512" s="102"/>
      <c r="GZV512" s="102"/>
      <c r="GZW512" s="102"/>
      <c r="GZX512" s="103"/>
      <c r="GZY512" s="101" t="s">
        <v>330</v>
      </c>
      <c r="GZZ512" s="102"/>
      <c r="HAA512" s="102"/>
      <c r="HAB512" s="102"/>
      <c r="HAC512" s="102"/>
      <c r="HAD512" s="102"/>
      <c r="HAE512" s="102"/>
      <c r="HAF512" s="103"/>
      <c r="HAG512" s="101" t="s">
        <v>330</v>
      </c>
      <c r="HAH512" s="102"/>
      <c r="HAI512" s="102"/>
      <c r="HAJ512" s="102"/>
      <c r="HAK512" s="102"/>
      <c r="HAL512" s="102"/>
      <c r="HAM512" s="102"/>
      <c r="HAN512" s="103"/>
      <c r="HAO512" s="101" t="s">
        <v>330</v>
      </c>
      <c r="HAP512" s="102"/>
      <c r="HAQ512" s="102"/>
      <c r="HAR512" s="102"/>
      <c r="HAS512" s="102"/>
      <c r="HAT512" s="102"/>
      <c r="HAU512" s="102"/>
      <c r="HAV512" s="103"/>
      <c r="HAW512" s="101" t="s">
        <v>330</v>
      </c>
      <c r="HAX512" s="102"/>
      <c r="HAY512" s="102"/>
      <c r="HAZ512" s="102"/>
      <c r="HBA512" s="102"/>
      <c r="HBB512" s="102"/>
      <c r="HBC512" s="102"/>
      <c r="HBD512" s="103"/>
      <c r="HBE512" s="101" t="s">
        <v>330</v>
      </c>
      <c r="HBF512" s="102"/>
      <c r="HBG512" s="102"/>
      <c r="HBH512" s="102"/>
      <c r="HBI512" s="102"/>
      <c r="HBJ512" s="102"/>
      <c r="HBK512" s="102"/>
      <c r="HBL512" s="103"/>
      <c r="HBM512" s="101" t="s">
        <v>330</v>
      </c>
      <c r="HBN512" s="102"/>
      <c r="HBO512" s="102"/>
      <c r="HBP512" s="102"/>
      <c r="HBQ512" s="102"/>
      <c r="HBR512" s="102"/>
      <c r="HBS512" s="102"/>
      <c r="HBT512" s="103"/>
      <c r="HBU512" s="101" t="s">
        <v>330</v>
      </c>
      <c r="HBV512" s="102"/>
      <c r="HBW512" s="102"/>
      <c r="HBX512" s="102"/>
      <c r="HBY512" s="102"/>
      <c r="HBZ512" s="102"/>
      <c r="HCA512" s="102"/>
      <c r="HCB512" s="103"/>
      <c r="HCC512" s="101" t="s">
        <v>330</v>
      </c>
      <c r="HCD512" s="102"/>
      <c r="HCE512" s="102"/>
      <c r="HCF512" s="102"/>
      <c r="HCG512" s="102"/>
      <c r="HCH512" s="102"/>
      <c r="HCI512" s="102"/>
      <c r="HCJ512" s="103"/>
      <c r="HCK512" s="101" t="s">
        <v>330</v>
      </c>
      <c r="HCL512" s="102"/>
      <c r="HCM512" s="102"/>
      <c r="HCN512" s="102"/>
      <c r="HCO512" s="102"/>
      <c r="HCP512" s="102"/>
      <c r="HCQ512" s="102"/>
      <c r="HCR512" s="103"/>
      <c r="HCS512" s="101" t="s">
        <v>330</v>
      </c>
      <c r="HCT512" s="102"/>
      <c r="HCU512" s="102"/>
      <c r="HCV512" s="102"/>
      <c r="HCW512" s="102"/>
      <c r="HCX512" s="102"/>
      <c r="HCY512" s="102"/>
      <c r="HCZ512" s="103"/>
      <c r="HDA512" s="101" t="s">
        <v>330</v>
      </c>
      <c r="HDB512" s="102"/>
      <c r="HDC512" s="102"/>
      <c r="HDD512" s="102"/>
      <c r="HDE512" s="102"/>
      <c r="HDF512" s="102"/>
      <c r="HDG512" s="102"/>
      <c r="HDH512" s="103"/>
      <c r="HDI512" s="101" t="s">
        <v>330</v>
      </c>
      <c r="HDJ512" s="102"/>
      <c r="HDK512" s="102"/>
      <c r="HDL512" s="102"/>
      <c r="HDM512" s="102"/>
      <c r="HDN512" s="102"/>
      <c r="HDO512" s="102"/>
      <c r="HDP512" s="103"/>
      <c r="HDQ512" s="101" t="s">
        <v>330</v>
      </c>
      <c r="HDR512" s="102"/>
      <c r="HDS512" s="102"/>
      <c r="HDT512" s="102"/>
      <c r="HDU512" s="102"/>
      <c r="HDV512" s="102"/>
      <c r="HDW512" s="102"/>
      <c r="HDX512" s="103"/>
      <c r="HDY512" s="101" t="s">
        <v>330</v>
      </c>
      <c r="HDZ512" s="102"/>
      <c r="HEA512" s="102"/>
      <c r="HEB512" s="102"/>
      <c r="HEC512" s="102"/>
      <c r="HED512" s="102"/>
      <c r="HEE512" s="102"/>
      <c r="HEF512" s="103"/>
      <c r="HEG512" s="101" t="s">
        <v>330</v>
      </c>
      <c r="HEH512" s="102"/>
      <c r="HEI512" s="102"/>
      <c r="HEJ512" s="102"/>
      <c r="HEK512" s="102"/>
      <c r="HEL512" s="102"/>
      <c r="HEM512" s="102"/>
      <c r="HEN512" s="103"/>
      <c r="HEO512" s="101" t="s">
        <v>330</v>
      </c>
      <c r="HEP512" s="102"/>
      <c r="HEQ512" s="102"/>
      <c r="HER512" s="102"/>
      <c r="HES512" s="102"/>
      <c r="HET512" s="102"/>
      <c r="HEU512" s="102"/>
      <c r="HEV512" s="103"/>
      <c r="HEW512" s="101" t="s">
        <v>330</v>
      </c>
      <c r="HEX512" s="102"/>
      <c r="HEY512" s="102"/>
      <c r="HEZ512" s="102"/>
      <c r="HFA512" s="102"/>
      <c r="HFB512" s="102"/>
      <c r="HFC512" s="102"/>
      <c r="HFD512" s="103"/>
      <c r="HFE512" s="101" t="s">
        <v>330</v>
      </c>
      <c r="HFF512" s="102"/>
      <c r="HFG512" s="102"/>
      <c r="HFH512" s="102"/>
      <c r="HFI512" s="102"/>
      <c r="HFJ512" s="102"/>
      <c r="HFK512" s="102"/>
      <c r="HFL512" s="103"/>
      <c r="HFM512" s="101" t="s">
        <v>330</v>
      </c>
      <c r="HFN512" s="102"/>
      <c r="HFO512" s="102"/>
      <c r="HFP512" s="102"/>
      <c r="HFQ512" s="102"/>
      <c r="HFR512" s="102"/>
      <c r="HFS512" s="102"/>
      <c r="HFT512" s="103"/>
      <c r="HFU512" s="101" t="s">
        <v>330</v>
      </c>
      <c r="HFV512" s="102"/>
      <c r="HFW512" s="102"/>
      <c r="HFX512" s="102"/>
      <c r="HFY512" s="102"/>
      <c r="HFZ512" s="102"/>
      <c r="HGA512" s="102"/>
      <c r="HGB512" s="103"/>
      <c r="HGC512" s="101" t="s">
        <v>330</v>
      </c>
      <c r="HGD512" s="102"/>
      <c r="HGE512" s="102"/>
      <c r="HGF512" s="102"/>
      <c r="HGG512" s="102"/>
      <c r="HGH512" s="102"/>
      <c r="HGI512" s="102"/>
      <c r="HGJ512" s="103"/>
      <c r="HGK512" s="101" t="s">
        <v>330</v>
      </c>
      <c r="HGL512" s="102"/>
      <c r="HGM512" s="102"/>
      <c r="HGN512" s="102"/>
      <c r="HGO512" s="102"/>
      <c r="HGP512" s="102"/>
      <c r="HGQ512" s="102"/>
      <c r="HGR512" s="103"/>
      <c r="HGS512" s="101" t="s">
        <v>330</v>
      </c>
      <c r="HGT512" s="102"/>
      <c r="HGU512" s="102"/>
      <c r="HGV512" s="102"/>
      <c r="HGW512" s="102"/>
      <c r="HGX512" s="102"/>
      <c r="HGY512" s="102"/>
      <c r="HGZ512" s="103"/>
      <c r="HHA512" s="101" t="s">
        <v>330</v>
      </c>
      <c r="HHB512" s="102"/>
      <c r="HHC512" s="102"/>
      <c r="HHD512" s="102"/>
      <c r="HHE512" s="102"/>
      <c r="HHF512" s="102"/>
      <c r="HHG512" s="102"/>
      <c r="HHH512" s="103"/>
      <c r="HHI512" s="101" t="s">
        <v>330</v>
      </c>
      <c r="HHJ512" s="102"/>
      <c r="HHK512" s="102"/>
      <c r="HHL512" s="102"/>
      <c r="HHM512" s="102"/>
      <c r="HHN512" s="102"/>
      <c r="HHO512" s="102"/>
      <c r="HHP512" s="103"/>
      <c r="HHQ512" s="101" t="s">
        <v>330</v>
      </c>
      <c r="HHR512" s="102"/>
      <c r="HHS512" s="102"/>
      <c r="HHT512" s="102"/>
      <c r="HHU512" s="102"/>
      <c r="HHV512" s="102"/>
      <c r="HHW512" s="102"/>
      <c r="HHX512" s="103"/>
      <c r="HHY512" s="101" t="s">
        <v>330</v>
      </c>
      <c r="HHZ512" s="102"/>
      <c r="HIA512" s="102"/>
      <c r="HIB512" s="102"/>
      <c r="HIC512" s="102"/>
      <c r="HID512" s="102"/>
      <c r="HIE512" s="102"/>
      <c r="HIF512" s="103"/>
      <c r="HIG512" s="101" t="s">
        <v>330</v>
      </c>
      <c r="HIH512" s="102"/>
      <c r="HII512" s="102"/>
      <c r="HIJ512" s="102"/>
      <c r="HIK512" s="102"/>
      <c r="HIL512" s="102"/>
      <c r="HIM512" s="102"/>
      <c r="HIN512" s="103"/>
      <c r="HIO512" s="101" t="s">
        <v>330</v>
      </c>
      <c r="HIP512" s="102"/>
      <c r="HIQ512" s="102"/>
      <c r="HIR512" s="102"/>
      <c r="HIS512" s="102"/>
      <c r="HIT512" s="102"/>
      <c r="HIU512" s="102"/>
      <c r="HIV512" s="103"/>
      <c r="HIW512" s="101" t="s">
        <v>330</v>
      </c>
      <c r="HIX512" s="102"/>
      <c r="HIY512" s="102"/>
      <c r="HIZ512" s="102"/>
      <c r="HJA512" s="102"/>
      <c r="HJB512" s="102"/>
      <c r="HJC512" s="102"/>
      <c r="HJD512" s="103"/>
      <c r="HJE512" s="101" t="s">
        <v>330</v>
      </c>
      <c r="HJF512" s="102"/>
      <c r="HJG512" s="102"/>
      <c r="HJH512" s="102"/>
      <c r="HJI512" s="102"/>
      <c r="HJJ512" s="102"/>
      <c r="HJK512" s="102"/>
      <c r="HJL512" s="103"/>
      <c r="HJM512" s="101" t="s">
        <v>330</v>
      </c>
      <c r="HJN512" s="102"/>
      <c r="HJO512" s="102"/>
      <c r="HJP512" s="102"/>
      <c r="HJQ512" s="102"/>
      <c r="HJR512" s="102"/>
      <c r="HJS512" s="102"/>
      <c r="HJT512" s="103"/>
      <c r="HJU512" s="101" t="s">
        <v>330</v>
      </c>
      <c r="HJV512" s="102"/>
      <c r="HJW512" s="102"/>
      <c r="HJX512" s="102"/>
      <c r="HJY512" s="102"/>
      <c r="HJZ512" s="102"/>
      <c r="HKA512" s="102"/>
      <c r="HKB512" s="103"/>
      <c r="HKC512" s="101" t="s">
        <v>330</v>
      </c>
      <c r="HKD512" s="102"/>
      <c r="HKE512" s="102"/>
      <c r="HKF512" s="102"/>
      <c r="HKG512" s="102"/>
      <c r="HKH512" s="102"/>
      <c r="HKI512" s="102"/>
      <c r="HKJ512" s="103"/>
      <c r="HKK512" s="101" t="s">
        <v>330</v>
      </c>
      <c r="HKL512" s="102"/>
      <c r="HKM512" s="102"/>
      <c r="HKN512" s="102"/>
      <c r="HKO512" s="102"/>
      <c r="HKP512" s="102"/>
      <c r="HKQ512" s="102"/>
      <c r="HKR512" s="103"/>
      <c r="HKS512" s="101" t="s">
        <v>330</v>
      </c>
      <c r="HKT512" s="102"/>
      <c r="HKU512" s="102"/>
      <c r="HKV512" s="102"/>
      <c r="HKW512" s="102"/>
      <c r="HKX512" s="102"/>
      <c r="HKY512" s="102"/>
      <c r="HKZ512" s="103"/>
      <c r="HLA512" s="101" t="s">
        <v>330</v>
      </c>
      <c r="HLB512" s="102"/>
      <c r="HLC512" s="102"/>
      <c r="HLD512" s="102"/>
      <c r="HLE512" s="102"/>
      <c r="HLF512" s="102"/>
      <c r="HLG512" s="102"/>
      <c r="HLH512" s="103"/>
      <c r="HLI512" s="101" t="s">
        <v>330</v>
      </c>
      <c r="HLJ512" s="102"/>
      <c r="HLK512" s="102"/>
      <c r="HLL512" s="102"/>
      <c r="HLM512" s="102"/>
      <c r="HLN512" s="102"/>
      <c r="HLO512" s="102"/>
      <c r="HLP512" s="103"/>
      <c r="HLQ512" s="101" t="s">
        <v>330</v>
      </c>
      <c r="HLR512" s="102"/>
      <c r="HLS512" s="102"/>
      <c r="HLT512" s="102"/>
      <c r="HLU512" s="102"/>
      <c r="HLV512" s="102"/>
      <c r="HLW512" s="102"/>
      <c r="HLX512" s="103"/>
      <c r="HLY512" s="101" t="s">
        <v>330</v>
      </c>
      <c r="HLZ512" s="102"/>
      <c r="HMA512" s="102"/>
      <c r="HMB512" s="102"/>
      <c r="HMC512" s="102"/>
      <c r="HMD512" s="102"/>
      <c r="HME512" s="102"/>
      <c r="HMF512" s="103"/>
      <c r="HMG512" s="101" t="s">
        <v>330</v>
      </c>
      <c r="HMH512" s="102"/>
      <c r="HMI512" s="102"/>
      <c r="HMJ512" s="102"/>
      <c r="HMK512" s="102"/>
      <c r="HML512" s="102"/>
      <c r="HMM512" s="102"/>
      <c r="HMN512" s="103"/>
      <c r="HMO512" s="101" t="s">
        <v>330</v>
      </c>
      <c r="HMP512" s="102"/>
      <c r="HMQ512" s="102"/>
      <c r="HMR512" s="102"/>
      <c r="HMS512" s="102"/>
      <c r="HMT512" s="102"/>
      <c r="HMU512" s="102"/>
      <c r="HMV512" s="103"/>
      <c r="HMW512" s="101" t="s">
        <v>330</v>
      </c>
      <c r="HMX512" s="102"/>
      <c r="HMY512" s="102"/>
      <c r="HMZ512" s="102"/>
      <c r="HNA512" s="102"/>
      <c r="HNB512" s="102"/>
      <c r="HNC512" s="102"/>
      <c r="HND512" s="103"/>
      <c r="HNE512" s="101" t="s">
        <v>330</v>
      </c>
      <c r="HNF512" s="102"/>
      <c r="HNG512" s="102"/>
      <c r="HNH512" s="102"/>
      <c r="HNI512" s="102"/>
      <c r="HNJ512" s="102"/>
      <c r="HNK512" s="102"/>
      <c r="HNL512" s="103"/>
      <c r="HNM512" s="101" t="s">
        <v>330</v>
      </c>
      <c r="HNN512" s="102"/>
      <c r="HNO512" s="102"/>
      <c r="HNP512" s="102"/>
      <c r="HNQ512" s="102"/>
      <c r="HNR512" s="102"/>
      <c r="HNS512" s="102"/>
      <c r="HNT512" s="103"/>
      <c r="HNU512" s="101" t="s">
        <v>330</v>
      </c>
      <c r="HNV512" s="102"/>
      <c r="HNW512" s="102"/>
      <c r="HNX512" s="102"/>
      <c r="HNY512" s="102"/>
      <c r="HNZ512" s="102"/>
      <c r="HOA512" s="102"/>
      <c r="HOB512" s="103"/>
      <c r="HOC512" s="101" t="s">
        <v>330</v>
      </c>
      <c r="HOD512" s="102"/>
      <c r="HOE512" s="102"/>
      <c r="HOF512" s="102"/>
      <c r="HOG512" s="102"/>
      <c r="HOH512" s="102"/>
      <c r="HOI512" s="102"/>
      <c r="HOJ512" s="103"/>
      <c r="HOK512" s="101" t="s">
        <v>330</v>
      </c>
      <c r="HOL512" s="102"/>
      <c r="HOM512" s="102"/>
      <c r="HON512" s="102"/>
      <c r="HOO512" s="102"/>
      <c r="HOP512" s="102"/>
      <c r="HOQ512" s="102"/>
      <c r="HOR512" s="103"/>
      <c r="HOS512" s="101" t="s">
        <v>330</v>
      </c>
      <c r="HOT512" s="102"/>
      <c r="HOU512" s="102"/>
      <c r="HOV512" s="102"/>
      <c r="HOW512" s="102"/>
      <c r="HOX512" s="102"/>
      <c r="HOY512" s="102"/>
      <c r="HOZ512" s="103"/>
      <c r="HPA512" s="101" t="s">
        <v>330</v>
      </c>
      <c r="HPB512" s="102"/>
      <c r="HPC512" s="102"/>
      <c r="HPD512" s="102"/>
      <c r="HPE512" s="102"/>
      <c r="HPF512" s="102"/>
      <c r="HPG512" s="102"/>
      <c r="HPH512" s="103"/>
      <c r="HPI512" s="101" t="s">
        <v>330</v>
      </c>
      <c r="HPJ512" s="102"/>
      <c r="HPK512" s="102"/>
      <c r="HPL512" s="102"/>
      <c r="HPM512" s="102"/>
      <c r="HPN512" s="102"/>
      <c r="HPO512" s="102"/>
      <c r="HPP512" s="103"/>
      <c r="HPQ512" s="101" t="s">
        <v>330</v>
      </c>
      <c r="HPR512" s="102"/>
      <c r="HPS512" s="102"/>
      <c r="HPT512" s="102"/>
      <c r="HPU512" s="102"/>
      <c r="HPV512" s="102"/>
      <c r="HPW512" s="102"/>
      <c r="HPX512" s="103"/>
      <c r="HPY512" s="101" t="s">
        <v>330</v>
      </c>
      <c r="HPZ512" s="102"/>
      <c r="HQA512" s="102"/>
      <c r="HQB512" s="102"/>
      <c r="HQC512" s="102"/>
      <c r="HQD512" s="102"/>
      <c r="HQE512" s="102"/>
      <c r="HQF512" s="103"/>
      <c r="HQG512" s="101" t="s">
        <v>330</v>
      </c>
      <c r="HQH512" s="102"/>
      <c r="HQI512" s="102"/>
      <c r="HQJ512" s="102"/>
      <c r="HQK512" s="102"/>
      <c r="HQL512" s="102"/>
      <c r="HQM512" s="102"/>
      <c r="HQN512" s="103"/>
      <c r="HQO512" s="101" t="s">
        <v>330</v>
      </c>
      <c r="HQP512" s="102"/>
      <c r="HQQ512" s="102"/>
      <c r="HQR512" s="102"/>
      <c r="HQS512" s="102"/>
      <c r="HQT512" s="102"/>
      <c r="HQU512" s="102"/>
      <c r="HQV512" s="103"/>
      <c r="HQW512" s="101" t="s">
        <v>330</v>
      </c>
      <c r="HQX512" s="102"/>
      <c r="HQY512" s="102"/>
      <c r="HQZ512" s="102"/>
      <c r="HRA512" s="102"/>
      <c r="HRB512" s="102"/>
      <c r="HRC512" s="102"/>
      <c r="HRD512" s="103"/>
      <c r="HRE512" s="101" t="s">
        <v>330</v>
      </c>
      <c r="HRF512" s="102"/>
      <c r="HRG512" s="102"/>
      <c r="HRH512" s="102"/>
      <c r="HRI512" s="102"/>
      <c r="HRJ512" s="102"/>
      <c r="HRK512" s="102"/>
      <c r="HRL512" s="103"/>
      <c r="HRM512" s="101" t="s">
        <v>330</v>
      </c>
      <c r="HRN512" s="102"/>
      <c r="HRO512" s="102"/>
      <c r="HRP512" s="102"/>
      <c r="HRQ512" s="102"/>
      <c r="HRR512" s="102"/>
      <c r="HRS512" s="102"/>
      <c r="HRT512" s="103"/>
      <c r="HRU512" s="101" t="s">
        <v>330</v>
      </c>
      <c r="HRV512" s="102"/>
      <c r="HRW512" s="102"/>
      <c r="HRX512" s="102"/>
      <c r="HRY512" s="102"/>
      <c r="HRZ512" s="102"/>
      <c r="HSA512" s="102"/>
      <c r="HSB512" s="103"/>
      <c r="HSC512" s="101" t="s">
        <v>330</v>
      </c>
      <c r="HSD512" s="102"/>
      <c r="HSE512" s="102"/>
      <c r="HSF512" s="102"/>
      <c r="HSG512" s="102"/>
      <c r="HSH512" s="102"/>
      <c r="HSI512" s="102"/>
      <c r="HSJ512" s="103"/>
      <c r="HSK512" s="101" t="s">
        <v>330</v>
      </c>
      <c r="HSL512" s="102"/>
      <c r="HSM512" s="102"/>
      <c r="HSN512" s="102"/>
      <c r="HSO512" s="102"/>
      <c r="HSP512" s="102"/>
      <c r="HSQ512" s="102"/>
      <c r="HSR512" s="103"/>
      <c r="HSS512" s="101" t="s">
        <v>330</v>
      </c>
      <c r="HST512" s="102"/>
      <c r="HSU512" s="102"/>
      <c r="HSV512" s="102"/>
      <c r="HSW512" s="102"/>
      <c r="HSX512" s="102"/>
      <c r="HSY512" s="102"/>
      <c r="HSZ512" s="103"/>
      <c r="HTA512" s="101" t="s">
        <v>330</v>
      </c>
      <c r="HTB512" s="102"/>
      <c r="HTC512" s="102"/>
      <c r="HTD512" s="102"/>
      <c r="HTE512" s="102"/>
      <c r="HTF512" s="102"/>
      <c r="HTG512" s="102"/>
      <c r="HTH512" s="103"/>
      <c r="HTI512" s="101" t="s">
        <v>330</v>
      </c>
      <c r="HTJ512" s="102"/>
      <c r="HTK512" s="102"/>
      <c r="HTL512" s="102"/>
      <c r="HTM512" s="102"/>
      <c r="HTN512" s="102"/>
      <c r="HTO512" s="102"/>
      <c r="HTP512" s="103"/>
      <c r="HTQ512" s="101" t="s">
        <v>330</v>
      </c>
      <c r="HTR512" s="102"/>
      <c r="HTS512" s="102"/>
      <c r="HTT512" s="102"/>
      <c r="HTU512" s="102"/>
      <c r="HTV512" s="102"/>
      <c r="HTW512" s="102"/>
      <c r="HTX512" s="103"/>
      <c r="HTY512" s="101" t="s">
        <v>330</v>
      </c>
      <c r="HTZ512" s="102"/>
      <c r="HUA512" s="102"/>
      <c r="HUB512" s="102"/>
      <c r="HUC512" s="102"/>
      <c r="HUD512" s="102"/>
      <c r="HUE512" s="102"/>
      <c r="HUF512" s="103"/>
      <c r="HUG512" s="101" t="s">
        <v>330</v>
      </c>
      <c r="HUH512" s="102"/>
      <c r="HUI512" s="102"/>
      <c r="HUJ512" s="102"/>
      <c r="HUK512" s="102"/>
      <c r="HUL512" s="102"/>
      <c r="HUM512" s="102"/>
      <c r="HUN512" s="103"/>
      <c r="HUO512" s="101" t="s">
        <v>330</v>
      </c>
      <c r="HUP512" s="102"/>
      <c r="HUQ512" s="102"/>
      <c r="HUR512" s="102"/>
      <c r="HUS512" s="102"/>
      <c r="HUT512" s="102"/>
      <c r="HUU512" s="102"/>
      <c r="HUV512" s="103"/>
      <c r="HUW512" s="101" t="s">
        <v>330</v>
      </c>
      <c r="HUX512" s="102"/>
      <c r="HUY512" s="102"/>
      <c r="HUZ512" s="102"/>
      <c r="HVA512" s="102"/>
      <c r="HVB512" s="102"/>
      <c r="HVC512" s="102"/>
      <c r="HVD512" s="103"/>
      <c r="HVE512" s="101" t="s">
        <v>330</v>
      </c>
      <c r="HVF512" s="102"/>
      <c r="HVG512" s="102"/>
      <c r="HVH512" s="102"/>
      <c r="HVI512" s="102"/>
      <c r="HVJ512" s="102"/>
      <c r="HVK512" s="102"/>
      <c r="HVL512" s="103"/>
      <c r="HVM512" s="101" t="s">
        <v>330</v>
      </c>
      <c r="HVN512" s="102"/>
      <c r="HVO512" s="102"/>
      <c r="HVP512" s="102"/>
      <c r="HVQ512" s="102"/>
      <c r="HVR512" s="102"/>
      <c r="HVS512" s="102"/>
      <c r="HVT512" s="103"/>
      <c r="HVU512" s="101" t="s">
        <v>330</v>
      </c>
      <c r="HVV512" s="102"/>
      <c r="HVW512" s="102"/>
      <c r="HVX512" s="102"/>
      <c r="HVY512" s="102"/>
      <c r="HVZ512" s="102"/>
      <c r="HWA512" s="102"/>
      <c r="HWB512" s="103"/>
      <c r="HWC512" s="101" t="s">
        <v>330</v>
      </c>
      <c r="HWD512" s="102"/>
      <c r="HWE512" s="102"/>
      <c r="HWF512" s="102"/>
      <c r="HWG512" s="102"/>
      <c r="HWH512" s="102"/>
      <c r="HWI512" s="102"/>
      <c r="HWJ512" s="103"/>
      <c r="HWK512" s="101" t="s">
        <v>330</v>
      </c>
      <c r="HWL512" s="102"/>
      <c r="HWM512" s="102"/>
      <c r="HWN512" s="102"/>
      <c r="HWO512" s="102"/>
      <c r="HWP512" s="102"/>
      <c r="HWQ512" s="102"/>
      <c r="HWR512" s="103"/>
      <c r="HWS512" s="101" t="s">
        <v>330</v>
      </c>
      <c r="HWT512" s="102"/>
      <c r="HWU512" s="102"/>
      <c r="HWV512" s="102"/>
      <c r="HWW512" s="102"/>
      <c r="HWX512" s="102"/>
      <c r="HWY512" s="102"/>
      <c r="HWZ512" s="103"/>
      <c r="HXA512" s="101" t="s">
        <v>330</v>
      </c>
      <c r="HXB512" s="102"/>
      <c r="HXC512" s="102"/>
      <c r="HXD512" s="102"/>
      <c r="HXE512" s="102"/>
      <c r="HXF512" s="102"/>
      <c r="HXG512" s="102"/>
      <c r="HXH512" s="103"/>
      <c r="HXI512" s="101" t="s">
        <v>330</v>
      </c>
      <c r="HXJ512" s="102"/>
      <c r="HXK512" s="102"/>
      <c r="HXL512" s="102"/>
      <c r="HXM512" s="102"/>
      <c r="HXN512" s="102"/>
      <c r="HXO512" s="102"/>
      <c r="HXP512" s="103"/>
      <c r="HXQ512" s="101" t="s">
        <v>330</v>
      </c>
      <c r="HXR512" s="102"/>
      <c r="HXS512" s="102"/>
      <c r="HXT512" s="102"/>
      <c r="HXU512" s="102"/>
      <c r="HXV512" s="102"/>
      <c r="HXW512" s="102"/>
      <c r="HXX512" s="103"/>
      <c r="HXY512" s="101" t="s">
        <v>330</v>
      </c>
      <c r="HXZ512" s="102"/>
      <c r="HYA512" s="102"/>
      <c r="HYB512" s="102"/>
      <c r="HYC512" s="102"/>
      <c r="HYD512" s="102"/>
      <c r="HYE512" s="102"/>
      <c r="HYF512" s="103"/>
      <c r="HYG512" s="101" t="s">
        <v>330</v>
      </c>
      <c r="HYH512" s="102"/>
      <c r="HYI512" s="102"/>
      <c r="HYJ512" s="102"/>
      <c r="HYK512" s="102"/>
      <c r="HYL512" s="102"/>
      <c r="HYM512" s="102"/>
      <c r="HYN512" s="103"/>
      <c r="HYO512" s="101" t="s">
        <v>330</v>
      </c>
      <c r="HYP512" s="102"/>
      <c r="HYQ512" s="102"/>
      <c r="HYR512" s="102"/>
      <c r="HYS512" s="102"/>
      <c r="HYT512" s="102"/>
      <c r="HYU512" s="102"/>
      <c r="HYV512" s="103"/>
      <c r="HYW512" s="101" t="s">
        <v>330</v>
      </c>
      <c r="HYX512" s="102"/>
      <c r="HYY512" s="102"/>
      <c r="HYZ512" s="102"/>
      <c r="HZA512" s="102"/>
      <c r="HZB512" s="102"/>
      <c r="HZC512" s="102"/>
      <c r="HZD512" s="103"/>
      <c r="HZE512" s="101" t="s">
        <v>330</v>
      </c>
      <c r="HZF512" s="102"/>
      <c r="HZG512" s="102"/>
      <c r="HZH512" s="102"/>
      <c r="HZI512" s="102"/>
      <c r="HZJ512" s="102"/>
      <c r="HZK512" s="102"/>
      <c r="HZL512" s="103"/>
      <c r="HZM512" s="101" t="s">
        <v>330</v>
      </c>
      <c r="HZN512" s="102"/>
      <c r="HZO512" s="102"/>
      <c r="HZP512" s="102"/>
      <c r="HZQ512" s="102"/>
      <c r="HZR512" s="102"/>
      <c r="HZS512" s="102"/>
      <c r="HZT512" s="103"/>
      <c r="HZU512" s="101" t="s">
        <v>330</v>
      </c>
      <c r="HZV512" s="102"/>
      <c r="HZW512" s="102"/>
      <c r="HZX512" s="102"/>
      <c r="HZY512" s="102"/>
      <c r="HZZ512" s="102"/>
      <c r="IAA512" s="102"/>
      <c r="IAB512" s="103"/>
      <c r="IAC512" s="101" t="s">
        <v>330</v>
      </c>
      <c r="IAD512" s="102"/>
      <c r="IAE512" s="102"/>
      <c r="IAF512" s="102"/>
      <c r="IAG512" s="102"/>
      <c r="IAH512" s="102"/>
      <c r="IAI512" s="102"/>
      <c r="IAJ512" s="103"/>
      <c r="IAK512" s="101" t="s">
        <v>330</v>
      </c>
      <c r="IAL512" s="102"/>
      <c r="IAM512" s="102"/>
      <c r="IAN512" s="102"/>
      <c r="IAO512" s="102"/>
      <c r="IAP512" s="102"/>
      <c r="IAQ512" s="102"/>
      <c r="IAR512" s="103"/>
      <c r="IAS512" s="101" t="s">
        <v>330</v>
      </c>
      <c r="IAT512" s="102"/>
      <c r="IAU512" s="102"/>
      <c r="IAV512" s="102"/>
      <c r="IAW512" s="102"/>
      <c r="IAX512" s="102"/>
      <c r="IAY512" s="102"/>
      <c r="IAZ512" s="103"/>
      <c r="IBA512" s="101" t="s">
        <v>330</v>
      </c>
      <c r="IBB512" s="102"/>
      <c r="IBC512" s="102"/>
      <c r="IBD512" s="102"/>
      <c r="IBE512" s="102"/>
      <c r="IBF512" s="102"/>
      <c r="IBG512" s="102"/>
      <c r="IBH512" s="103"/>
      <c r="IBI512" s="101" t="s">
        <v>330</v>
      </c>
      <c r="IBJ512" s="102"/>
      <c r="IBK512" s="102"/>
      <c r="IBL512" s="102"/>
      <c r="IBM512" s="102"/>
      <c r="IBN512" s="102"/>
      <c r="IBO512" s="102"/>
      <c r="IBP512" s="103"/>
      <c r="IBQ512" s="101" t="s">
        <v>330</v>
      </c>
      <c r="IBR512" s="102"/>
      <c r="IBS512" s="102"/>
      <c r="IBT512" s="102"/>
      <c r="IBU512" s="102"/>
      <c r="IBV512" s="102"/>
      <c r="IBW512" s="102"/>
      <c r="IBX512" s="103"/>
      <c r="IBY512" s="101" t="s">
        <v>330</v>
      </c>
      <c r="IBZ512" s="102"/>
      <c r="ICA512" s="102"/>
      <c r="ICB512" s="102"/>
      <c r="ICC512" s="102"/>
      <c r="ICD512" s="102"/>
      <c r="ICE512" s="102"/>
      <c r="ICF512" s="103"/>
      <c r="ICG512" s="101" t="s">
        <v>330</v>
      </c>
      <c r="ICH512" s="102"/>
      <c r="ICI512" s="102"/>
      <c r="ICJ512" s="102"/>
      <c r="ICK512" s="102"/>
      <c r="ICL512" s="102"/>
      <c r="ICM512" s="102"/>
      <c r="ICN512" s="103"/>
      <c r="ICO512" s="101" t="s">
        <v>330</v>
      </c>
      <c r="ICP512" s="102"/>
      <c r="ICQ512" s="102"/>
      <c r="ICR512" s="102"/>
      <c r="ICS512" s="102"/>
      <c r="ICT512" s="102"/>
      <c r="ICU512" s="102"/>
      <c r="ICV512" s="103"/>
      <c r="ICW512" s="101" t="s">
        <v>330</v>
      </c>
      <c r="ICX512" s="102"/>
      <c r="ICY512" s="102"/>
      <c r="ICZ512" s="102"/>
      <c r="IDA512" s="102"/>
      <c r="IDB512" s="102"/>
      <c r="IDC512" s="102"/>
      <c r="IDD512" s="103"/>
      <c r="IDE512" s="101" t="s">
        <v>330</v>
      </c>
      <c r="IDF512" s="102"/>
      <c r="IDG512" s="102"/>
      <c r="IDH512" s="102"/>
      <c r="IDI512" s="102"/>
      <c r="IDJ512" s="102"/>
      <c r="IDK512" s="102"/>
      <c r="IDL512" s="103"/>
      <c r="IDM512" s="101" t="s">
        <v>330</v>
      </c>
      <c r="IDN512" s="102"/>
      <c r="IDO512" s="102"/>
      <c r="IDP512" s="102"/>
      <c r="IDQ512" s="102"/>
      <c r="IDR512" s="102"/>
      <c r="IDS512" s="102"/>
      <c r="IDT512" s="103"/>
      <c r="IDU512" s="101" t="s">
        <v>330</v>
      </c>
      <c r="IDV512" s="102"/>
      <c r="IDW512" s="102"/>
      <c r="IDX512" s="102"/>
      <c r="IDY512" s="102"/>
      <c r="IDZ512" s="102"/>
      <c r="IEA512" s="102"/>
      <c r="IEB512" s="103"/>
      <c r="IEC512" s="101" t="s">
        <v>330</v>
      </c>
      <c r="IED512" s="102"/>
      <c r="IEE512" s="102"/>
      <c r="IEF512" s="102"/>
      <c r="IEG512" s="102"/>
      <c r="IEH512" s="102"/>
      <c r="IEI512" s="102"/>
      <c r="IEJ512" s="103"/>
      <c r="IEK512" s="101" t="s">
        <v>330</v>
      </c>
      <c r="IEL512" s="102"/>
      <c r="IEM512" s="102"/>
      <c r="IEN512" s="102"/>
      <c r="IEO512" s="102"/>
      <c r="IEP512" s="102"/>
      <c r="IEQ512" s="102"/>
      <c r="IER512" s="103"/>
      <c r="IES512" s="101" t="s">
        <v>330</v>
      </c>
      <c r="IET512" s="102"/>
      <c r="IEU512" s="102"/>
      <c r="IEV512" s="102"/>
      <c r="IEW512" s="102"/>
      <c r="IEX512" s="102"/>
      <c r="IEY512" s="102"/>
      <c r="IEZ512" s="103"/>
      <c r="IFA512" s="101" t="s">
        <v>330</v>
      </c>
      <c r="IFB512" s="102"/>
      <c r="IFC512" s="102"/>
      <c r="IFD512" s="102"/>
      <c r="IFE512" s="102"/>
      <c r="IFF512" s="102"/>
      <c r="IFG512" s="102"/>
      <c r="IFH512" s="103"/>
      <c r="IFI512" s="101" t="s">
        <v>330</v>
      </c>
      <c r="IFJ512" s="102"/>
      <c r="IFK512" s="102"/>
      <c r="IFL512" s="102"/>
      <c r="IFM512" s="102"/>
      <c r="IFN512" s="102"/>
      <c r="IFO512" s="102"/>
      <c r="IFP512" s="103"/>
      <c r="IFQ512" s="101" t="s">
        <v>330</v>
      </c>
      <c r="IFR512" s="102"/>
      <c r="IFS512" s="102"/>
      <c r="IFT512" s="102"/>
      <c r="IFU512" s="102"/>
      <c r="IFV512" s="102"/>
      <c r="IFW512" s="102"/>
      <c r="IFX512" s="103"/>
      <c r="IFY512" s="101" t="s">
        <v>330</v>
      </c>
      <c r="IFZ512" s="102"/>
      <c r="IGA512" s="102"/>
      <c r="IGB512" s="102"/>
      <c r="IGC512" s="102"/>
      <c r="IGD512" s="102"/>
      <c r="IGE512" s="102"/>
      <c r="IGF512" s="103"/>
      <c r="IGG512" s="101" t="s">
        <v>330</v>
      </c>
      <c r="IGH512" s="102"/>
      <c r="IGI512" s="102"/>
      <c r="IGJ512" s="102"/>
      <c r="IGK512" s="102"/>
      <c r="IGL512" s="102"/>
      <c r="IGM512" s="102"/>
      <c r="IGN512" s="103"/>
      <c r="IGO512" s="101" t="s">
        <v>330</v>
      </c>
      <c r="IGP512" s="102"/>
      <c r="IGQ512" s="102"/>
      <c r="IGR512" s="102"/>
      <c r="IGS512" s="102"/>
      <c r="IGT512" s="102"/>
      <c r="IGU512" s="102"/>
      <c r="IGV512" s="103"/>
      <c r="IGW512" s="101" t="s">
        <v>330</v>
      </c>
      <c r="IGX512" s="102"/>
      <c r="IGY512" s="102"/>
      <c r="IGZ512" s="102"/>
      <c r="IHA512" s="102"/>
      <c r="IHB512" s="102"/>
      <c r="IHC512" s="102"/>
      <c r="IHD512" s="103"/>
      <c r="IHE512" s="101" t="s">
        <v>330</v>
      </c>
      <c r="IHF512" s="102"/>
      <c r="IHG512" s="102"/>
      <c r="IHH512" s="102"/>
      <c r="IHI512" s="102"/>
      <c r="IHJ512" s="102"/>
      <c r="IHK512" s="102"/>
      <c r="IHL512" s="103"/>
      <c r="IHM512" s="101" t="s">
        <v>330</v>
      </c>
      <c r="IHN512" s="102"/>
      <c r="IHO512" s="102"/>
      <c r="IHP512" s="102"/>
      <c r="IHQ512" s="102"/>
      <c r="IHR512" s="102"/>
      <c r="IHS512" s="102"/>
      <c r="IHT512" s="103"/>
      <c r="IHU512" s="101" t="s">
        <v>330</v>
      </c>
      <c r="IHV512" s="102"/>
      <c r="IHW512" s="102"/>
      <c r="IHX512" s="102"/>
      <c r="IHY512" s="102"/>
      <c r="IHZ512" s="102"/>
      <c r="IIA512" s="102"/>
      <c r="IIB512" s="103"/>
      <c r="IIC512" s="101" t="s">
        <v>330</v>
      </c>
      <c r="IID512" s="102"/>
      <c r="IIE512" s="102"/>
      <c r="IIF512" s="102"/>
      <c r="IIG512" s="102"/>
      <c r="IIH512" s="102"/>
      <c r="III512" s="102"/>
      <c r="IIJ512" s="103"/>
      <c r="IIK512" s="101" t="s">
        <v>330</v>
      </c>
      <c r="IIL512" s="102"/>
      <c r="IIM512" s="102"/>
      <c r="IIN512" s="102"/>
      <c r="IIO512" s="102"/>
      <c r="IIP512" s="102"/>
      <c r="IIQ512" s="102"/>
      <c r="IIR512" s="103"/>
      <c r="IIS512" s="101" t="s">
        <v>330</v>
      </c>
      <c r="IIT512" s="102"/>
      <c r="IIU512" s="102"/>
      <c r="IIV512" s="102"/>
      <c r="IIW512" s="102"/>
      <c r="IIX512" s="102"/>
      <c r="IIY512" s="102"/>
      <c r="IIZ512" s="103"/>
      <c r="IJA512" s="101" t="s">
        <v>330</v>
      </c>
      <c r="IJB512" s="102"/>
      <c r="IJC512" s="102"/>
      <c r="IJD512" s="102"/>
      <c r="IJE512" s="102"/>
      <c r="IJF512" s="102"/>
      <c r="IJG512" s="102"/>
      <c r="IJH512" s="103"/>
      <c r="IJI512" s="101" t="s">
        <v>330</v>
      </c>
      <c r="IJJ512" s="102"/>
      <c r="IJK512" s="102"/>
      <c r="IJL512" s="102"/>
      <c r="IJM512" s="102"/>
      <c r="IJN512" s="102"/>
      <c r="IJO512" s="102"/>
      <c r="IJP512" s="103"/>
      <c r="IJQ512" s="101" t="s">
        <v>330</v>
      </c>
      <c r="IJR512" s="102"/>
      <c r="IJS512" s="102"/>
      <c r="IJT512" s="102"/>
      <c r="IJU512" s="102"/>
      <c r="IJV512" s="102"/>
      <c r="IJW512" s="102"/>
      <c r="IJX512" s="103"/>
      <c r="IJY512" s="101" t="s">
        <v>330</v>
      </c>
      <c r="IJZ512" s="102"/>
      <c r="IKA512" s="102"/>
      <c r="IKB512" s="102"/>
      <c r="IKC512" s="102"/>
      <c r="IKD512" s="102"/>
      <c r="IKE512" s="102"/>
      <c r="IKF512" s="103"/>
      <c r="IKG512" s="101" t="s">
        <v>330</v>
      </c>
      <c r="IKH512" s="102"/>
      <c r="IKI512" s="102"/>
      <c r="IKJ512" s="102"/>
      <c r="IKK512" s="102"/>
      <c r="IKL512" s="102"/>
      <c r="IKM512" s="102"/>
      <c r="IKN512" s="103"/>
      <c r="IKO512" s="101" t="s">
        <v>330</v>
      </c>
      <c r="IKP512" s="102"/>
      <c r="IKQ512" s="102"/>
      <c r="IKR512" s="102"/>
      <c r="IKS512" s="102"/>
      <c r="IKT512" s="102"/>
      <c r="IKU512" s="102"/>
      <c r="IKV512" s="103"/>
      <c r="IKW512" s="101" t="s">
        <v>330</v>
      </c>
      <c r="IKX512" s="102"/>
      <c r="IKY512" s="102"/>
      <c r="IKZ512" s="102"/>
      <c r="ILA512" s="102"/>
      <c r="ILB512" s="102"/>
      <c r="ILC512" s="102"/>
      <c r="ILD512" s="103"/>
      <c r="ILE512" s="101" t="s">
        <v>330</v>
      </c>
      <c r="ILF512" s="102"/>
      <c r="ILG512" s="102"/>
      <c r="ILH512" s="102"/>
      <c r="ILI512" s="102"/>
      <c r="ILJ512" s="102"/>
      <c r="ILK512" s="102"/>
      <c r="ILL512" s="103"/>
      <c r="ILM512" s="101" t="s">
        <v>330</v>
      </c>
      <c r="ILN512" s="102"/>
      <c r="ILO512" s="102"/>
      <c r="ILP512" s="102"/>
      <c r="ILQ512" s="102"/>
      <c r="ILR512" s="102"/>
      <c r="ILS512" s="102"/>
      <c r="ILT512" s="103"/>
      <c r="ILU512" s="101" t="s">
        <v>330</v>
      </c>
      <c r="ILV512" s="102"/>
      <c r="ILW512" s="102"/>
      <c r="ILX512" s="102"/>
      <c r="ILY512" s="102"/>
      <c r="ILZ512" s="102"/>
      <c r="IMA512" s="102"/>
      <c r="IMB512" s="103"/>
      <c r="IMC512" s="101" t="s">
        <v>330</v>
      </c>
      <c r="IMD512" s="102"/>
      <c r="IME512" s="102"/>
      <c r="IMF512" s="102"/>
      <c r="IMG512" s="102"/>
      <c r="IMH512" s="102"/>
      <c r="IMI512" s="102"/>
      <c r="IMJ512" s="103"/>
      <c r="IMK512" s="101" t="s">
        <v>330</v>
      </c>
      <c r="IML512" s="102"/>
      <c r="IMM512" s="102"/>
      <c r="IMN512" s="102"/>
      <c r="IMO512" s="102"/>
      <c r="IMP512" s="102"/>
      <c r="IMQ512" s="102"/>
      <c r="IMR512" s="103"/>
      <c r="IMS512" s="101" t="s">
        <v>330</v>
      </c>
      <c r="IMT512" s="102"/>
      <c r="IMU512" s="102"/>
      <c r="IMV512" s="102"/>
      <c r="IMW512" s="102"/>
      <c r="IMX512" s="102"/>
      <c r="IMY512" s="102"/>
      <c r="IMZ512" s="103"/>
      <c r="INA512" s="101" t="s">
        <v>330</v>
      </c>
      <c r="INB512" s="102"/>
      <c r="INC512" s="102"/>
      <c r="IND512" s="102"/>
      <c r="INE512" s="102"/>
      <c r="INF512" s="102"/>
      <c r="ING512" s="102"/>
      <c r="INH512" s="103"/>
      <c r="INI512" s="101" t="s">
        <v>330</v>
      </c>
      <c r="INJ512" s="102"/>
      <c r="INK512" s="102"/>
      <c r="INL512" s="102"/>
      <c r="INM512" s="102"/>
      <c r="INN512" s="102"/>
      <c r="INO512" s="102"/>
      <c r="INP512" s="103"/>
      <c r="INQ512" s="101" t="s">
        <v>330</v>
      </c>
      <c r="INR512" s="102"/>
      <c r="INS512" s="102"/>
      <c r="INT512" s="102"/>
      <c r="INU512" s="102"/>
      <c r="INV512" s="102"/>
      <c r="INW512" s="102"/>
      <c r="INX512" s="103"/>
      <c r="INY512" s="101" t="s">
        <v>330</v>
      </c>
      <c r="INZ512" s="102"/>
      <c r="IOA512" s="102"/>
      <c r="IOB512" s="102"/>
      <c r="IOC512" s="102"/>
      <c r="IOD512" s="102"/>
      <c r="IOE512" s="102"/>
      <c r="IOF512" s="103"/>
      <c r="IOG512" s="101" t="s">
        <v>330</v>
      </c>
      <c r="IOH512" s="102"/>
      <c r="IOI512" s="102"/>
      <c r="IOJ512" s="102"/>
      <c r="IOK512" s="102"/>
      <c r="IOL512" s="102"/>
      <c r="IOM512" s="102"/>
      <c r="ION512" s="103"/>
      <c r="IOO512" s="101" t="s">
        <v>330</v>
      </c>
      <c r="IOP512" s="102"/>
      <c r="IOQ512" s="102"/>
      <c r="IOR512" s="102"/>
      <c r="IOS512" s="102"/>
      <c r="IOT512" s="102"/>
      <c r="IOU512" s="102"/>
      <c r="IOV512" s="103"/>
      <c r="IOW512" s="101" t="s">
        <v>330</v>
      </c>
      <c r="IOX512" s="102"/>
      <c r="IOY512" s="102"/>
      <c r="IOZ512" s="102"/>
      <c r="IPA512" s="102"/>
      <c r="IPB512" s="102"/>
      <c r="IPC512" s="102"/>
      <c r="IPD512" s="103"/>
      <c r="IPE512" s="101" t="s">
        <v>330</v>
      </c>
      <c r="IPF512" s="102"/>
      <c r="IPG512" s="102"/>
      <c r="IPH512" s="102"/>
      <c r="IPI512" s="102"/>
      <c r="IPJ512" s="102"/>
      <c r="IPK512" s="102"/>
      <c r="IPL512" s="103"/>
      <c r="IPM512" s="101" t="s">
        <v>330</v>
      </c>
      <c r="IPN512" s="102"/>
      <c r="IPO512" s="102"/>
      <c r="IPP512" s="102"/>
      <c r="IPQ512" s="102"/>
      <c r="IPR512" s="102"/>
      <c r="IPS512" s="102"/>
      <c r="IPT512" s="103"/>
      <c r="IPU512" s="101" t="s">
        <v>330</v>
      </c>
      <c r="IPV512" s="102"/>
      <c r="IPW512" s="102"/>
      <c r="IPX512" s="102"/>
      <c r="IPY512" s="102"/>
      <c r="IPZ512" s="102"/>
      <c r="IQA512" s="102"/>
      <c r="IQB512" s="103"/>
      <c r="IQC512" s="101" t="s">
        <v>330</v>
      </c>
      <c r="IQD512" s="102"/>
      <c r="IQE512" s="102"/>
      <c r="IQF512" s="102"/>
      <c r="IQG512" s="102"/>
      <c r="IQH512" s="102"/>
      <c r="IQI512" s="102"/>
      <c r="IQJ512" s="103"/>
      <c r="IQK512" s="101" t="s">
        <v>330</v>
      </c>
      <c r="IQL512" s="102"/>
      <c r="IQM512" s="102"/>
      <c r="IQN512" s="102"/>
      <c r="IQO512" s="102"/>
      <c r="IQP512" s="102"/>
      <c r="IQQ512" s="102"/>
      <c r="IQR512" s="103"/>
      <c r="IQS512" s="101" t="s">
        <v>330</v>
      </c>
      <c r="IQT512" s="102"/>
      <c r="IQU512" s="102"/>
      <c r="IQV512" s="102"/>
      <c r="IQW512" s="102"/>
      <c r="IQX512" s="102"/>
      <c r="IQY512" s="102"/>
      <c r="IQZ512" s="103"/>
      <c r="IRA512" s="101" t="s">
        <v>330</v>
      </c>
      <c r="IRB512" s="102"/>
      <c r="IRC512" s="102"/>
      <c r="IRD512" s="102"/>
      <c r="IRE512" s="102"/>
      <c r="IRF512" s="102"/>
      <c r="IRG512" s="102"/>
      <c r="IRH512" s="103"/>
      <c r="IRI512" s="101" t="s">
        <v>330</v>
      </c>
      <c r="IRJ512" s="102"/>
      <c r="IRK512" s="102"/>
      <c r="IRL512" s="102"/>
      <c r="IRM512" s="102"/>
      <c r="IRN512" s="102"/>
      <c r="IRO512" s="102"/>
      <c r="IRP512" s="103"/>
      <c r="IRQ512" s="101" t="s">
        <v>330</v>
      </c>
      <c r="IRR512" s="102"/>
      <c r="IRS512" s="102"/>
      <c r="IRT512" s="102"/>
      <c r="IRU512" s="102"/>
      <c r="IRV512" s="102"/>
      <c r="IRW512" s="102"/>
      <c r="IRX512" s="103"/>
      <c r="IRY512" s="101" t="s">
        <v>330</v>
      </c>
      <c r="IRZ512" s="102"/>
      <c r="ISA512" s="102"/>
      <c r="ISB512" s="102"/>
      <c r="ISC512" s="102"/>
      <c r="ISD512" s="102"/>
      <c r="ISE512" s="102"/>
      <c r="ISF512" s="103"/>
      <c r="ISG512" s="101" t="s">
        <v>330</v>
      </c>
      <c r="ISH512" s="102"/>
      <c r="ISI512" s="102"/>
      <c r="ISJ512" s="102"/>
      <c r="ISK512" s="102"/>
      <c r="ISL512" s="102"/>
      <c r="ISM512" s="102"/>
      <c r="ISN512" s="103"/>
      <c r="ISO512" s="101" t="s">
        <v>330</v>
      </c>
      <c r="ISP512" s="102"/>
      <c r="ISQ512" s="102"/>
      <c r="ISR512" s="102"/>
      <c r="ISS512" s="102"/>
      <c r="IST512" s="102"/>
      <c r="ISU512" s="102"/>
      <c r="ISV512" s="103"/>
      <c r="ISW512" s="101" t="s">
        <v>330</v>
      </c>
      <c r="ISX512" s="102"/>
      <c r="ISY512" s="102"/>
      <c r="ISZ512" s="102"/>
      <c r="ITA512" s="102"/>
      <c r="ITB512" s="102"/>
      <c r="ITC512" s="102"/>
      <c r="ITD512" s="103"/>
      <c r="ITE512" s="101" t="s">
        <v>330</v>
      </c>
      <c r="ITF512" s="102"/>
      <c r="ITG512" s="102"/>
      <c r="ITH512" s="102"/>
      <c r="ITI512" s="102"/>
      <c r="ITJ512" s="102"/>
      <c r="ITK512" s="102"/>
      <c r="ITL512" s="103"/>
      <c r="ITM512" s="101" t="s">
        <v>330</v>
      </c>
      <c r="ITN512" s="102"/>
      <c r="ITO512" s="102"/>
      <c r="ITP512" s="102"/>
      <c r="ITQ512" s="102"/>
      <c r="ITR512" s="102"/>
      <c r="ITS512" s="102"/>
      <c r="ITT512" s="103"/>
      <c r="ITU512" s="101" t="s">
        <v>330</v>
      </c>
      <c r="ITV512" s="102"/>
      <c r="ITW512" s="102"/>
      <c r="ITX512" s="102"/>
      <c r="ITY512" s="102"/>
      <c r="ITZ512" s="102"/>
      <c r="IUA512" s="102"/>
      <c r="IUB512" s="103"/>
      <c r="IUC512" s="101" t="s">
        <v>330</v>
      </c>
      <c r="IUD512" s="102"/>
      <c r="IUE512" s="102"/>
      <c r="IUF512" s="102"/>
      <c r="IUG512" s="102"/>
      <c r="IUH512" s="102"/>
      <c r="IUI512" s="102"/>
      <c r="IUJ512" s="103"/>
      <c r="IUK512" s="101" t="s">
        <v>330</v>
      </c>
      <c r="IUL512" s="102"/>
      <c r="IUM512" s="102"/>
      <c r="IUN512" s="102"/>
      <c r="IUO512" s="102"/>
      <c r="IUP512" s="102"/>
      <c r="IUQ512" s="102"/>
      <c r="IUR512" s="103"/>
      <c r="IUS512" s="101" t="s">
        <v>330</v>
      </c>
      <c r="IUT512" s="102"/>
      <c r="IUU512" s="102"/>
      <c r="IUV512" s="102"/>
      <c r="IUW512" s="102"/>
      <c r="IUX512" s="102"/>
      <c r="IUY512" s="102"/>
      <c r="IUZ512" s="103"/>
      <c r="IVA512" s="101" t="s">
        <v>330</v>
      </c>
      <c r="IVB512" s="102"/>
      <c r="IVC512" s="102"/>
      <c r="IVD512" s="102"/>
      <c r="IVE512" s="102"/>
      <c r="IVF512" s="102"/>
      <c r="IVG512" s="102"/>
      <c r="IVH512" s="103"/>
      <c r="IVI512" s="101" t="s">
        <v>330</v>
      </c>
      <c r="IVJ512" s="102"/>
      <c r="IVK512" s="102"/>
      <c r="IVL512" s="102"/>
      <c r="IVM512" s="102"/>
      <c r="IVN512" s="102"/>
      <c r="IVO512" s="102"/>
      <c r="IVP512" s="103"/>
      <c r="IVQ512" s="101" t="s">
        <v>330</v>
      </c>
      <c r="IVR512" s="102"/>
      <c r="IVS512" s="102"/>
      <c r="IVT512" s="102"/>
      <c r="IVU512" s="102"/>
      <c r="IVV512" s="102"/>
      <c r="IVW512" s="102"/>
      <c r="IVX512" s="103"/>
      <c r="IVY512" s="101" t="s">
        <v>330</v>
      </c>
      <c r="IVZ512" s="102"/>
      <c r="IWA512" s="102"/>
      <c r="IWB512" s="102"/>
      <c r="IWC512" s="102"/>
      <c r="IWD512" s="102"/>
      <c r="IWE512" s="102"/>
      <c r="IWF512" s="103"/>
      <c r="IWG512" s="101" t="s">
        <v>330</v>
      </c>
      <c r="IWH512" s="102"/>
      <c r="IWI512" s="102"/>
      <c r="IWJ512" s="102"/>
      <c r="IWK512" s="102"/>
      <c r="IWL512" s="102"/>
      <c r="IWM512" s="102"/>
      <c r="IWN512" s="103"/>
      <c r="IWO512" s="101" t="s">
        <v>330</v>
      </c>
      <c r="IWP512" s="102"/>
      <c r="IWQ512" s="102"/>
      <c r="IWR512" s="102"/>
      <c r="IWS512" s="102"/>
      <c r="IWT512" s="102"/>
      <c r="IWU512" s="102"/>
      <c r="IWV512" s="103"/>
      <c r="IWW512" s="101" t="s">
        <v>330</v>
      </c>
      <c r="IWX512" s="102"/>
      <c r="IWY512" s="102"/>
      <c r="IWZ512" s="102"/>
      <c r="IXA512" s="102"/>
      <c r="IXB512" s="102"/>
      <c r="IXC512" s="102"/>
      <c r="IXD512" s="103"/>
      <c r="IXE512" s="101" t="s">
        <v>330</v>
      </c>
      <c r="IXF512" s="102"/>
      <c r="IXG512" s="102"/>
      <c r="IXH512" s="102"/>
      <c r="IXI512" s="102"/>
      <c r="IXJ512" s="102"/>
      <c r="IXK512" s="102"/>
      <c r="IXL512" s="103"/>
      <c r="IXM512" s="101" t="s">
        <v>330</v>
      </c>
      <c r="IXN512" s="102"/>
      <c r="IXO512" s="102"/>
      <c r="IXP512" s="102"/>
      <c r="IXQ512" s="102"/>
      <c r="IXR512" s="102"/>
      <c r="IXS512" s="102"/>
      <c r="IXT512" s="103"/>
      <c r="IXU512" s="101" t="s">
        <v>330</v>
      </c>
      <c r="IXV512" s="102"/>
      <c r="IXW512" s="102"/>
      <c r="IXX512" s="102"/>
      <c r="IXY512" s="102"/>
      <c r="IXZ512" s="102"/>
      <c r="IYA512" s="102"/>
      <c r="IYB512" s="103"/>
      <c r="IYC512" s="101" t="s">
        <v>330</v>
      </c>
      <c r="IYD512" s="102"/>
      <c r="IYE512" s="102"/>
      <c r="IYF512" s="102"/>
      <c r="IYG512" s="102"/>
      <c r="IYH512" s="102"/>
      <c r="IYI512" s="102"/>
      <c r="IYJ512" s="103"/>
      <c r="IYK512" s="101" t="s">
        <v>330</v>
      </c>
      <c r="IYL512" s="102"/>
      <c r="IYM512" s="102"/>
      <c r="IYN512" s="102"/>
      <c r="IYO512" s="102"/>
      <c r="IYP512" s="102"/>
      <c r="IYQ512" s="102"/>
      <c r="IYR512" s="103"/>
      <c r="IYS512" s="101" t="s">
        <v>330</v>
      </c>
      <c r="IYT512" s="102"/>
      <c r="IYU512" s="102"/>
      <c r="IYV512" s="102"/>
      <c r="IYW512" s="102"/>
      <c r="IYX512" s="102"/>
      <c r="IYY512" s="102"/>
      <c r="IYZ512" s="103"/>
      <c r="IZA512" s="101" t="s">
        <v>330</v>
      </c>
      <c r="IZB512" s="102"/>
      <c r="IZC512" s="102"/>
      <c r="IZD512" s="102"/>
      <c r="IZE512" s="102"/>
      <c r="IZF512" s="102"/>
      <c r="IZG512" s="102"/>
      <c r="IZH512" s="103"/>
      <c r="IZI512" s="101" t="s">
        <v>330</v>
      </c>
      <c r="IZJ512" s="102"/>
      <c r="IZK512" s="102"/>
      <c r="IZL512" s="102"/>
      <c r="IZM512" s="102"/>
      <c r="IZN512" s="102"/>
      <c r="IZO512" s="102"/>
      <c r="IZP512" s="103"/>
      <c r="IZQ512" s="101" t="s">
        <v>330</v>
      </c>
      <c r="IZR512" s="102"/>
      <c r="IZS512" s="102"/>
      <c r="IZT512" s="102"/>
      <c r="IZU512" s="102"/>
      <c r="IZV512" s="102"/>
      <c r="IZW512" s="102"/>
      <c r="IZX512" s="103"/>
      <c r="IZY512" s="101" t="s">
        <v>330</v>
      </c>
      <c r="IZZ512" s="102"/>
      <c r="JAA512" s="102"/>
      <c r="JAB512" s="102"/>
      <c r="JAC512" s="102"/>
      <c r="JAD512" s="102"/>
      <c r="JAE512" s="102"/>
      <c r="JAF512" s="103"/>
      <c r="JAG512" s="101" t="s">
        <v>330</v>
      </c>
      <c r="JAH512" s="102"/>
      <c r="JAI512" s="102"/>
      <c r="JAJ512" s="102"/>
      <c r="JAK512" s="102"/>
      <c r="JAL512" s="102"/>
      <c r="JAM512" s="102"/>
      <c r="JAN512" s="103"/>
      <c r="JAO512" s="101" t="s">
        <v>330</v>
      </c>
      <c r="JAP512" s="102"/>
      <c r="JAQ512" s="102"/>
      <c r="JAR512" s="102"/>
      <c r="JAS512" s="102"/>
      <c r="JAT512" s="102"/>
      <c r="JAU512" s="102"/>
      <c r="JAV512" s="103"/>
      <c r="JAW512" s="101" t="s">
        <v>330</v>
      </c>
      <c r="JAX512" s="102"/>
      <c r="JAY512" s="102"/>
      <c r="JAZ512" s="102"/>
      <c r="JBA512" s="102"/>
      <c r="JBB512" s="102"/>
      <c r="JBC512" s="102"/>
      <c r="JBD512" s="103"/>
      <c r="JBE512" s="101" t="s">
        <v>330</v>
      </c>
      <c r="JBF512" s="102"/>
      <c r="JBG512" s="102"/>
      <c r="JBH512" s="102"/>
      <c r="JBI512" s="102"/>
      <c r="JBJ512" s="102"/>
      <c r="JBK512" s="102"/>
      <c r="JBL512" s="103"/>
      <c r="JBM512" s="101" t="s">
        <v>330</v>
      </c>
      <c r="JBN512" s="102"/>
      <c r="JBO512" s="102"/>
      <c r="JBP512" s="102"/>
      <c r="JBQ512" s="102"/>
      <c r="JBR512" s="102"/>
      <c r="JBS512" s="102"/>
      <c r="JBT512" s="103"/>
      <c r="JBU512" s="101" t="s">
        <v>330</v>
      </c>
      <c r="JBV512" s="102"/>
      <c r="JBW512" s="102"/>
      <c r="JBX512" s="102"/>
      <c r="JBY512" s="102"/>
      <c r="JBZ512" s="102"/>
      <c r="JCA512" s="102"/>
      <c r="JCB512" s="103"/>
      <c r="JCC512" s="101" t="s">
        <v>330</v>
      </c>
      <c r="JCD512" s="102"/>
      <c r="JCE512" s="102"/>
      <c r="JCF512" s="102"/>
      <c r="JCG512" s="102"/>
      <c r="JCH512" s="102"/>
      <c r="JCI512" s="102"/>
      <c r="JCJ512" s="103"/>
      <c r="JCK512" s="101" t="s">
        <v>330</v>
      </c>
      <c r="JCL512" s="102"/>
      <c r="JCM512" s="102"/>
      <c r="JCN512" s="102"/>
      <c r="JCO512" s="102"/>
      <c r="JCP512" s="102"/>
      <c r="JCQ512" s="102"/>
      <c r="JCR512" s="103"/>
      <c r="JCS512" s="101" t="s">
        <v>330</v>
      </c>
      <c r="JCT512" s="102"/>
      <c r="JCU512" s="102"/>
      <c r="JCV512" s="102"/>
      <c r="JCW512" s="102"/>
      <c r="JCX512" s="102"/>
      <c r="JCY512" s="102"/>
      <c r="JCZ512" s="103"/>
      <c r="JDA512" s="101" t="s">
        <v>330</v>
      </c>
      <c r="JDB512" s="102"/>
      <c r="JDC512" s="102"/>
      <c r="JDD512" s="102"/>
      <c r="JDE512" s="102"/>
      <c r="JDF512" s="102"/>
      <c r="JDG512" s="102"/>
      <c r="JDH512" s="103"/>
      <c r="JDI512" s="101" t="s">
        <v>330</v>
      </c>
      <c r="JDJ512" s="102"/>
      <c r="JDK512" s="102"/>
      <c r="JDL512" s="102"/>
      <c r="JDM512" s="102"/>
      <c r="JDN512" s="102"/>
      <c r="JDO512" s="102"/>
      <c r="JDP512" s="103"/>
      <c r="JDQ512" s="101" t="s">
        <v>330</v>
      </c>
      <c r="JDR512" s="102"/>
      <c r="JDS512" s="102"/>
      <c r="JDT512" s="102"/>
      <c r="JDU512" s="102"/>
      <c r="JDV512" s="102"/>
      <c r="JDW512" s="102"/>
      <c r="JDX512" s="103"/>
      <c r="JDY512" s="101" t="s">
        <v>330</v>
      </c>
      <c r="JDZ512" s="102"/>
      <c r="JEA512" s="102"/>
      <c r="JEB512" s="102"/>
      <c r="JEC512" s="102"/>
      <c r="JED512" s="102"/>
      <c r="JEE512" s="102"/>
      <c r="JEF512" s="103"/>
      <c r="JEG512" s="101" t="s">
        <v>330</v>
      </c>
      <c r="JEH512" s="102"/>
      <c r="JEI512" s="102"/>
      <c r="JEJ512" s="102"/>
      <c r="JEK512" s="102"/>
      <c r="JEL512" s="102"/>
      <c r="JEM512" s="102"/>
      <c r="JEN512" s="103"/>
      <c r="JEO512" s="101" t="s">
        <v>330</v>
      </c>
      <c r="JEP512" s="102"/>
      <c r="JEQ512" s="102"/>
      <c r="JER512" s="102"/>
      <c r="JES512" s="102"/>
      <c r="JET512" s="102"/>
      <c r="JEU512" s="102"/>
      <c r="JEV512" s="103"/>
      <c r="JEW512" s="101" t="s">
        <v>330</v>
      </c>
      <c r="JEX512" s="102"/>
      <c r="JEY512" s="102"/>
      <c r="JEZ512" s="102"/>
      <c r="JFA512" s="102"/>
      <c r="JFB512" s="102"/>
      <c r="JFC512" s="102"/>
      <c r="JFD512" s="103"/>
      <c r="JFE512" s="101" t="s">
        <v>330</v>
      </c>
      <c r="JFF512" s="102"/>
      <c r="JFG512" s="102"/>
      <c r="JFH512" s="102"/>
      <c r="JFI512" s="102"/>
      <c r="JFJ512" s="102"/>
      <c r="JFK512" s="102"/>
      <c r="JFL512" s="103"/>
      <c r="JFM512" s="101" t="s">
        <v>330</v>
      </c>
      <c r="JFN512" s="102"/>
      <c r="JFO512" s="102"/>
      <c r="JFP512" s="102"/>
      <c r="JFQ512" s="102"/>
      <c r="JFR512" s="102"/>
      <c r="JFS512" s="102"/>
      <c r="JFT512" s="103"/>
      <c r="JFU512" s="101" t="s">
        <v>330</v>
      </c>
      <c r="JFV512" s="102"/>
      <c r="JFW512" s="102"/>
      <c r="JFX512" s="102"/>
      <c r="JFY512" s="102"/>
      <c r="JFZ512" s="102"/>
      <c r="JGA512" s="102"/>
      <c r="JGB512" s="103"/>
      <c r="JGC512" s="101" t="s">
        <v>330</v>
      </c>
      <c r="JGD512" s="102"/>
      <c r="JGE512" s="102"/>
      <c r="JGF512" s="102"/>
      <c r="JGG512" s="102"/>
      <c r="JGH512" s="102"/>
      <c r="JGI512" s="102"/>
      <c r="JGJ512" s="103"/>
      <c r="JGK512" s="101" t="s">
        <v>330</v>
      </c>
      <c r="JGL512" s="102"/>
      <c r="JGM512" s="102"/>
      <c r="JGN512" s="102"/>
      <c r="JGO512" s="102"/>
      <c r="JGP512" s="102"/>
      <c r="JGQ512" s="102"/>
      <c r="JGR512" s="103"/>
      <c r="JGS512" s="101" t="s">
        <v>330</v>
      </c>
      <c r="JGT512" s="102"/>
      <c r="JGU512" s="102"/>
      <c r="JGV512" s="102"/>
      <c r="JGW512" s="102"/>
      <c r="JGX512" s="102"/>
      <c r="JGY512" s="102"/>
      <c r="JGZ512" s="103"/>
      <c r="JHA512" s="101" t="s">
        <v>330</v>
      </c>
      <c r="JHB512" s="102"/>
      <c r="JHC512" s="102"/>
      <c r="JHD512" s="102"/>
      <c r="JHE512" s="102"/>
      <c r="JHF512" s="102"/>
      <c r="JHG512" s="102"/>
      <c r="JHH512" s="103"/>
      <c r="JHI512" s="101" t="s">
        <v>330</v>
      </c>
      <c r="JHJ512" s="102"/>
      <c r="JHK512" s="102"/>
      <c r="JHL512" s="102"/>
      <c r="JHM512" s="102"/>
      <c r="JHN512" s="102"/>
      <c r="JHO512" s="102"/>
      <c r="JHP512" s="103"/>
      <c r="JHQ512" s="101" t="s">
        <v>330</v>
      </c>
      <c r="JHR512" s="102"/>
      <c r="JHS512" s="102"/>
      <c r="JHT512" s="102"/>
      <c r="JHU512" s="102"/>
      <c r="JHV512" s="102"/>
      <c r="JHW512" s="102"/>
      <c r="JHX512" s="103"/>
      <c r="JHY512" s="101" t="s">
        <v>330</v>
      </c>
      <c r="JHZ512" s="102"/>
      <c r="JIA512" s="102"/>
      <c r="JIB512" s="102"/>
      <c r="JIC512" s="102"/>
      <c r="JID512" s="102"/>
      <c r="JIE512" s="102"/>
      <c r="JIF512" s="103"/>
      <c r="JIG512" s="101" t="s">
        <v>330</v>
      </c>
      <c r="JIH512" s="102"/>
      <c r="JII512" s="102"/>
      <c r="JIJ512" s="102"/>
      <c r="JIK512" s="102"/>
      <c r="JIL512" s="102"/>
      <c r="JIM512" s="102"/>
      <c r="JIN512" s="103"/>
      <c r="JIO512" s="101" t="s">
        <v>330</v>
      </c>
      <c r="JIP512" s="102"/>
      <c r="JIQ512" s="102"/>
      <c r="JIR512" s="102"/>
      <c r="JIS512" s="102"/>
      <c r="JIT512" s="102"/>
      <c r="JIU512" s="102"/>
      <c r="JIV512" s="103"/>
      <c r="JIW512" s="101" t="s">
        <v>330</v>
      </c>
      <c r="JIX512" s="102"/>
      <c r="JIY512" s="102"/>
      <c r="JIZ512" s="102"/>
      <c r="JJA512" s="102"/>
      <c r="JJB512" s="102"/>
      <c r="JJC512" s="102"/>
      <c r="JJD512" s="103"/>
      <c r="JJE512" s="101" t="s">
        <v>330</v>
      </c>
      <c r="JJF512" s="102"/>
      <c r="JJG512" s="102"/>
      <c r="JJH512" s="102"/>
      <c r="JJI512" s="102"/>
      <c r="JJJ512" s="102"/>
      <c r="JJK512" s="102"/>
      <c r="JJL512" s="103"/>
      <c r="JJM512" s="101" t="s">
        <v>330</v>
      </c>
      <c r="JJN512" s="102"/>
      <c r="JJO512" s="102"/>
      <c r="JJP512" s="102"/>
      <c r="JJQ512" s="102"/>
      <c r="JJR512" s="102"/>
      <c r="JJS512" s="102"/>
      <c r="JJT512" s="103"/>
      <c r="JJU512" s="101" t="s">
        <v>330</v>
      </c>
      <c r="JJV512" s="102"/>
      <c r="JJW512" s="102"/>
      <c r="JJX512" s="102"/>
      <c r="JJY512" s="102"/>
      <c r="JJZ512" s="102"/>
      <c r="JKA512" s="102"/>
      <c r="JKB512" s="103"/>
      <c r="JKC512" s="101" t="s">
        <v>330</v>
      </c>
      <c r="JKD512" s="102"/>
      <c r="JKE512" s="102"/>
      <c r="JKF512" s="102"/>
      <c r="JKG512" s="102"/>
      <c r="JKH512" s="102"/>
      <c r="JKI512" s="102"/>
      <c r="JKJ512" s="103"/>
      <c r="JKK512" s="101" t="s">
        <v>330</v>
      </c>
      <c r="JKL512" s="102"/>
      <c r="JKM512" s="102"/>
      <c r="JKN512" s="102"/>
      <c r="JKO512" s="102"/>
      <c r="JKP512" s="102"/>
      <c r="JKQ512" s="102"/>
      <c r="JKR512" s="103"/>
      <c r="JKS512" s="101" t="s">
        <v>330</v>
      </c>
      <c r="JKT512" s="102"/>
      <c r="JKU512" s="102"/>
      <c r="JKV512" s="102"/>
      <c r="JKW512" s="102"/>
      <c r="JKX512" s="102"/>
      <c r="JKY512" s="102"/>
      <c r="JKZ512" s="103"/>
      <c r="JLA512" s="101" t="s">
        <v>330</v>
      </c>
      <c r="JLB512" s="102"/>
      <c r="JLC512" s="102"/>
      <c r="JLD512" s="102"/>
      <c r="JLE512" s="102"/>
      <c r="JLF512" s="102"/>
      <c r="JLG512" s="102"/>
      <c r="JLH512" s="103"/>
      <c r="JLI512" s="101" t="s">
        <v>330</v>
      </c>
      <c r="JLJ512" s="102"/>
      <c r="JLK512" s="102"/>
      <c r="JLL512" s="102"/>
      <c r="JLM512" s="102"/>
      <c r="JLN512" s="102"/>
      <c r="JLO512" s="102"/>
      <c r="JLP512" s="103"/>
      <c r="JLQ512" s="101" t="s">
        <v>330</v>
      </c>
      <c r="JLR512" s="102"/>
      <c r="JLS512" s="102"/>
      <c r="JLT512" s="102"/>
      <c r="JLU512" s="102"/>
      <c r="JLV512" s="102"/>
      <c r="JLW512" s="102"/>
      <c r="JLX512" s="103"/>
      <c r="JLY512" s="101" t="s">
        <v>330</v>
      </c>
      <c r="JLZ512" s="102"/>
      <c r="JMA512" s="102"/>
      <c r="JMB512" s="102"/>
      <c r="JMC512" s="102"/>
      <c r="JMD512" s="102"/>
      <c r="JME512" s="102"/>
      <c r="JMF512" s="103"/>
      <c r="JMG512" s="101" t="s">
        <v>330</v>
      </c>
      <c r="JMH512" s="102"/>
      <c r="JMI512" s="102"/>
      <c r="JMJ512" s="102"/>
      <c r="JMK512" s="102"/>
      <c r="JML512" s="102"/>
      <c r="JMM512" s="102"/>
      <c r="JMN512" s="103"/>
      <c r="JMO512" s="101" t="s">
        <v>330</v>
      </c>
      <c r="JMP512" s="102"/>
      <c r="JMQ512" s="102"/>
      <c r="JMR512" s="102"/>
      <c r="JMS512" s="102"/>
      <c r="JMT512" s="102"/>
      <c r="JMU512" s="102"/>
      <c r="JMV512" s="103"/>
      <c r="JMW512" s="101" t="s">
        <v>330</v>
      </c>
      <c r="JMX512" s="102"/>
      <c r="JMY512" s="102"/>
      <c r="JMZ512" s="102"/>
      <c r="JNA512" s="102"/>
      <c r="JNB512" s="102"/>
      <c r="JNC512" s="102"/>
      <c r="JND512" s="103"/>
      <c r="JNE512" s="101" t="s">
        <v>330</v>
      </c>
      <c r="JNF512" s="102"/>
      <c r="JNG512" s="102"/>
      <c r="JNH512" s="102"/>
      <c r="JNI512" s="102"/>
      <c r="JNJ512" s="102"/>
      <c r="JNK512" s="102"/>
      <c r="JNL512" s="103"/>
      <c r="JNM512" s="101" t="s">
        <v>330</v>
      </c>
      <c r="JNN512" s="102"/>
      <c r="JNO512" s="102"/>
      <c r="JNP512" s="102"/>
      <c r="JNQ512" s="102"/>
      <c r="JNR512" s="102"/>
      <c r="JNS512" s="102"/>
      <c r="JNT512" s="103"/>
      <c r="JNU512" s="101" t="s">
        <v>330</v>
      </c>
      <c r="JNV512" s="102"/>
      <c r="JNW512" s="102"/>
      <c r="JNX512" s="102"/>
      <c r="JNY512" s="102"/>
      <c r="JNZ512" s="102"/>
      <c r="JOA512" s="102"/>
      <c r="JOB512" s="103"/>
      <c r="JOC512" s="101" t="s">
        <v>330</v>
      </c>
      <c r="JOD512" s="102"/>
      <c r="JOE512" s="102"/>
      <c r="JOF512" s="102"/>
      <c r="JOG512" s="102"/>
      <c r="JOH512" s="102"/>
      <c r="JOI512" s="102"/>
      <c r="JOJ512" s="103"/>
      <c r="JOK512" s="101" t="s">
        <v>330</v>
      </c>
      <c r="JOL512" s="102"/>
      <c r="JOM512" s="102"/>
      <c r="JON512" s="102"/>
      <c r="JOO512" s="102"/>
      <c r="JOP512" s="102"/>
      <c r="JOQ512" s="102"/>
      <c r="JOR512" s="103"/>
      <c r="JOS512" s="101" t="s">
        <v>330</v>
      </c>
      <c r="JOT512" s="102"/>
      <c r="JOU512" s="102"/>
      <c r="JOV512" s="102"/>
      <c r="JOW512" s="102"/>
      <c r="JOX512" s="102"/>
      <c r="JOY512" s="102"/>
      <c r="JOZ512" s="103"/>
      <c r="JPA512" s="101" t="s">
        <v>330</v>
      </c>
      <c r="JPB512" s="102"/>
      <c r="JPC512" s="102"/>
      <c r="JPD512" s="102"/>
      <c r="JPE512" s="102"/>
      <c r="JPF512" s="102"/>
      <c r="JPG512" s="102"/>
      <c r="JPH512" s="103"/>
      <c r="JPI512" s="101" t="s">
        <v>330</v>
      </c>
      <c r="JPJ512" s="102"/>
      <c r="JPK512" s="102"/>
      <c r="JPL512" s="102"/>
      <c r="JPM512" s="102"/>
      <c r="JPN512" s="102"/>
      <c r="JPO512" s="102"/>
      <c r="JPP512" s="103"/>
      <c r="JPQ512" s="101" t="s">
        <v>330</v>
      </c>
      <c r="JPR512" s="102"/>
      <c r="JPS512" s="102"/>
      <c r="JPT512" s="102"/>
      <c r="JPU512" s="102"/>
      <c r="JPV512" s="102"/>
      <c r="JPW512" s="102"/>
      <c r="JPX512" s="103"/>
      <c r="JPY512" s="101" t="s">
        <v>330</v>
      </c>
      <c r="JPZ512" s="102"/>
      <c r="JQA512" s="102"/>
      <c r="JQB512" s="102"/>
      <c r="JQC512" s="102"/>
      <c r="JQD512" s="102"/>
      <c r="JQE512" s="102"/>
      <c r="JQF512" s="103"/>
      <c r="JQG512" s="101" t="s">
        <v>330</v>
      </c>
      <c r="JQH512" s="102"/>
      <c r="JQI512" s="102"/>
      <c r="JQJ512" s="102"/>
      <c r="JQK512" s="102"/>
      <c r="JQL512" s="102"/>
      <c r="JQM512" s="102"/>
      <c r="JQN512" s="103"/>
      <c r="JQO512" s="101" t="s">
        <v>330</v>
      </c>
      <c r="JQP512" s="102"/>
      <c r="JQQ512" s="102"/>
      <c r="JQR512" s="102"/>
      <c r="JQS512" s="102"/>
      <c r="JQT512" s="102"/>
      <c r="JQU512" s="102"/>
      <c r="JQV512" s="103"/>
      <c r="JQW512" s="101" t="s">
        <v>330</v>
      </c>
      <c r="JQX512" s="102"/>
      <c r="JQY512" s="102"/>
      <c r="JQZ512" s="102"/>
      <c r="JRA512" s="102"/>
      <c r="JRB512" s="102"/>
      <c r="JRC512" s="102"/>
      <c r="JRD512" s="103"/>
      <c r="JRE512" s="101" t="s">
        <v>330</v>
      </c>
      <c r="JRF512" s="102"/>
      <c r="JRG512" s="102"/>
      <c r="JRH512" s="102"/>
      <c r="JRI512" s="102"/>
      <c r="JRJ512" s="102"/>
      <c r="JRK512" s="102"/>
      <c r="JRL512" s="103"/>
      <c r="JRM512" s="101" t="s">
        <v>330</v>
      </c>
      <c r="JRN512" s="102"/>
      <c r="JRO512" s="102"/>
      <c r="JRP512" s="102"/>
      <c r="JRQ512" s="102"/>
      <c r="JRR512" s="102"/>
      <c r="JRS512" s="102"/>
      <c r="JRT512" s="103"/>
      <c r="JRU512" s="101" t="s">
        <v>330</v>
      </c>
      <c r="JRV512" s="102"/>
      <c r="JRW512" s="102"/>
      <c r="JRX512" s="102"/>
      <c r="JRY512" s="102"/>
      <c r="JRZ512" s="102"/>
      <c r="JSA512" s="102"/>
      <c r="JSB512" s="103"/>
      <c r="JSC512" s="101" t="s">
        <v>330</v>
      </c>
      <c r="JSD512" s="102"/>
      <c r="JSE512" s="102"/>
      <c r="JSF512" s="102"/>
      <c r="JSG512" s="102"/>
      <c r="JSH512" s="102"/>
      <c r="JSI512" s="102"/>
      <c r="JSJ512" s="103"/>
      <c r="JSK512" s="101" t="s">
        <v>330</v>
      </c>
      <c r="JSL512" s="102"/>
      <c r="JSM512" s="102"/>
      <c r="JSN512" s="102"/>
      <c r="JSO512" s="102"/>
      <c r="JSP512" s="102"/>
      <c r="JSQ512" s="102"/>
      <c r="JSR512" s="103"/>
      <c r="JSS512" s="101" t="s">
        <v>330</v>
      </c>
      <c r="JST512" s="102"/>
      <c r="JSU512" s="102"/>
      <c r="JSV512" s="102"/>
      <c r="JSW512" s="102"/>
      <c r="JSX512" s="102"/>
      <c r="JSY512" s="102"/>
      <c r="JSZ512" s="103"/>
      <c r="JTA512" s="101" t="s">
        <v>330</v>
      </c>
      <c r="JTB512" s="102"/>
      <c r="JTC512" s="102"/>
      <c r="JTD512" s="102"/>
      <c r="JTE512" s="102"/>
      <c r="JTF512" s="102"/>
      <c r="JTG512" s="102"/>
      <c r="JTH512" s="103"/>
      <c r="JTI512" s="101" t="s">
        <v>330</v>
      </c>
      <c r="JTJ512" s="102"/>
      <c r="JTK512" s="102"/>
      <c r="JTL512" s="102"/>
      <c r="JTM512" s="102"/>
      <c r="JTN512" s="102"/>
      <c r="JTO512" s="102"/>
      <c r="JTP512" s="103"/>
      <c r="JTQ512" s="101" t="s">
        <v>330</v>
      </c>
      <c r="JTR512" s="102"/>
      <c r="JTS512" s="102"/>
      <c r="JTT512" s="102"/>
      <c r="JTU512" s="102"/>
      <c r="JTV512" s="102"/>
      <c r="JTW512" s="102"/>
      <c r="JTX512" s="103"/>
      <c r="JTY512" s="101" t="s">
        <v>330</v>
      </c>
      <c r="JTZ512" s="102"/>
      <c r="JUA512" s="102"/>
      <c r="JUB512" s="102"/>
      <c r="JUC512" s="102"/>
      <c r="JUD512" s="102"/>
      <c r="JUE512" s="102"/>
      <c r="JUF512" s="103"/>
      <c r="JUG512" s="101" t="s">
        <v>330</v>
      </c>
      <c r="JUH512" s="102"/>
      <c r="JUI512" s="102"/>
      <c r="JUJ512" s="102"/>
      <c r="JUK512" s="102"/>
      <c r="JUL512" s="102"/>
      <c r="JUM512" s="102"/>
      <c r="JUN512" s="103"/>
      <c r="JUO512" s="101" t="s">
        <v>330</v>
      </c>
      <c r="JUP512" s="102"/>
      <c r="JUQ512" s="102"/>
      <c r="JUR512" s="102"/>
      <c r="JUS512" s="102"/>
      <c r="JUT512" s="102"/>
      <c r="JUU512" s="102"/>
      <c r="JUV512" s="103"/>
      <c r="JUW512" s="101" t="s">
        <v>330</v>
      </c>
      <c r="JUX512" s="102"/>
      <c r="JUY512" s="102"/>
      <c r="JUZ512" s="102"/>
      <c r="JVA512" s="102"/>
      <c r="JVB512" s="102"/>
      <c r="JVC512" s="102"/>
      <c r="JVD512" s="103"/>
      <c r="JVE512" s="101" t="s">
        <v>330</v>
      </c>
      <c r="JVF512" s="102"/>
      <c r="JVG512" s="102"/>
      <c r="JVH512" s="102"/>
      <c r="JVI512" s="102"/>
      <c r="JVJ512" s="102"/>
      <c r="JVK512" s="102"/>
      <c r="JVL512" s="103"/>
      <c r="JVM512" s="101" t="s">
        <v>330</v>
      </c>
      <c r="JVN512" s="102"/>
      <c r="JVO512" s="102"/>
      <c r="JVP512" s="102"/>
      <c r="JVQ512" s="102"/>
      <c r="JVR512" s="102"/>
      <c r="JVS512" s="102"/>
      <c r="JVT512" s="103"/>
      <c r="JVU512" s="101" t="s">
        <v>330</v>
      </c>
      <c r="JVV512" s="102"/>
      <c r="JVW512" s="102"/>
      <c r="JVX512" s="102"/>
      <c r="JVY512" s="102"/>
      <c r="JVZ512" s="102"/>
      <c r="JWA512" s="102"/>
      <c r="JWB512" s="103"/>
      <c r="JWC512" s="101" t="s">
        <v>330</v>
      </c>
      <c r="JWD512" s="102"/>
      <c r="JWE512" s="102"/>
      <c r="JWF512" s="102"/>
      <c r="JWG512" s="102"/>
      <c r="JWH512" s="102"/>
      <c r="JWI512" s="102"/>
      <c r="JWJ512" s="103"/>
      <c r="JWK512" s="101" t="s">
        <v>330</v>
      </c>
      <c r="JWL512" s="102"/>
      <c r="JWM512" s="102"/>
      <c r="JWN512" s="102"/>
      <c r="JWO512" s="102"/>
      <c r="JWP512" s="102"/>
      <c r="JWQ512" s="102"/>
      <c r="JWR512" s="103"/>
      <c r="JWS512" s="101" t="s">
        <v>330</v>
      </c>
      <c r="JWT512" s="102"/>
      <c r="JWU512" s="102"/>
      <c r="JWV512" s="102"/>
      <c r="JWW512" s="102"/>
      <c r="JWX512" s="102"/>
      <c r="JWY512" s="102"/>
      <c r="JWZ512" s="103"/>
      <c r="JXA512" s="101" t="s">
        <v>330</v>
      </c>
      <c r="JXB512" s="102"/>
      <c r="JXC512" s="102"/>
      <c r="JXD512" s="102"/>
      <c r="JXE512" s="102"/>
      <c r="JXF512" s="102"/>
      <c r="JXG512" s="102"/>
      <c r="JXH512" s="103"/>
      <c r="JXI512" s="101" t="s">
        <v>330</v>
      </c>
      <c r="JXJ512" s="102"/>
      <c r="JXK512" s="102"/>
      <c r="JXL512" s="102"/>
      <c r="JXM512" s="102"/>
      <c r="JXN512" s="102"/>
      <c r="JXO512" s="102"/>
      <c r="JXP512" s="103"/>
      <c r="JXQ512" s="101" t="s">
        <v>330</v>
      </c>
      <c r="JXR512" s="102"/>
      <c r="JXS512" s="102"/>
      <c r="JXT512" s="102"/>
      <c r="JXU512" s="102"/>
      <c r="JXV512" s="102"/>
      <c r="JXW512" s="102"/>
      <c r="JXX512" s="103"/>
      <c r="JXY512" s="101" t="s">
        <v>330</v>
      </c>
      <c r="JXZ512" s="102"/>
      <c r="JYA512" s="102"/>
      <c r="JYB512" s="102"/>
      <c r="JYC512" s="102"/>
      <c r="JYD512" s="102"/>
      <c r="JYE512" s="102"/>
      <c r="JYF512" s="103"/>
      <c r="JYG512" s="101" t="s">
        <v>330</v>
      </c>
      <c r="JYH512" s="102"/>
      <c r="JYI512" s="102"/>
      <c r="JYJ512" s="102"/>
      <c r="JYK512" s="102"/>
      <c r="JYL512" s="102"/>
      <c r="JYM512" s="102"/>
      <c r="JYN512" s="103"/>
      <c r="JYO512" s="101" t="s">
        <v>330</v>
      </c>
      <c r="JYP512" s="102"/>
      <c r="JYQ512" s="102"/>
      <c r="JYR512" s="102"/>
      <c r="JYS512" s="102"/>
      <c r="JYT512" s="102"/>
      <c r="JYU512" s="102"/>
      <c r="JYV512" s="103"/>
      <c r="JYW512" s="101" t="s">
        <v>330</v>
      </c>
      <c r="JYX512" s="102"/>
      <c r="JYY512" s="102"/>
      <c r="JYZ512" s="102"/>
      <c r="JZA512" s="102"/>
      <c r="JZB512" s="102"/>
      <c r="JZC512" s="102"/>
      <c r="JZD512" s="103"/>
      <c r="JZE512" s="101" t="s">
        <v>330</v>
      </c>
      <c r="JZF512" s="102"/>
      <c r="JZG512" s="102"/>
      <c r="JZH512" s="102"/>
      <c r="JZI512" s="102"/>
      <c r="JZJ512" s="102"/>
      <c r="JZK512" s="102"/>
      <c r="JZL512" s="103"/>
      <c r="JZM512" s="101" t="s">
        <v>330</v>
      </c>
      <c r="JZN512" s="102"/>
      <c r="JZO512" s="102"/>
      <c r="JZP512" s="102"/>
      <c r="JZQ512" s="102"/>
      <c r="JZR512" s="102"/>
      <c r="JZS512" s="102"/>
      <c r="JZT512" s="103"/>
      <c r="JZU512" s="101" t="s">
        <v>330</v>
      </c>
      <c r="JZV512" s="102"/>
      <c r="JZW512" s="102"/>
      <c r="JZX512" s="102"/>
      <c r="JZY512" s="102"/>
      <c r="JZZ512" s="102"/>
      <c r="KAA512" s="102"/>
      <c r="KAB512" s="103"/>
      <c r="KAC512" s="101" t="s">
        <v>330</v>
      </c>
      <c r="KAD512" s="102"/>
      <c r="KAE512" s="102"/>
      <c r="KAF512" s="102"/>
      <c r="KAG512" s="102"/>
      <c r="KAH512" s="102"/>
      <c r="KAI512" s="102"/>
      <c r="KAJ512" s="103"/>
      <c r="KAK512" s="101" t="s">
        <v>330</v>
      </c>
      <c r="KAL512" s="102"/>
      <c r="KAM512" s="102"/>
      <c r="KAN512" s="102"/>
      <c r="KAO512" s="102"/>
      <c r="KAP512" s="102"/>
      <c r="KAQ512" s="102"/>
      <c r="KAR512" s="103"/>
      <c r="KAS512" s="101" t="s">
        <v>330</v>
      </c>
      <c r="KAT512" s="102"/>
      <c r="KAU512" s="102"/>
      <c r="KAV512" s="102"/>
      <c r="KAW512" s="102"/>
      <c r="KAX512" s="102"/>
      <c r="KAY512" s="102"/>
      <c r="KAZ512" s="103"/>
      <c r="KBA512" s="101" t="s">
        <v>330</v>
      </c>
      <c r="KBB512" s="102"/>
      <c r="KBC512" s="102"/>
      <c r="KBD512" s="102"/>
      <c r="KBE512" s="102"/>
      <c r="KBF512" s="102"/>
      <c r="KBG512" s="102"/>
      <c r="KBH512" s="103"/>
      <c r="KBI512" s="101" t="s">
        <v>330</v>
      </c>
      <c r="KBJ512" s="102"/>
      <c r="KBK512" s="102"/>
      <c r="KBL512" s="102"/>
      <c r="KBM512" s="102"/>
      <c r="KBN512" s="102"/>
      <c r="KBO512" s="102"/>
      <c r="KBP512" s="103"/>
      <c r="KBQ512" s="101" t="s">
        <v>330</v>
      </c>
      <c r="KBR512" s="102"/>
      <c r="KBS512" s="102"/>
      <c r="KBT512" s="102"/>
      <c r="KBU512" s="102"/>
      <c r="KBV512" s="102"/>
      <c r="KBW512" s="102"/>
      <c r="KBX512" s="103"/>
      <c r="KBY512" s="101" t="s">
        <v>330</v>
      </c>
      <c r="KBZ512" s="102"/>
      <c r="KCA512" s="102"/>
      <c r="KCB512" s="102"/>
      <c r="KCC512" s="102"/>
      <c r="KCD512" s="102"/>
      <c r="KCE512" s="102"/>
      <c r="KCF512" s="103"/>
      <c r="KCG512" s="101" t="s">
        <v>330</v>
      </c>
      <c r="KCH512" s="102"/>
      <c r="KCI512" s="102"/>
      <c r="KCJ512" s="102"/>
      <c r="KCK512" s="102"/>
      <c r="KCL512" s="102"/>
      <c r="KCM512" s="102"/>
      <c r="KCN512" s="103"/>
      <c r="KCO512" s="101" t="s">
        <v>330</v>
      </c>
      <c r="KCP512" s="102"/>
      <c r="KCQ512" s="102"/>
      <c r="KCR512" s="102"/>
      <c r="KCS512" s="102"/>
      <c r="KCT512" s="102"/>
      <c r="KCU512" s="102"/>
      <c r="KCV512" s="103"/>
      <c r="KCW512" s="101" t="s">
        <v>330</v>
      </c>
      <c r="KCX512" s="102"/>
      <c r="KCY512" s="102"/>
      <c r="KCZ512" s="102"/>
      <c r="KDA512" s="102"/>
      <c r="KDB512" s="102"/>
      <c r="KDC512" s="102"/>
      <c r="KDD512" s="103"/>
      <c r="KDE512" s="101" t="s">
        <v>330</v>
      </c>
      <c r="KDF512" s="102"/>
      <c r="KDG512" s="102"/>
      <c r="KDH512" s="102"/>
      <c r="KDI512" s="102"/>
      <c r="KDJ512" s="102"/>
      <c r="KDK512" s="102"/>
      <c r="KDL512" s="103"/>
      <c r="KDM512" s="101" t="s">
        <v>330</v>
      </c>
      <c r="KDN512" s="102"/>
      <c r="KDO512" s="102"/>
      <c r="KDP512" s="102"/>
      <c r="KDQ512" s="102"/>
      <c r="KDR512" s="102"/>
      <c r="KDS512" s="102"/>
      <c r="KDT512" s="103"/>
      <c r="KDU512" s="101" t="s">
        <v>330</v>
      </c>
      <c r="KDV512" s="102"/>
      <c r="KDW512" s="102"/>
      <c r="KDX512" s="102"/>
      <c r="KDY512" s="102"/>
      <c r="KDZ512" s="102"/>
      <c r="KEA512" s="102"/>
      <c r="KEB512" s="103"/>
      <c r="KEC512" s="101" t="s">
        <v>330</v>
      </c>
      <c r="KED512" s="102"/>
      <c r="KEE512" s="102"/>
      <c r="KEF512" s="102"/>
      <c r="KEG512" s="102"/>
      <c r="KEH512" s="102"/>
      <c r="KEI512" s="102"/>
      <c r="KEJ512" s="103"/>
      <c r="KEK512" s="101" t="s">
        <v>330</v>
      </c>
      <c r="KEL512" s="102"/>
      <c r="KEM512" s="102"/>
      <c r="KEN512" s="102"/>
      <c r="KEO512" s="102"/>
      <c r="KEP512" s="102"/>
      <c r="KEQ512" s="102"/>
      <c r="KER512" s="103"/>
      <c r="KES512" s="101" t="s">
        <v>330</v>
      </c>
      <c r="KET512" s="102"/>
      <c r="KEU512" s="102"/>
      <c r="KEV512" s="102"/>
      <c r="KEW512" s="102"/>
      <c r="KEX512" s="102"/>
      <c r="KEY512" s="102"/>
      <c r="KEZ512" s="103"/>
      <c r="KFA512" s="101" t="s">
        <v>330</v>
      </c>
      <c r="KFB512" s="102"/>
      <c r="KFC512" s="102"/>
      <c r="KFD512" s="102"/>
      <c r="KFE512" s="102"/>
      <c r="KFF512" s="102"/>
      <c r="KFG512" s="102"/>
      <c r="KFH512" s="103"/>
      <c r="KFI512" s="101" t="s">
        <v>330</v>
      </c>
      <c r="KFJ512" s="102"/>
      <c r="KFK512" s="102"/>
      <c r="KFL512" s="102"/>
      <c r="KFM512" s="102"/>
      <c r="KFN512" s="102"/>
      <c r="KFO512" s="102"/>
      <c r="KFP512" s="103"/>
      <c r="KFQ512" s="101" t="s">
        <v>330</v>
      </c>
      <c r="KFR512" s="102"/>
      <c r="KFS512" s="102"/>
      <c r="KFT512" s="102"/>
      <c r="KFU512" s="102"/>
      <c r="KFV512" s="102"/>
      <c r="KFW512" s="102"/>
      <c r="KFX512" s="103"/>
      <c r="KFY512" s="101" t="s">
        <v>330</v>
      </c>
      <c r="KFZ512" s="102"/>
      <c r="KGA512" s="102"/>
      <c r="KGB512" s="102"/>
      <c r="KGC512" s="102"/>
      <c r="KGD512" s="102"/>
      <c r="KGE512" s="102"/>
      <c r="KGF512" s="103"/>
      <c r="KGG512" s="101" t="s">
        <v>330</v>
      </c>
      <c r="KGH512" s="102"/>
      <c r="KGI512" s="102"/>
      <c r="KGJ512" s="102"/>
      <c r="KGK512" s="102"/>
      <c r="KGL512" s="102"/>
      <c r="KGM512" s="102"/>
      <c r="KGN512" s="103"/>
      <c r="KGO512" s="101" t="s">
        <v>330</v>
      </c>
      <c r="KGP512" s="102"/>
      <c r="KGQ512" s="102"/>
      <c r="KGR512" s="102"/>
      <c r="KGS512" s="102"/>
      <c r="KGT512" s="102"/>
      <c r="KGU512" s="102"/>
      <c r="KGV512" s="103"/>
      <c r="KGW512" s="101" t="s">
        <v>330</v>
      </c>
      <c r="KGX512" s="102"/>
      <c r="KGY512" s="102"/>
      <c r="KGZ512" s="102"/>
      <c r="KHA512" s="102"/>
      <c r="KHB512" s="102"/>
      <c r="KHC512" s="102"/>
      <c r="KHD512" s="103"/>
      <c r="KHE512" s="101" t="s">
        <v>330</v>
      </c>
      <c r="KHF512" s="102"/>
      <c r="KHG512" s="102"/>
      <c r="KHH512" s="102"/>
      <c r="KHI512" s="102"/>
      <c r="KHJ512" s="102"/>
      <c r="KHK512" s="102"/>
      <c r="KHL512" s="103"/>
      <c r="KHM512" s="101" t="s">
        <v>330</v>
      </c>
      <c r="KHN512" s="102"/>
      <c r="KHO512" s="102"/>
      <c r="KHP512" s="102"/>
      <c r="KHQ512" s="102"/>
      <c r="KHR512" s="102"/>
      <c r="KHS512" s="102"/>
      <c r="KHT512" s="103"/>
      <c r="KHU512" s="101" t="s">
        <v>330</v>
      </c>
      <c r="KHV512" s="102"/>
      <c r="KHW512" s="102"/>
      <c r="KHX512" s="102"/>
      <c r="KHY512" s="102"/>
      <c r="KHZ512" s="102"/>
      <c r="KIA512" s="102"/>
      <c r="KIB512" s="103"/>
      <c r="KIC512" s="101" t="s">
        <v>330</v>
      </c>
      <c r="KID512" s="102"/>
      <c r="KIE512" s="102"/>
      <c r="KIF512" s="102"/>
      <c r="KIG512" s="102"/>
      <c r="KIH512" s="102"/>
      <c r="KII512" s="102"/>
      <c r="KIJ512" s="103"/>
      <c r="KIK512" s="101" t="s">
        <v>330</v>
      </c>
      <c r="KIL512" s="102"/>
      <c r="KIM512" s="102"/>
      <c r="KIN512" s="102"/>
      <c r="KIO512" s="102"/>
      <c r="KIP512" s="102"/>
      <c r="KIQ512" s="102"/>
      <c r="KIR512" s="103"/>
      <c r="KIS512" s="101" t="s">
        <v>330</v>
      </c>
      <c r="KIT512" s="102"/>
      <c r="KIU512" s="102"/>
      <c r="KIV512" s="102"/>
      <c r="KIW512" s="102"/>
      <c r="KIX512" s="102"/>
      <c r="KIY512" s="102"/>
      <c r="KIZ512" s="103"/>
      <c r="KJA512" s="101" t="s">
        <v>330</v>
      </c>
      <c r="KJB512" s="102"/>
      <c r="KJC512" s="102"/>
      <c r="KJD512" s="102"/>
      <c r="KJE512" s="102"/>
      <c r="KJF512" s="102"/>
      <c r="KJG512" s="102"/>
      <c r="KJH512" s="103"/>
      <c r="KJI512" s="101" t="s">
        <v>330</v>
      </c>
      <c r="KJJ512" s="102"/>
      <c r="KJK512" s="102"/>
      <c r="KJL512" s="102"/>
      <c r="KJM512" s="102"/>
      <c r="KJN512" s="102"/>
      <c r="KJO512" s="102"/>
      <c r="KJP512" s="103"/>
      <c r="KJQ512" s="101" t="s">
        <v>330</v>
      </c>
      <c r="KJR512" s="102"/>
      <c r="KJS512" s="102"/>
      <c r="KJT512" s="102"/>
      <c r="KJU512" s="102"/>
      <c r="KJV512" s="102"/>
      <c r="KJW512" s="102"/>
      <c r="KJX512" s="103"/>
      <c r="KJY512" s="101" t="s">
        <v>330</v>
      </c>
      <c r="KJZ512" s="102"/>
      <c r="KKA512" s="102"/>
      <c r="KKB512" s="102"/>
      <c r="KKC512" s="102"/>
      <c r="KKD512" s="102"/>
      <c r="KKE512" s="102"/>
      <c r="KKF512" s="103"/>
      <c r="KKG512" s="101" t="s">
        <v>330</v>
      </c>
      <c r="KKH512" s="102"/>
      <c r="KKI512" s="102"/>
      <c r="KKJ512" s="102"/>
      <c r="KKK512" s="102"/>
      <c r="KKL512" s="102"/>
      <c r="KKM512" s="102"/>
      <c r="KKN512" s="103"/>
      <c r="KKO512" s="101" t="s">
        <v>330</v>
      </c>
      <c r="KKP512" s="102"/>
      <c r="KKQ512" s="102"/>
      <c r="KKR512" s="102"/>
      <c r="KKS512" s="102"/>
      <c r="KKT512" s="102"/>
      <c r="KKU512" s="102"/>
      <c r="KKV512" s="103"/>
      <c r="KKW512" s="101" t="s">
        <v>330</v>
      </c>
      <c r="KKX512" s="102"/>
      <c r="KKY512" s="102"/>
      <c r="KKZ512" s="102"/>
      <c r="KLA512" s="102"/>
      <c r="KLB512" s="102"/>
      <c r="KLC512" s="102"/>
      <c r="KLD512" s="103"/>
      <c r="KLE512" s="101" t="s">
        <v>330</v>
      </c>
      <c r="KLF512" s="102"/>
      <c r="KLG512" s="102"/>
      <c r="KLH512" s="102"/>
      <c r="KLI512" s="102"/>
      <c r="KLJ512" s="102"/>
      <c r="KLK512" s="102"/>
      <c r="KLL512" s="103"/>
      <c r="KLM512" s="101" t="s">
        <v>330</v>
      </c>
      <c r="KLN512" s="102"/>
      <c r="KLO512" s="102"/>
      <c r="KLP512" s="102"/>
      <c r="KLQ512" s="102"/>
      <c r="KLR512" s="102"/>
      <c r="KLS512" s="102"/>
      <c r="KLT512" s="103"/>
      <c r="KLU512" s="101" t="s">
        <v>330</v>
      </c>
      <c r="KLV512" s="102"/>
      <c r="KLW512" s="102"/>
      <c r="KLX512" s="102"/>
      <c r="KLY512" s="102"/>
      <c r="KLZ512" s="102"/>
      <c r="KMA512" s="102"/>
      <c r="KMB512" s="103"/>
      <c r="KMC512" s="101" t="s">
        <v>330</v>
      </c>
      <c r="KMD512" s="102"/>
      <c r="KME512" s="102"/>
      <c r="KMF512" s="102"/>
      <c r="KMG512" s="102"/>
      <c r="KMH512" s="102"/>
      <c r="KMI512" s="102"/>
      <c r="KMJ512" s="103"/>
      <c r="KMK512" s="101" t="s">
        <v>330</v>
      </c>
      <c r="KML512" s="102"/>
      <c r="KMM512" s="102"/>
      <c r="KMN512" s="102"/>
      <c r="KMO512" s="102"/>
      <c r="KMP512" s="102"/>
      <c r="KMQ512" s="102"/>
      <c r="KMR512" s="103"/>
      <c r="KMS512" s="101" t="s">
        <v>330</v>
      </c>
      <c r="KMT512" s="102"/>
      <c r="KMU512" s="102"/>
      <c r="KMV512" s="102"/>
      <c r="KMW512" s="102"/>
      <c r="KMX512" s="102"/>
      <c r="KMY512" s="102"/>
      <c r="KMZ512" s="103"/>
      <c r="KNA512" s="101" t="s">
        <v>330</v>
      </c>
      <c r="KNB512" s="102"/>
      <c r="KNC512" s="102"/>
      <c r="KND512" s="102"/>
      <c r="KNE512" s="102"/>
      <c r="KNF512" s="102"/>
      <c r="KNG512" s="102"/>
      <c r="KNH512" s="103"/>
      <c r="KNI512" s="101" t="s">
        <v>330</v>
      </c>
      <c r="KNJ512" s="102"/>
      <c r="KNK512" s="102"/>
      <c r="KNL512" s="102"/>
      <c r="KNM512" s="102"/>
      <c r="KNN512" s="102"/>
      <c r="KNO512" s="102"/>
      <c r="KNP512" s="103"/>
      <c r="KNQ512" s="101" t="s">
        <v>330</v>
      </c>
      <c r="KNR512" s="102"/>
      <c r="KNS512" s="102"/>
      <c r="KNT512" s="102"/>
      <c r="KNU512" s="102"/>
      <c r="KNV512" s="102"/>
      <c r="KNW512" s="102"/>
      <c r="KNX512" s="103"/>
      <c r="KNY512" s="101" t="s">
        <v>330</v>
      </c>
      <c r="KNZ512" s="102"/>
      <c r="KOA512" s="102"/>
      <c r="KOB512" s="102"/>
      <c r="KOC512" s="102"/>
      <c r="KOD512" s="102"/>
      <c r="KOE512" s="102"/>
      <c r="KOF512" s="103"/>
      <c r="KOG512" s="101" t="s">
        <v>330</v>
      </c>
      <c r="KOH512" s="102"/>
      <c r="KOI512" s="102"/>
      <c r="KOJ512" s="102"/>
      <c r="KOK512" s="102"/>
      <c r="KOL512" s="102"/>
      <c r="KOM512" s="102"/>
      <c r="KON512" s="103"/>
      <c r="KOO512" s="101" t="s">
        <v>330</v>
      </c>
      <c r="KOP512" s="102"/>
      <c r="KOQ512" s="102"/>
      <c r="KOR512" s="102"/>
      <c r="KOS512" s="102"/>
      <c r="KOT512" s="102"/>
      <c r="KOU512" s="102"/>
      <c r="KOV512" s="103"/>
      <c r="KOW512" s="101" t="s">
        <v>330</v>
      </c>
      <c r="KOX512" s="102"/>
      <c r="KOY512" s="102"/>
      <c r="KOZ512" s="102"/>
      <c r="KPA512" s="102"/>
      <c r="KPB512" s="102"/>
      <c r="KPC512" s="102"/>
      <c r="KPD512" s="103"/>
      <c r="KPE512" s="101" t="s">
        <v>330</v>
      </c>
      <c r="KPF512" s="102"/>
      <c r="KPG512" s="102"/>
      <c r="KPH512" s="102"/>
      <c r="KPI512" s="102"/>
      <c r="KPJ512" s="102"/>
      <c r="KPK512" s="102"/>
      <c r="KPL512" s="103"/>
      <c r="KPM512" s="101" t="s">
        <v>330</v>
      </c>
      <c r="KPN512" s="102"/>
      <c r="KPO512" s="102"/>
      <c r="KPP512" s="102"/>
      <c r="KPQ512" s="102"/>
      <c r="KPR512" s="102"/>
      <c r="KPS512" s="102"/>
      <c r="KPT512" s="103"/>
      <c r="KPU512" s="101" t="s">
        <v>330</v>
      </c>
      <c r="KPV512" s="102"/>
      <c r="KPW512" s="102"/>
      <c r="KPX512" s="102"/>
      <c r="KPY512" s="102"/>
      <c r="KPZ512" s="102"/>
      <c r="KQA512" s="102"/>
      <c r="KQB512" s="103"/>
      <c r="KQC512" s="101" t="s">
        <v>330</v>
      </c>
      <c r="KQD512" s="102"/>
      <c r="KQE512" s="102"/>
      <c r="KQF512" s="102"/>
      <c r="KQG512" s="102"/>
      <c r="KQH512" s="102"/>
      <c r="KQI512" s="102"/>
      <c r="KQJ512" s="103"/>
      <c r="KQK512" s="101" t="s">
        <v>330</v>
      </c>
      <c r="KQL512" s="102"/>
      <c r="KQM512" s="102"/>
      <c r="KQN512" s="102"/>
      <c r="KQO512" s="102"/>
      <c r="KQP512" s="102"/>
      <c r="KQQ512" s="102"/>
      <c r="KQR512" s="103"/>
      <c r="KQS512" s="101" t="s">
        <v>330</v>
      </c>
      <c r="KQT512" s="102"/>
      <c r="KQU512" s="102"/>
      <c r="KQV512" s="102"/>
      <c r="KQW512" s="102"/>
      <c r="KQX512" s="102"/>
      <c r="KQY512" s="102"/>
      <c r="KQZ512" s="103"/>
      <c r="KRA512" s="101" t="s">
        <v>330</v>
      </c>
      <c r="KRB512" s="102"/>
      <c r="KRC512" s="102"/>
      <c r="KRD512" s="102"/>
      <c r="KRE512" s="102"/>
      <c r="KRF512" s="102"/>
      <c r="KRG512" s="102"/>
      <c r="KRH512" s="103"/>
      <c r="KRI512" s="101" t="s">
        <v>330</v>
      </c>
      <c r="KRJ512" s="102"/>
      <c r="KRK512" s="102"/>
      <c r="KRL512" s="102"/>
      <c r="KRM512" s="102"/>
      <c r="KRN512" s="102"/>
      <c r="KRO512" s="102"/>
      <c r="KRP512" s="103"/>
      <c r="KRQ512" s="101" t="s">
        <v>330</v>
      </c>
      <c r="KRR512" s="102"/>
      <c r="KRS512" s="102"/>
      <c r="KRT512" s="102"/>
      <c r="KRU512" s="102"/>
      <c r="KRV512" s="102"/>
      <c r="KRW512" s="102"/>
      <c r="KRX512" s="103"/>
      <c r="KRY512" s="101" t="s">
        <v>330</v>
      </c>
      <c r="KRZ512" s="102"/>
      <c r="KSA512" s="102"/>
      <c r="KSB512" s="102"/>
      <c r="KSC512" s="102"/>
      <c r="KSD512" s="102"/>
      <c r="KSE512" s="102"/>
      <c r="KSF512" s="103"/>
      <c r="KSG512" s="101" t="s">
        <v>330</v>
      </c>
      <c r="KSH512" s="102"/>
      <c r="KSI512" s="102"/>
      <c r="KSJ512" s="102"/>
      <c r="KSK512" s="102"/>
      <c r="KSL512" s="102"/>
      <c r="KSM512" s="102"/>
      <c r="KSN512" s="103"/>
      <c r="KSO512" s="101" t="s">
        <v>330</v>
      </c>
      <c r="KSP512" s="102"/>
      <c r="KSQ512" s="102"/>
      <c r="KSR512" s="102"/>
      <c r="KSS512" s="102"/>
      <c r="KST512" s="102"/>
      <c r="KSU512" s="102"/>
      <c r="KSV512" s="103"/>
      <c r="KSW512" s="101" t="s">
        <v>330</v>
      </c>
      <c r="KSX512" s="102"/>
      <c r="KSY512" s="102"/>
      <c r="KSZ512" s="102"/>
      <c r="KTA512" s="102"/>
      <c r="KTB512" s="102"/>
      <c r="KTC512" s="102"/>
      <c r="KTD512" s="103"/>
      <c r="KTE512" s="101" t="s">
        <v>330</v>
      </c>
      <c r="KTF512" s="102"/>
      <c r="KTG512" s="102"/>
      <c r="KTH512" s="102"/>
      <c r="KTI512" s="102"/>
      <c r="KTJ512" s="102"/>
      <c r="KTK512" s="102"/>
      <c r="KTL512" s="103"/>
      <c r="KTM512" s="101" t="s">
        <v>330</v>
      </c>
      <c r="KTN512" s="102"/>
      <c r="KTO512" s="102"/>
      <c r="KTP512" s="102"/>
      <c r="KTQ512" s="102"/>
      <c r="KTR512" s="102"/>
      <c r="KTS512" s="102"/>
      <c r="KTT512" s="103"/>
      <c r="KTU512" s="101" t="s">
        <v>330</v>
      </c>
      <c r="KTV512" s="102"/>
      <c r="KTW512" s="102"/>
      <c r="KTX512" s="102"/>
      <c r="KTY512" s="102"/>
      <c r="KTZ512" s="102"/>
      <c r="KUA512" s="102"/>
      <c r="KUB512" s="103"/>
      <c r="KUC512" s="101" t="s">
        <v>330</v>
      </c>
      <c r="KUD512" s="102"/>
      <c r="KUE512" s="102"/>
      <c r="KUF512" s="102"/>
      <c r="KUG512" s="102"/>
      <c r="KUH512" s="102"/>
      <c r="KUI512" s="102"/>
      <c r="KUJ512" s="103"/>
      <c r="KUK512" s="101" t="s">
        <v>330</v>
      </c>
      <c r="KUL512" s="102"/>
      <c r="KUM512" s="102"/>
      <c r="KUN512" s="102"/>
      <c r="KUO512" s="102"/>
      <c r="KUP512" s="102"/>
      <c r="KUQ512" s="102"/>
      <c r="KUR512" s="103"/>
      <c r="KUS512" s="101" t="s">
        <v>330</v>
      </c>
      <c r="KUT512" s="102"/>
      <c r="KUU512" s="102"/>
      <c r="KUV512" s="102"/>
      <c r="KUW512" s="102"/>
      <c r="KUX512" s="102"/>
      <c r="KUY512" s="102"/>
      <c r="KUZ512" s="103"/>
      <c r="KVA512" s="101" t="s">
        <v>330</v>
      </c>
      <c r="KVB512" s="102"/>
      <c r="KVC512" s="102"/>
      <c r="KVD512" s="102"/>
      <c r="KVE512" s="102"/>
      <c r="KVF512" s="102"/>
      <c r="KVG512" s="102"/>
      <c r="KVH512" s="103"/>
      <c r="KVI512" s="101" t="s">
        <v>330</v>
      </c>
      <c r="KVJ512" s="102"/>
      <c r="KVK512" s="102"/>
      <c r="KVL512" s="102"/>
      <c r="KVM512" s="102"/>
      <c r="KVN512" s="102"/>
      <c r="KVO512" s="102"/>
      <c r="KVP512" s="103"/>
      <c r="KVQ512" s="101" t="s">
        <v>330</v>
      </c>
      <c r="KVR512" s="102"/>
      <c r="KVS512" s="102"/>
      <c r="KVT512" s="102"/>
      <c r="KVU512" s="102"/>
      <c r="KVV512" s="102"/>
      <c r="KVW512" s="102"/>
      <c r="KVX512" s="103"/>
      <c r="KVY512" s="101" t="s">
        <v>330</v>
      </c>
      <c r="KVZ512" s="102"/>
      <c r="KWA512" s="102"/>
      <c r="KWB512" s="102"/>
      <c r="KWC512" s="102"/>
      <c r="KWD512" s="102"/>
      <c r="KWE512" s="102"/>
      <c r="KWF512" s="103"/>
      <c r="KWG512" s="101" t="s">
        <v>330</v>
      </c>
      <c r="KWH512" s="102"/>
      <c r="KWI512" s="102"/>
      <c r="KWJ512" s="102"/>
      <c r="KWK512" s="102"/>
      <c r="KWL512" s="102"/>
      <c r="KWM512" s="102"/>
      <c r="KWN512" s="103"/>
      <c r="KWO512" s="101" t="s">
        <v>330</v>
      </c>
      <c r="KWP512" s="102"/>
      <c r="KWQ512" s="102"/>
      <c r="KWR512" s="102"/>
      <c r="KWS512" s="102"/>
      <c r="KWT512" s="102"/>
      <c r="KWU512" s="102"/>
      <c r="KWV512" s="103"/>
      <c r="KWW512" s="101" t="s">
        <v>330</v>
      </c>
      <c r="KWX512" s="102"/>
      <c r="KWY512" s="102"/>
      <c r="KWZ512" s="102"/>
      <c r="KXA512" s="102"/>
      <c r="KXB512" s="102"/>
      <c r="KXC512" s="102"/>
      <c r="KXD512" s="103"/>
      <c r="KXE512" s="101" t="s">
        <v>330</v>
      </c>
      <c r="KXF512" s="102"/>
      <c r="KXG512" s="102"/>
      <c r="KXH512" s="102"/>
      <c r="KXI512" s="102"/>
      <c r="KXJ512" s="102"/>
      <c r="KXK512" s="102"/>
      <c r="KXL512" s="103"/>
      <c r="KXM512" s="101" t="s">
        <v>330</v>
      </c>
      <c r="KXN512" s="102"/>
      <c r="KXO512" s="102"/>
      <c r="KXP512" s="102"/>
      <c r="KXQ512" s="102"/>
      <c r="KXR512" s="102"/>
      <c r="KXS512" s="102"/>
      <c r="KXT512" s="103"/>
      <c r="KXU512" s="101" t="s">
        <v>330</v>
      </c>
      <c r="KXV512" s="102"/>
      <c r="KXW512" s="102"/>
      <c r="KXX512" s="102"/>
      <c r="KXY512" s="102"/>
      <c r="KXZ512" s="102"/>
      <c r="KYA512" s="102"/>
      <c r="KYB512" s="103"/>
      <c r="KYC512" s="101" t="s">
        <v>330</v>
      </c>
      <c r="KYD512" s="102"/>
      <c r="KYE512" s="102"/>
      <c r="KYF512" s="102"/>
      <c r="KYG512" s="102"/>
      <c r="KYH512" s="102"/>
      <c r="KYI512" s="102"/>
      <c r="KYJ512" s="103"/>
      <c r="KYK512" s="101" t="s">
        <v>330</v>
      </c>
      <c r="KYL512" s="102"/>
      <c r="KYM512" s="102"/>
      <c r="KYN512" s="102"/>
      <c r="KYO512" s="102"/>
      <c r="KYP512" s="102"/>
      <c r="KYQ512" s="102"/>
      <c r="KYR512" s="103"/>
      <c r="KYS512" s="101" t="s">
        <v>330</v>
      </c>
      <c r="KYT512" s="102"/>
      <c r="KYU512" s="102"/>
      <c r="KYV512" s="102"/>
      <c r="KYW512" s="102"/>
      <c r="KYX512" s="102"/>
      <c r="KYY512" s="102"/>
      <c r="KYZ512" s="103"/>
      <c r="KZA512" s="101" t="s">
        <v>330</v>
      </c>
      <c r="KZB512" s="102"/>
      <c r="KZC512" s="102"/>
      <c r="KZD512" s="102"/>
      <c r="KZE512" s="102"/>
      <c r="KZF512" s="102"/>
      <c r="KZG512" s="102"/>
      <c r="KZH512" s="103"/>
      <c r="KZI512" s="101" t="s">
        <v>330</v>
      </c>
      <c r="KZJ512" s="102"/>
      <c r="KZK512" s="102"/>
      <c r="KZL512" s="102"/>
      <c r="KZM512" s="102"/>
      <c r="KZN512" s="102"/>
      <c r="KZO512" s="102"/>
      <c r="KZP512" s="103"/>
      <c r="KZQ512" s="101" t="s">
        <v>330</v>
      </c>
      <c r="KZR512" s="102"/>
      <c r="KZS512" s="102"/>
      <c r="KZT512" s="102"/>
      <c r="KZU512" s="102"/>
      <c r="KZV512" s="102"/>
      <c r="KZW512" s="102"/>
      <c r="KZX512" s="103"/>
      <c r="KZY512" s="101" t="s">
        <v>330</v>
      </c>
      <c r="KZZ512" s="102"/>
      <c r="LAA512" s="102"/>
      <c r="LAB512" s="102"/>
      <c r="LAC512" s="102"/>
      <c r="LAD512" s="102"/>
      <c r="LAE512" s="102"/>
      <c r="LAF512" s="103"/>
      <c r="LAG512" s="101" t="s">
        <v>330</v>
      </c>
      <c r="LAH512" s="102"/>
      <c r="LAI512" s="102"/>
      <c r="LAJ512" s="102"/>
      <c r="LAK512" s="102"/>
      <c r="LAL512" s="102"/>
      <c r="LAM512" s="102"/>
      <c r="LAN512" s="103"/>
      <c r="LAO512" s="101" t="s">
        <v>330</v>
      </c>
      <c r="LAP512" s="102"/>
      <c r="LAQ512" s="102"/>
      <c r="LAR512" s="102"/>
      <c r="LAS512" s="102"/>
      <c r="LAT512" s="102"/>
      <c r="LAU512" s="102"/>
      <c r="LAV512" s="103"/>
      <c r="LAW512" s="101" t="s">
        <v>330</v>
      </c>
      <c r="LAX512" s="102"/>
      <c r="LAY512" s="102"/>
      <c r="LAZ512" s="102"/>
      <c r="LBA512" s="102"/>
      <c r="LBB512" s="102"/>
      <c r="LBC512" s="102"/>
      <c r="LBD512" s="103"/>
      <c r="LBE512" s="101" t="s">
        <v>330</v>
      </c>
      <c r="LBF512" s="102"/>
      <c r="LBG512" s="102"/>
      <c r="LBH512" s="102"/>
      <c r="LBI512" s="102"/>
      <c r="LBJ512" s="102"/>
      <c r="LBK512" s="102"/>
      <c r="LBL512" s="103"/>
      <c r="LBM512" s="101" t="s">
        <v>330</v>
      </c>
      <c r="LBN512" s="102"/>
      <c r="LBO512" s="102"/>
      <c r="LBP512" s="102"/>
      <c r="LBQ512" s="102"/>
      <c r="LBR512" s="102"/>
      <c r="LBS512" s="102"/>
      <c r="LBT512" s="103"/>
      <c r="LBU512" s="101" t="s">
        <v>330</v>
      </c>
      <c r="LBV512" s="102"/>
      <c r="LBW512" s="102"/>
      <c r="LBX512" s="102"/>
      <c r="LBY512" s="102"/>
      <c r="LBZ512" s="102"/>
      <c r="LCA512" s="102"/>
      <c r="LCB512" s="103"/>
      <c r="LCC512" s="101" t="s">
        <v>330</v>
      </c>
      <c r="LCD512" s="102"/>
      <c r="LCE512" s="102"/>
      <c r="LCF512" s="102"/>
      <c r="LCG512" s="102"/>
      <c r="LCH512" s="102"/>
      <c r="LCI512" s="102"/>
      <c r="LCJ512" s="103"/>
      <c r="LCK512" s="101" t="s">
        <v>330</v>
      </c>
      <c r="LCL512" s="102"/>
      <c r="LCM512" s="102"/>
      <c r="LCN512" s="102"/>
      <c r="LCO512" s="102"/>
      <c r="LCP512" s="102"/>
      <c r="LCQ512" s="102"/>
      <c r="LCR512" s="103"/>
      <c r="LCS512" s="101" t="s">
        <v>330</v>
      </c>
      <c r="LCT512" s="102"/>
      <c r="LCU512" s="102"/>
      <c r="LCV512" s="102"/>
      <c r="LCW512" s="102"/>
      <c r="LCX512" s="102"/>
      <c r="LCY512" s="102"/>
      <c r="LCZ512" s="103"/>
      <c r="LDA512" s="101" t="s">
        <v>330</v>
      </c>
      <c r="LDB512" s="102"/>
      <c r="LDC512" s="102"/>
      <c r="LDD512" s="102"/>
      <c r="LDE512" s="102"/>
      <c r="LDF512" s="102"/>
      <c r="LDG512" s="102"/>
      <c r="LDH512" s="103"/>
      <c r="LDI512" s="101" t="s">
        <v>330</v>
      </c>
      <c r="LDJ512" s="102"/>
      <c r="LDK512" s="102"/>
      <c r="LDL512" s="102"/>
      <c r="LDM512" s="102"/>
      <c r="LDN512" s="102"/>
      <c r="LDO512" s="102"/>
      <c r="LDP512" s="103"/>
      <c r="LDQ512" s="101" t="s">
        <v>330</v>
      </c>
      <c r="LDR512" s="102"/>
      <c r="LDS512" s="102"/>
      <c r="LDT512" s="102"/>
      <c r="LDU512" s="102"/>
      <c r="LDV512" s="102"/>
      <c r="LDW512" s="102"/>
      <c r="LDX512" s="103"/>
      <c r="LDY512" s="101" t="s">
        <v>330</v>
      </c>
      <c r="LDZ512" s="102"/>
      <c r="LEA512" s="102"/>
      <c r="LEB512" s="102"/>
      <c r="LEC512" s="102"/>
      <c r="LED512" s="102"/>
      <c r="LEE512" s="102"/>
      <c r="LEF512" s="103"/>
      <c r="LEG512" s="101" t="s">
        <v>330</v>
      </c>
      <c r="LEH512" s="102"/>
      <c r="LEI512" s="102"/>
      <c r="LEJ512" s="102"/>
      <c r="LEK512" s="102"/>
      <c r="LEL512" s="102"/>
      <c r="LEM512" s="102"/>
      <c r="LEN512" s="103"/>
      <c r="LEO512" s="101" t="s">
        <v>330</v>
      </c>
      <c r="LEP512" s="102"/>
      <c r="LEQ512" s="102"/>
      <c r="LER512" s="102"/>
      <c r="LES512" s="102"/>
      <c r="LET512" s="102"/>
      <c r="LEU512" s="102"/>
      <c r="LEV512" s="103"/>
      <c r="LEW512" s="101" t="s">
        <v>330</v>
      </c>
      <c r="LEX512" s="102"/>
      <c r="LEY512" s="102"/>
      <c r="LEZ512" s="102"/>
      <c r="LFA512" s="102"/>
      <c r="LFB512" s="102"/>
      <c r="LFC512" s="102"/>
      <c r="LFD512" s="103"/>
      <c r="LFE512" s="101" t="s">
        <v>330</v>
      </c>
      <c r="LFF512" s="102"/>
      <c r="LFG512" s="102"/>
      <c r="LFH512" s="102"/>
      <c r="LFI512" s="102"/>
      <c r="LFJ512" s="102"/>
      <c r="LFK512" s="102"/>
      <c r="LFL512" s="103"/>
      <c r="LFM512" s="101" t="s">
        <v>330</v>
      </c>
      <c r="LFN512" s="102"/>
      <c r="LFO512" s="102"/>
      <c r="LFP512" s="102"/>
      <c r="LFQ512" s="102"/>
      <c r="LFR512" s="102"/>
      <c r="LFS512" s="102"/>
      <c r="LFT512" s="103"/>
      <c r="LFU512" s="101" t="s">
        <v>330</v>
      </c>
      <c r="LFV512" s="102"/>
      <c r="LFW512" s="102"/>
      <c r="LFX512" s="102"/>
      <c r="LFY512" s="102"/>
      <c r="LFZ512" s="102"/>
      <c r="LGA512" s="102"/>
      <c r="LGB512" s="103"/>
      <c r="LGC512" s="101" t="s">
        <v>330</v>
      </c>
      <c r="LGD512" s="102"/>
      <c r="LGE512" s="102"/>
      <c r="LGF512" s="102"/>
      <c r="LGG512" s="102"/>
      <c r="LGH512" s="102"/>
      <c r="LGI512" s="102"/>
      <c r="LGJ512" s="103"/>
      <c r="LGK512" s="101" t="s">
        <v>330</v>
      </c>
      <c r="LGL512" s="102"/>
      <c r="LGM512" s="102"/>
      <c r="LGN512" s="102"/>
      <c r="LGO512" s="102"/>
      <c r="LGP512" s="102"/>
      <c r="LGQ512" s="102"/>
      <c r="LGR512" s="103"/>
      <c r="LGS512" s="101" t="s">
        <v>330</v>
      </c>
      <c r="LGT512" s="102"/>
      <c r="LGU512" s="102"/>
      <c r="LGV512" s="102"/>
      <c r="LGW512" s="102"/>
      <c r="LGX512" s="102"/>
      <c r="LGY512" s="102"/>
      <c r="LGZ512" s="103"/>
      <c r="LHA512" s="101" t="s">
        <v>330</v>
      </c>
      <c r="LHB512" s="102"/>
      <c r="LHC512" s="102"/>
      <c r="LHD512" s="102"/>
      <c r="LHE512" s="102"/>
      <c r="LHF512" s="102"/>
      <c r="LHG512" s="102"/>
      <c r="LHH512" s="103"/>
      <c r="LHI512" s="101" t="s">
        <v>330</v>
      </c>
      <c r="LHJ512" s="102"/>
      <c r="LHK512" s="102"/>
      <c r="LHL512" s="102"/>
      <c r="LHM512" s="102"/>
      <c r="LHN512" s="102"/>
      <c r="LHO512" s="102"/>
      <c r="LHP512" s="103"/>
      <c r="LHQ512" s="101" t="s">
        <v>330</v>
      </c>
      <c r="LHR512" s="102"/>
      <c r="LHS512" s="102"/>
      <c r="LHT512" s="102"/>
      <c r="LHU512" s="102"/>
      <c r="LHV512" s="102"/>
      <c r="LHW512" s="102"/>
      <c r="LHX512" s="103"/>
      <c r="LHY512" s="101" t="s">
        <v>330</v>
      </c>
      <c r="LHZ512" s="102"/>
      <c r="LIA512" s="102"/>
      <c r="LIB512" s="102"/>
      <c r="LIC512" s="102"/>
      <c r="LID512" s="102"/>
      <c r="LIE512" s="102"/>
      <c r="LIF512" s="103"/>
      <c r="LIG512" s="101" t="s">
        <v>330</v>
      </c>
      <c r="LIH512" s="102"/>
      <c r="LII512" s="102"/>
      <c r="LIJ512" s="102"/>
      <c r="LIK512" s="102"/>
      <c r="LIL512" s="102"/>
      <c r="LIM512" s="102"/>
      <c r="LIN512" s="103"/>
      <c r="LIO512" s="101" t="s">
        <v>330</v>
      </c>
      <c r="LIP512" s="102"/>
      <c r="LIQ512" s="102"/>
      <c r="LIR512" s="102"/>
      <c r="LIS512" s="102"/>
      <c r="LIT512" s="102"/>
      <c r="LIU512" s="102"/>
      <c r="LIV512" s="103"/>
      <c r="LIW512" s="101" t="s">
        <v>330</v>
      </c>
      <c r="LIX512" s="102"/>
      <c r="LIY512" s="102"/>
      <c r="LIZ512" s="102"/>
      <c r="LJA512" s="102"/>
      <c r="LJB512" s="102"/>
      <c r="LJC512" s="102"/>
      <c r="LJD512" s="103"/>
      <c r="LJE512" s="101" t="s">
        <v>330</v>
      </c>
      <c r="LJF512" s="102"/>
      <c r="LJG512" s="102"/>
      <c r="LJH512" s="102"/>
      <c r="LJI512" s="102"/>
      <c r="LJJ512" s="102"/>
      <c r="LJK512" s="102"/>
      <c r="LJL512" s="103"/>
      <c r="LJM512" s="101" t="s">
        <v>330</v>
      </c>
      <c r="LJN512" s="102"/>
      <c r="LJO512" s="102"/>
      <c r="LJP512" s="102"/>
      <c r="LJQ512" s="102"/>
      <c r="LJR512" s="102"/>
      <c r="LJS512" s="102"/>
      <c r="LJT512" s="103"/>
      <c r="LJU512" s="101" t="s">
        <v>330</v>
      </c>
      <c r="LJV512" s="102"/>
      <c r="LJW512" s="102"/>
      <c r="LJX512" s="102"/>
      <c r="LJY512" s="102"/>
      <c r="LJZ512" s="102"/>
      <c r="LKA512" s="102"/>
      <c r="LKB512" s="103"/>
      <c r="LKC512" s="101" t="s">
        <v>330</v>
      </c>
      <c r="LKD512" s="102"/>
      <c r="LKE512" s="102"/>
      <c r="LKF512" s="102"/>
      <c r="LKG512" s="102"/>
      <c r="LKH512" s="102"/>
      <c r="LKI512" s="102"/>
      <c r="LKJ512" s="103"/>
      <c r="LKK512" s="101" t="s">
        <v>330</v>
      </c>
      <c r="LKL512" s="102"/>
      <c r="LKM512" s="102"/>
      <c r="LKN512" s="102"/>
      <c r="LKO512" s="102"/>
      <c r="LKP512" s="102"/>
      <c r="LKQ512" s="102"/>
      <c r="LKR512" s="103"/>
      <c r="LKS512" s="101" t="s">
        <v>330</v>
      </c>
      <c r="LKT512" s="102"/>
      <c r="LKU512" s="102"/>
      <c r="LKV512" s="102"/>
      <c r="LKW512" s="102"/>
      <c r="LKX512" s="102"/>
      <c r="LKY512" s="102"/>
      <c r="LKZ512" s="103"/>
      <c r="LLA512" s="101" t="s">
        <v>330</v>
      </c>
      <c r="LLB512" s="102"/>
      <c r="LLC512" s="102"/>
      <c r="LLD512" s="102"/>
      <c r="LLE512" s="102"/>
      <c r="LLF512" s="102"/>
      <c r="LLG512" s="102"/>
      <c r="LLH512" s="103"/>
      <c r="LLI512" s="101" t="s">
        <v>330</v>
      </c>
      <c r="LLJ512" s="102"/>
      <c r="LLK512" s="102"/>
      <c r="LLL512" s="102"/>
      <c r="LLM512" s="102"/>
      <c r="LLN512" s="102"/>
      <c r="LLO512" s="102"/>
      <c r="LLP512" s="103"/>
      <c r="LLQ512" s="101" t="s">
        <v>330</v>
      </c>
      <c r="LLR512" s="102"/>
      <c r="LLS512" s="102"/>
      <c r="LLT512" s="102"/>
      <c r="LLU512" s="102"/>
      <c r="LLV512" s="102"/>
      <c r="LLW512" s="102"/>
      <c r="LLX512" s="103"/>
      <c r="LLY512" s="101" t="s">
        <v>330</v>
      </c>
      <c r="LLZ512" s="102"/>
      <c r="LMA512" s="102"/>
      <c r="LMB512" s="102"/>
      <c r="LMC512" s="102"/>
      <c r="LMD512" s="102"/>
      <c r="LME512" s="102"/>
      <c r="LMF512" s="103"/>
      <c r="LMG512" s="101" t="s">
        <v>330</v>
      </c>
      <c r="LMH512" s="102"/>
      <c r="LMI512" s="102"/>
      <c r="LMJ512" s="102"/>
      <c r="LMK512" s="102"/>
      <c r="LML512" s="102"/>
      <c r="LMM512" s="102"/>
      <c r="LMN512" s="103"/>
      <c r="LMO512" s="101" t="s">
        <v>330</v>
      </c>
      <c r="LMP512" s="102"/>
      <c r="LMQ512" s="102"/>
      <c r="LMR512" s="102"/>
      <c r="LMS512" s="102"/>
      <c r="LMT512" s="102"/>
      <c r="LMU512" s="102"/>
      <c r="LMV512" s="103"/>
      <c r="LMW512" s="101" t="s">
        <v>330</v>
      </c>
      <c r="LMX512" s="102"/>
      <c r="LMY512" s="102"/>
      <c r="LMZ512" s="102"/>
      <c r="LNA512" s="102"/>
      <c r="LNB512" s="102"/>
      <c r="LNC512" s="102"/>
      <c r="LND512" s="103"/>
      <c r="LNE512" s="101" t="s">
        <v>330</v>
      </c>
      <c r="LNF512" s="102"/>
      <c r="LNG512" s="102"/>
      <c r="LNH512" s="102"/>
      <c r="LNI512" s="102"/>
      <c r="LNJ512" s="102"/>
      <c r="LNK512" s="102"/>
      <c r="LNL512" s="103"/>
      <c r="LNM512" s="101" t="s">
        <v>330</v>
      </c>
      <c r="LNN512" s="102"/>
      <c r="LNO512" s="102"/>
      <c r="LNP512" s="102"/>
      <c r="LNQ512" s="102"/>
      <c r="LNR512" s="102"/>
      <c r="LNS512" s="102"/>
      <c r="LNT512" s="103"/>
      <c r="LNU512" s="101" t="s">
        <v>330</v>
      </c>
      <c r="LNV512" s="102"/>
      <c r="LNW512" s="102"/>
      <c r="LNX512" s="102"/>
      <c r="LNY512" s="102"/>
      <c r="LNZ512" s="102"/>
      <c r="LOA512" s="102"/>
      <c r="LOB512" s="103"/>
      <c r="LOC512" s="101" t="s">
        <v>330</v>
      </c>
      <c r="LOD512" s="102"/>
      <c r="LOE512" s="102"/>
      <c r="LOF512" s="102"/>
      <c r="LOG512" s="102"/>
      <c r="LOH512" s="102"/>
      <c r="LOI512" s="102"/>
      <c r="LOJ512" s="103"/>
      <c r="LOK512" s="101" t="s">
        <v>330</v>
      </c>
      <c r="LOL512" s="102"/>
      <c r="LOM512" s="102"/>
      <c r="LON512" s="102"/>
      <c r="LOO512" s="102"/>
      <c r="LOP512" s="102"/>
      <c r="LOQ512" s="102"/>
      <c r="LOR512" s="103"/>
      <c r="LOS512" s="101" t="s">
        <v>330</v>
      </c>
      <c r="LOT512" s="102"/>
      <c r="LOU512" s="102"/>
      <c r="LOV512" s="102"/>
      <c r="LOW512" s="102"/>
      <c r="LOX512" s="102"/>
      <c r="LOY512" s="102"/>
      <c r="LOZ512" s="103"/>
      <c r="LPA512" s="101" t="s">
        <v>330</v>
      </c>
      <c r="LPB512" s="102"/>
      <c r="LPC512" s="102"/>
      <c r="LPD512" s="102"/>
      <c r="LPE512" s="102"/>
      <c r="LPF512" s="102"/>
      <c r="LPG512" s="102"/>
      <c r="LPH512" s="103"/>
      <c r="LPI512" s="101" t="s">
        <v>330</v>
      </c>
      <c r="LPJ512" s="102"/>
      <c r="LPK512" s="102"/>
      <c r="LPL512" s="102"/>
      <c r="LPM512" s="102"/>
      <c r="LPN512" s="102"/>
      <c r="LPO512" s="102"/>
      <c r="LPP512" s="103"/>
      <c r="LPQ512" s="101" t="s">
        <v>330</v>
      </c>
      <c r="LPR512" s="102"/>
      <c r="LPS512" s="102"/>
      <c r="LPT512" s="102"/>
      <c r="LPU512" s="102"/>
      <c r="LPV512" s="102"/>
      <c r="LPW512" s="102"/>
      <c r="LPX512" s="103"/>
      <c r="LPY512" s="101" t="s">
        <v>330</v>
      </c>
      <c r="LPZ512" s="102"/>
      <c r="LQA512" s="102"/>
      <c r="LQB512" s="102"/>
      <c r="LQC512" s="102"/>
      <c r="LQD512" s="102"/>
      <c r="LQE512" s="102"/>
      <c r="LQF512" s="103"/>
      <c r="LQG512" s="101" t="s">
        <v>330</v>
      </c>
      <c r="LQH512" s="102"/>
      <c r="LQI512" s="102"/>
      <c r="LQJ512" s="102"/>
      <c r="LQK512" s="102"/>
      <c r="LQL512" s="102"/>
      <c r="LQM512" s="102"/>
      <c r="LQN512" s="103"/>
      <c r="LQO512" s="101" t="s">
        <v>330</v>
      </c>
      <c r="LQP512" s="102"/>
      <c r="LQQ512" s="102"/>
      <c r="LQR512" s="102"/>
      <c r="LQS512" s="102"/>
      <c r="LQT512" s="102"/>
      <c r="LQU512" s="102"/>
      <c r="LQV512" s="103"/>
      <c r="LQW512" s="101" t="s">
        <v>330</v>
      </c>
      <c r="LQX512" s="102"/>
      <c r="LQY512" s="102"/>
      <c r="LQZ512" s="102"/>
      <c r="LRA512" s="102"/>
      <c r="LRB512" s="102"/>
      <c r="LRC512" s="102"/>
      <c r="LRD512" s="103"/>
      <c r="LRE512" s="101" t="s">
        <v>330</v>
      </c>
      <c r="LRF512" s="102"/>
      <c r="LRG512" s="102"/>
      <c r="LRH512" s="102"/>
      <c r="LRI512" s="102"/>
      <c r="LRJ512" s="102"/>
      <c r="LRK512" s="102"/>
      <c r="LRL512" s="103"/>
      <c r="LRM512" s="101" t="s">
        <v>330</v>
      </c>
      <c r="LRN512" s="102"/>
      <c r="LRO512" s="102"/>
      <c r="LRP512" s="102"/>
      <c r="LRQ512" s="102"/>
      <c r="LRR512" s="102"/>
      <c r="LRS512" s="102"/>
      <c r="LRT512" s="103"/>
      <c r="LRU512" s="101" t="s">
        <v>330</v>
      </c>
      <c r="LRV512" s="102"/>
      <c r="LRW512" s="102"/>
      <c r="LRX512" s="102"/>
      <c r="LRY512" s="102"/>
      <c r="LRZ512" s="102"/>
      <c r="LSA512" s="102"/>
      <c r="LSB512" s="103"/>
      <c r="LSC512" s="101" t="s">
        <v>330</v>
      </c>
      <c r="LSD512" s="102"/>
      <c r="LSE512" s="102"/>
      <c r="LSF512" s="102"/>
      <c r="LSG512" s="102"/>
      <c r="LSH512" s="102"/>
      <c r="LSI512" s="102"/>
      <c r="LSJ512" s="103"/>
      <c r="LSK512" s="101" t="s">
        <v>330</v>
      </c>
      <c r="LSL512" s="102"/>
      <c r="LSM512" s="102"/>
      <c r="LSN512" s="102"/>
      <c r="LSO512" s="102"/>
      <c r="LSP512" s="102"/>
      <c r="LSQ512" s="102"/>
      <c r="LSR512" s="103"/>
      <c r="LSS512" s="101" t="s">
        <v>330</v>
      </c>
      <c r="LST512" s="102"/>
      <c r="LSU512" s="102"/>
      <c r="LSV512" s="102"/>
      <c r="LSW512" s="102"/>
      <c r="LSX512" s="102"/>
      <c r="LSY512" s="102"/>
      <c r="LSZ512" s="103"/>
      <c r="LTA512" s="101" t="s">
        <v>330</v>
      </c>
      <c r="LTB512" s="102"/>
      <c r="LTC512" s="102"/>
      <c r="LTD512" s="102"/>
      <c r="LTE512" s="102"/>
      <c r="LTF512" s="102"/>
      <c r="LTG512" s="102"/>
      <c r="LTH512" s="103"/>
      <c r="LTI512" s="101" t="s">
        <v>330</v>
      </c>
      <c r="LTJ512" s="102"/>
      <c r="LTK512" s="102"/>
      <c r="LTL512" s="102"/>
      <c r="LTM512" s="102"/>
      <c r="LTN512" s="102"/>
      <c r="LTO512" s="102"/>
      <c r="LTP512" s="103"/>
      <c r="LTQ512" s="101" t="s">
        <v>330</v>
      </c>
      <c r="LTR512" s="102"/>
      <c r="LTS512" s="102"/>
      <c r="LTT512" s="102"/>
      <c r="LTU512" s="102"/>
      <c r="LTV512" s="102"/>
      <c r="LTW512" s="102"/>
      <c r="LTX512" s="103"/>
      <c r="LTY512" s="101" t="s">
        <v>330</v>
      </c>
      <c r="LTZ512" s="102"/>
      <c r="LUA512" s="102"/>
      <c r="LUB512" s="102"/>
      <c r="LUC512" s="102"/>
      <c r="LUD512" s="102"/>
      <c r="LUE512" s="102"/>
      <c r="LUF512" s="103"/>
      <c r="LUG512" s="101" t="s">
        <v>330</v>
      </c>
      <c r="LUH512" s="102"/>
      <c r="LUI512" s="102"/>
      <c r="LUJ512" s="102"/>
      <c r="LUK512" s="102"/>
      <c r="LUL512" s="102"/>
      <c r="LUM512" s="102"/>
      <c r="LUN512" s="103"/>
      <c r="LUO512" s="101" t="s">
        <v>330</v>
      </c>
      <c r="LUP512" s="102"/>
      <c r="LUQ512" s="102"/>
      <c r="LUR512" s="102"/>
      <c r="LUS512" s="102"/>
      <c r="LUT512" s="102"/>
      <c r="LUU512" s="102"/>
      <c r="LUV512" s="103"/>
      <c r="LUW512" s="101" t="s">
        <v>330</v>
      </c>
      <c r="LUX512" s="102"/>
      <c r="LUY512" s="102"/>
      <c r="LUZ512" s="102"/>
      <c r="LVA512" s="102"/>
      <c r="LVB512" s="102"/>
      <c r="LVC512" s="102"/>
      <c r="LVD512" s="103"/>
      <c r="LVE512" s="101" t="s">
        <v>330</v>
      </c>
      <c r="LVF512" s="102"/>
      <c r="LVG512" s="102"/>
      <c r="LVH512" s="102"/>
      <c r="LVI512" s="102"/>
      <c r="LVJ512" s="102"/>
      <c r="LVK512" s="102"/>
      <c r="LVL512" s="103"/>
      <c r="LVM512" s="101" t="s">
        <v>330</v>
      </c>
      <c r="LVN512" s="102"/>
      <c r="LVO512" s="102"/>
      <c r="LVP512" s="102"/>
      <c r="LVQ512" s="102"/>
      <c r="LVR512" s="102"/>
      <c r="LVS512" s="102"/>
      <c r="LVT512" s="103"/>
      <c r="LVU512" s="101" t="s">
        <v>330</v>
      </c>
      <c r="LVV512" s="102"/>
      <c r="LVW512" s="102"/>
      <c r="LVX512" s="102"/>
      <c r="LVY512" s="102"/>
      <c r="LVZ512" s="102"/>
      <c r="LWA512" s="102"/>
      <c r="LWB512" s="103"/>
      <c r="LWC512" s="101" t="s">
        <v>330</v>
      </c>
      <c r="LWD512" s="102"/>
      <c r="LWE512" s="102"/>
      <c r="LWF512" s="102"/>
      <c r="LWG512" s="102"/>
      <c r="LWH512" s="102"/>
      <c r="LWI512" s="102"/>
      <c r="LWJ512" s="103"/>
      <c r="LWK512" s="101" t="s">
        <v>330</v>
      </c>
      <c r="LWL512" s="102"/>
      <c r="LWM512" s="102"/>
      <c r="LWN512" s="102"/>
      <c r="LWO512" s="102"/>
      <c r="LWP512" s="102"/>
      <c r="LWQ512" s="102"/>
      <c r="LWR512" s="103"/>
      <c r="LWS512" s="101" t="s">
        <v>330</v>
      </c>
      <c r="LWT512" s="102"/>
      <c r="LWU512" s="102"/>
      <c r="LWV512" s="102"/>
      <c r="LWW512" s="102"/>
      <c r="LWX512" s="102"/>
      <c r="LWY512" s="102"/>
      <c r="LWZ512" s="103"/>
      <c r="LXA512" s="101" t="s">
        <v>330</v>
      </c>
      <c r="LXB512" s="102"/>
      <c r="LXC512" s="102"/>
      <c r="LXD512" s="102"/>
      <c r="LXE512" s="102"/>
      <c r="LXF512" s="102"/>
      <c r="LXG512" s="102"/>
      <c r="LXH512" s="103"/>
      <c r="LXI512" s="101" t="s">
        <v>330</v>
      </c>
      <c r="LXJ512" s="102"/>
      <c r="LXK512" s="102"/>
      <c r="LXL512" s="102"/>
      <c r="LXM512" s="102"/>
      <c r="LXN512" s="102"/>
      <c r="LXO512" s="102"/>
      <c r="LXP512" s="103"/>
      <c r="LXQ512" s="101" t="s">
        <v>330</v>
      </c>
      <c r="LXR512" s="102"/>
      <c r="LXS512" s="102"/>
      <c r="LXT512" s="102"/>
      <c r="LXU512" s="102"/>
      <c r="LXV512" s="102"/>
      <c r="LXW512" s="102"/>
      <c r="LXX512" s="103"/>
      <c r="LXY512" s="101" t="s">
        <v>330</v>
      </c>
      <c r="LXZ512" s="102"/>
      <c r="LYA512" s="102"/>
      <c r="LYB512" s="102"/>
      <c r="LYC512" s="102"/>
      <c r="LYD512" s="102"/>
      <c r="LYE512" s="102"/>
      <c r="LYF512" s="103"/>
      <c r="LYG512" s="101" t="s">
        <v>330</v>
      </c>
      <c r="LYH512" s="102"/>
      <c r="LYI512" s="102"/>
      <c r="LYJ512" s="102"/>
      <c r="LYK512" s="102"/>
      <c r="LYL512" s="102"/>
      <c r="LYM512" s="102"/>
      <c r="LYN512" s="103"/>
      <c r="LYO512" s="101" t="s">
        <v>330</v>
      </c>
      <c r="LYP512" s="102"/>
      <c r="LYQ512" s="102"/>
      <c r="LYR512" s="102"/>
      <c r="LYS512" s="102"/>
      <c r="LYT512" s="102"/>
      <c r="LYU512" s="102"/>
      <c r="LYV512" s="103"/>
      <c r="LYW512" s="101" t="s">
        <v>330</v>
      </c>
      <c r="LYX512" s="102"/>
      <c r="LYY512" s="102"/>
      <c r="LYZ512" s="102"/>
      <c r="LZA512" s="102"/>
      <c r="LZB512" s="102"/>
      <c r="LZC512" s="102"/>
      <c r="LZD512" s="103"/>
      <c r="LZE512" s="101" t="s">
        <v>330</v>
      </c>
      <c r="LZF512" s="102"/>
      <c r="LZG512" s="102"/>
      <c r="LZH512" s="102"/>
      <c r="LZI512" s="102"/>
      <c r="LZJ512" s="102"/>
      <c r="LZK512" s="102"/>
      <c r="LZL512" s="103"/>
      <c r="LZM512" s="101" t="s">
        <v>330</v>
      </c>
      <c r="LZN512" s="102"/>
      <c r="LZO512" s="102"/>
      <c r="LZP512" s="102"/>
      <c r="LZQ512" s="102"/>
      <c r="LZR512" s="102"/>
      <c r="LZS512" s="102"/>
      <c r="LZT512" s="103"/>
      <c r="LZU512" s="101" t="s">
        <v>330</v>
      </c>
      <c r="LZV512" s="102"/>
      <c r="LZW512" s="102"/>
      <c r="LZX512" s="102"/>
      <c r="LZY512" s="102"/>
      <c r="LZZ512" s="102"/>
      <c r="MAA512" s="102"/>
      <c r="MAB512" s="103"/>
      <c r="MAC512" s="101" t="s">
        <v>330</v>
      </c>
      <c r="MAD512" s="102"/>
      <c r="MAE512" s="102"/>
      <c r="MAF512" s="102"/>
      <c r="MAG512" s="102"/>
      <c r="MAH512" s="102"/>
      <c r="MAI512" s="102"/>
      <c r="MAJ512" s="103"/>
      <c r="MAK512" s="101" t="s">
        <v>330</v>
      </c>
      <c r="MAL512" s="102"/>
      <c r="MAM512" s="102"/>
      <c r="MAN512" s="102"/>
      <c r="MAO512" s="102"/>
      <c r="MAP512" s="102"/>
      <c r="MAQ512" s="102"/>
      <c r="MAR512" s="103"/>
      <c r="MAS512" s="101" t="s">
        <v>330</v>
      </c>
      <c r="MAT512" s="102"/>
      <c r="MAU512" s="102"/>
      <c r="MAV512" s="102"/>
      <c r="MAW512" s="102"/>
      <c r="MAX512" s="102"/>
      <c r="MAY512" s="102"/>
      <c r="MAZ512" s="103"/>
      <c r="MBA512" s="101" t="s">
        <v>330</v>
      </c>
      <c r="MBB512" s="102"/>
      <c r="MBC512" s="102"/>
      <c r="MBD512" s="102"/>
      <c r="MBE512" s="102"/>
      <c r="MBF512" s="102"/>
      <c r="MBG512" s="102"/>
      <c r="MBH512" s="103"/>
      <c r="MBI512" s="101" t="s">
        <v>330</v>
      </c>
      <c r="MBJ512" s="102"/>
      <c r="MBK512" s="102"/>
      <c r="MBL512" s="102"/>
      <c r="MBM512" s="102"/>
      <c r="MBN512" s="102"/>
      <c r="MBO512" s="102"/>
      <c r="MBP512" s="103"/>
      <c r="MBQ512" s="101" t="s">
        <v>330</v>
      </c>
      <c r="MBR512" s="102"/>
      <c r="MBS512" s="102"/>
      <c r="MBT512" s="102"/>
      <c r="MBU512" s="102"/>
      <c r="MBV512" s="102"/>
      <c r="MBW512" s="102"/>
      <c r="MBX512" s="103"/>
      <c r="MBY512" s="101" t="s">
        <v>330</v>
      </c>
      <c r="MBZ512" s="102"/>
      <c r="MCA512" s="102"/>
      <c r="MCB512" s="102"/>
      <c r="MCC512" s="102"/>
      <c r="MCD512" s="102"/>
      <c r="MCE512" s="102"/>
      <c r="MCF512" s="103"/>
      <c r="MCG512" s="101" t="s">
        <v>330</v>
      </c>
      <c r="MCH512" s="102"/>
      <c r="MCI512" s="102"/>
      <c r="MCJ512" s="102"/>
      <c r="MCK512" s="102"/>
      <c r="MCL512" s="102"/>
      <c r="MCM512" s="102"/>
      <c r="MCN512" s="103"/>
      <c r="MCO512" s="101" t="s">
        <v>330</v>
      </c>
      <c r="MCP512" s="102"/>
      <c r="MCQ512" s="102"/>
      <c r="MCR512" s="102"/>
      <c r="MCS512" s="102"/>
      <c r="MCT512" s="102"/>
      <c r="MCU512" s="102"/>
      <c r="MCV512" s="103"/>
      <c r="MCW512" s="101" t="s">
        <v>330</v>
      </c>
      <c r="MCX512" s="102"/>
      <c r="MCY512" s="102"/>
      <c r="MCZ512" s="102"/>
      <c r="MDA512" s="102"/>
      <c r="MDB512" s="102"/>
      <c r="MDC512" s="102"/>
      <c r="MDD512" s="103"/>
      <c r="MDE512" s="101" t="s">
        <v>330</v>
      </c>
      <c r="MDF512" s="102"/>
      <c r="MDG512" s="102"/>
      <c r="MDH512" s="102"/>
      <c r="MDI512" s="102"/>
      <c r="MDJ512" s="102"/>
      <c r="MDK512" s="102"/>
      <c r="MDL512" s="103"/>
      <c r="MDM512" s="101" t="s">
        <v>330</v>
      </c>
      <c r="MDN512" s="102"/>
      <c r="MDO512" s="102"/>
      <c r="MDP512" s="102"/>
      <c r="MDQ512" s="102"/>
      <c r="MDR512" s="102"/>
      <c r="MDS512" s="102"/>
      <c r="MDT512" s="103"/>
      <c r="MDU512" s="101" t="s">
        <v>330</v>
      </c>
      <c r="MDV512" s="102"/>
      <c r="MDW512" s="102"/>
      <c r="MDX512" s="102"/>
      <c r="MDY512" s="102"/>
      <c r="MDZ512" s="102"/>
      <c r="MEA512" s="102"/>
      <c r="MEB512" s="103"/>
      <c r="MEC512" s="101" t="s">
        <v>330</v>
      </c>
      <c r="MED512" s="102"/>
      <c r="MEE512" s="102"/>
      <c r="MEF512" s="102"/>
      <c r="MEG512" s="102"/>
      <c r="MEH512" s="102"/>
      <c r="MEI512" s="102"/>
      <c r="MEJ512" s="103"/>
      <c r="MEK512" s="101" t="s">
        <v>330</v>
      </c>
      <c r="MEL512" s="102"/>
      <c r="MEM512" s="102"/>
      <c r="MEN512" s="102"/>
      <c r="MEO512" s="102"/>
      <c r="MEP512" s="102"/>
      <c r="MEQ512" s="102"/>
      <c r="MER512" s="103"/>
      <c r="MES512" s="101" t="s">
        <v>330</v>
      </c>
      <c r="MET512" s="102"/>
      <c r="MEU512" s="102"/>
      <c r="MEV512" s="102"/>
      <c r="MEW512" s="102"/>
      <c r="MEX512" s="102"/>
      <c r="MEY512" s="102"/>
      <c r="MEZ512" s="103"/>
      <c r="MFA512" s="101" t="s">
        <v>330</v>
      </c>
      <c r="MFB512" s="102"/>
      <c r="MFC512" s="102"/>
      <c r="MFD512" s="102"/>
      <c r="MFE512" s="102"/>
      <c r="MFF512" s="102"/>
      <c r="MFG512" s="102"/>
      <c r="MFH512" s="103"/>
      <c r="MFI512" s="101" t="s">
        <v>330</v>
      </c>
      <c r="MFJ512" s="102"/>
      <c r="MFK512" s="102"/>
      <c r="MFL512" s="102"/>
      <c r="MFM512" s="102"/>
      <c r="MFN512" s="102"/>
      <c r="MFO512" s="102"/>
      <c r="MFP512" s="103"/>
      <c r="MFQ512" s="101" t="s">
        <v>330</v>
      </c>
      <c r="MFR512" s="102"/>
      <c r="MFS512" s="102"/>
      <c r="MFT512" s="102"/>
      <c r="MFU512" s="102"/>
      <c r="MFV512" s="102"/>
      <c r="MFW512" s="102"/>
      <c r="MFX512" s="103"/>
      <c r="MFY512" s="101" t="s">
        <v>330</v>
      </c>
      <c r="MFZ512" s="102"/>
      <c r="MGA512" s="102"/>
      <c r="MGB512" s="102"/>
      <c r="MGC512" s="102"/>
      <c r="MGD512" s="102"/>
      <c r="MGE512" s="102"/>
      <c r="MGF512" s="103"/>
      <c r="MGG512" s="101" t="s">
        <v>330</v>
      </c>
      <c r="MGH512" s="102"/>
      <c r="MGI512" s="102"/>
      <c r="MGJ512" s="102"/>
      <c r="MGK512" s="102"/>
      <c r="MGL512" s="102"/>
      <c r="MGM512" s="102"/>
      <c r="MGN512" s="103"/>
      <c r="MGO512" s="101" t="s">
        <v>330</v>
      </c>
      <c r="MGP512" s="102"/>
      <c r="MGQ512" s="102"/>
      <c r="MGR512" s="102"/>
      <c r="MGS512" s="102"/>
      <c r="MGT512" s="102"/>
      <c r="MGU512" s="102"/>
      <c r="MGV512" s="103"/>
      <c r="MGW512" s="101" t="s">
        <v>330</v>
      </c>
      <c r="MGX512" s="102"/>
      <c r="MGY512" s="102"/>
      <c r="MGZ512" s="102"/>
      <c r="MHA512" s="102"/>
      <c r="MHB512" s="102"/>
      <c r="MHC512" s="102"/>
      <c r="MHD512" s="103"/>
      <c r="MHE512" s="101" t="s">
        <v>330</v>
      </c>
      <c r="MHF512" s="102"/>
      <c r="MHG512" s="102"/>
      <c r="MHH512" s="102"/>
      <c r="MHI512" s="102"/>
      <c r="MHJ512" s="102"/>
      <c r="MHK512" s="102"/>
      <c r="MHL512" s="103"/>
      <c r="MHM512" s="101" t="s">
        <v>330</v>
      </c>
      <c r="MHN512" s="102"/>
      <c r="MHO512" s="102"/>
      <c r="MHP512" s="102"/>
      <c r="MHQ512" s="102"/>
      <c r="MHR512" s="102"/>
      <c r="MHS512" s="102"/>
      <c r="MHT512" s="103"/>
      <c r="MHU512" s="101" t="s">
        <v>330</v>
      </c>
      <c r="MHV512" s="102"/>
      <c r="MHW512" s="102"/>
      <c r="MHX512" s="102"/>
      <c r="MHY512" s="102"/>
      <c r="MHZ512" s="102"/>
      <c r="MIA512" s="102"/>
      <c r="MIB512" s="103"/>
      <c r="MIC512" s="101" t="s">
        <v>330</v>
      </c>
      <c r="MID512" s="102"/>
      <c r="MIE512" s="102"/>
      <c r="MIF512" s="102"/>
      <c r="MIG512" s="102"/>
      <c r="MIH512" s="102"/>
      <c r="MII512" s="102"/>
      <c r="MIJ512" s="103"/>
      <c r="MIK512" s="101" t="s">
        <v>330</v>
      </c>
      <c r="MIL512" s="102"/>
      <c r="MIM512" s="102"/>
      <c r="MIN512" s="102"/>
      <c r="MIO512" s="102"/>
      <c r="MIP512" s="102"/>
      <c r="MIQ512" s="102"/>
      <c r="MIR512" s="103"/>
      <c r="MIS512" s="101" t="s">
        <v>330</v>
      </c>
      <c r="MIT512" s="102"/>
      <c r="MIU512" s="102"/>
      <c r="MIV512" s="102"/>
      <c r="MIW512" s="102"/>
      <c r="MIX512" s="102"/>
      <c r="MIY512" s="102"/>
      <c r="MIZ512" s="103"/>
      <c r="MJA512" s="101" t="s">
        <v>330</v>
      </c>
      <c r="MJB512" s="102"/>
      <c r="MJC512" s="102"/>
      <c r="MJD512" s="102"/>
      <c r="MJE512" s="102"/>
      <c r="MJF512" s="102"/>
      <c r="MJG512" s="102"/>
      <c r="MJH512" s="103"/>
      <c r="MJI512" s="101" t="s">
        <v>330</v>
      </c>
      <c r="MJJ512" s="102"/>
      <c r="MJK512" s="102"/>
      <c r="MJL512" s="102"/>
      <c r="MJM512" s="102"/>
      <c r="MJN512" s="102"/>
      <c r="MJO512" s="102"/>
      <c r="MJP512" s="103"/>
      <c r="MJQ512" s="101" t="s">
        <v>330</v>
      </c>
      <c r="MJR512" s="102"/>
      <c r="MJS512" s="102"/>
      <c r="MJT512" s="102"/>
      <c r="MJU512" s="102"/>
      <c r="MJV512" s="102"/>
      <c r="MJW512" s="102"/>
      <c r="MJX512" s="103"/>
      <c r="MJY512" s="101" t="s">
        <v>330</v>
      </c>
      <c r="MJZ512" s="102"/>
      <c r="MKA512" s="102"/>
      <c r="MKB512" s="102"/>
      <c r="MKC512" s="102"/>
      <c r="MKD512" s="102"/>
      <c r="MKE512" s="102"/>
      <c r="MKF512" s="103"/>
      <c r="MKG512" s="101" t="s">
        <v>330</v>
      </c>
      <c r="MKH512" s="102"/>
      <c r="MKI512" s="102"/>
      <c r="MKJ512" s="102"/>
      <c r="MKK512" s="102"/>
      <c r="MKL512" s="102"/>
      <c r="MKM512" s="102"/>
      <c r="MKN512" s="103"/>
      <c r="MKO512" s="101" t="s">
        <v>330</v>
      </c>
      <c r="MKP512" s="102"/>
      <c r="MKQ512" s="102"/>
      <c r="MKR512" s="102"/>
      <c r="MKS512" s="102"/>
      <c r="MKT512" s="102"/>
      <c r="MKU512" s="102"/>
      <c r="MKV512" s="103"/>
      <c r="MKW512" s="101" t="s">
        <v>330</v>
      </c>
      <c r="MKX512" s="102"/>
      <c r="MKY512" s="102"/>
      <c r="MKZ512" s="102"/>
      <c r="MLA512" s="102"/>
      <c r="MLB512" s="102"/>
      <c r="MLC512" s="102"/>
      <c r="MLD512" s="103"/>
      <c r="MLE512" s="101" t="s">
        <v>330</v>
      </c>
      <c r="MLF512" s="102"/>
      <c r="MLG512" s="102"/>
      <c r="MLH512" s="102"/>
      <c r="MLI512" s="102"/>
      <c r="MLJ512" s="102"/>
      <c r="MLK512" s="102"/>
      <c r="MLL512" s="103"/>
      <c r="MLM512" s="101" t="s">
        <v>330</v>
      </c>
      <c r="MLN512" s="102"/>
      <c r="MLO512" s="102"/>
      <c r="MLP512" s="102"/>
      <c r="MLQ512" s="102"/>
      <c r="MLR512" s="102"/>
      <c r="MLS512" s="102"/>
      <c r="MLT512" s="103"/>
      <c r="MLU512" s="101" t="s">
        <v>330</v>
      </c>
      <c r="MLV512" s="102"/>
      <c r="MLW512" s="102"/>
      <c r="MLX512" s="102"/>
      <c r="MLY512" s="102"/>
      <c r="MLZ512" s="102"/>
      <c r="MMA512" s="102"/>
      <c r="MMB512" s="103"/>
      <c r="MMC512" s="101" t="s">
        <v>330</v>
      </c>
      <c r="MMD512" s="102"/>
      <c r="MME512" s="102"/>
      <c r="MMF512" s="102"/>
      <c r="MMG512" s="102"/>
      <c r="MMH512" s="102"/>
      <c r="MMI512" s="102"/>
      <c r="MMJ512" s="103"/>
      <c r="MMK512" s="101" t="s">
        <v>330</v>
      </c>
      <c r="MML512" s="102"/>
      <c r="MMM512" s="102"/>
      <c r="MMN512" s="102"/>
      <c r="MMO512" s="102"/>
      <c r="MMP512" s="102"/>
      <c r="MMQ512" s="102"/>
      <c r="MMR512" s="103"/>
      <c r="MMS512" s="101" t="s">
        <v>330</v>
      </c>
      <c r="MMT512" s="102"/>
      <c r="MMU512" s="102"/>
      <c r="MMV512" s="102"/>
      <c r="MMW512" s="102"/>
      <c r="MMX512" s="102"/>
      <c r="MMY512" s="102"/>
      <c r="MMZ512" s="103"/>
      <c r="MNA512" s="101" t="s">
        <v>330</v>
      </c>
      <c r="MNB512" s="102"/>
      <c r="MNC512" s="102"/>
      <c r="MND512" s="102"/>
      <c r="MNE512" s="102"/>
      <c r="MNF512" s="102"/>
      <c r="MNG512" s="102"/>
      <c r="MNH512" s="103"/>
      <c r="MNI512" s="101" t="s">
        <v>330</v>
      </c>
      <c r="MNJ512" s="102"/>
      <c r="MNK512" s="102"/>
      <c r="MNL512" s="102"/>
      <c r="MNM512" s="102"/>
      <c r="MNN512" s="102"/>
      <c r="MNO512" s="102"/>
      <c r="MNP512" s="103"/>
      <c r="MNQ512" s="101" t="s">
        <v>330</v>
      </c>
      <c r="MNR512" s="102"/>
      <c r="MNS512" s="102"/>
      <c r="MNT512" s="102"/>
      <c r="MNU512" s="102"/>
      <c r="MNV512" s="102"/>
      <c r="MNW512" s="102"/>
      <c r="MNX512" s="103"/>
      <c r="MNY512" s="101" t="s">
        <v>330</v>
      </c>
      <c r="MNZ512" s="102"/>
      <c r="MOA512" s="102"/>
      <c r="MOB512" s="102"/>
      <c r="MOC512" s="102"/>
      <c r="MOD512" s="102"/>
      <c r="MOE512" s="102"/>
      <c r="MOF512" s="103"/>
      <c r="MOG512" s="101" t="s">
        <v>330</v>
      </c>
      <c r="MOH512" s="102"/>
      <c r="MOI512" s="102"/>
      <c r="MOJ512" s="102"/>
      <c r="MOK512" s="102"/>
      <c r="MOL512" s="102"/>
      <c r="MOM512" s="102"/>
      <c r="MON512" s="103"/>
      <c r="MOO512" s="101" t="s">
        <v>330</v>
      </c>
      <c r="MOP512" s="102"/>
      <c r="MOQ512" s="102"/>
      <c r="MOR512" s="102"/>
      <c r="MOS512" s="102"/>
      <c r="MOT512" s="102"/>
      <c r="MOU512" s="102"/>
      <c r="MOV512" s="103"/>
      <c r="MOW512" s="101" t="s">
        <v>330</v>
      </c>
      <c r="MOX512" s="102"/>
      <c r="MOY512" s="102"/>
      <c r="MOZ512" s="102"/>
      <c r="MPA512" s="102"/>
      <c r="MPB512" s="102"/>
      <c r="MPC512" s="102"/>
      <c r="MPD512" s="103"/>
      <c r="MPE512" s="101" t="s">
        <v>330</v>
      </c>
      <c r="MPF512" s="102"/>
      <c r="MPG512" s="102"/>
      <c r="MPH512" s="102"/>
      <c r="MPI512" s="102"/>
      <c r="MPJ512" s="102"/>
      <c r="MPK512" s="102"/>
      <c r="MPL512" s="103"/>
      <c r="MPM512" s="101" t="s">
        <v>330</v>
      </c>
      <c r="MPN512" s="102"/>
      <c r="MPO512" s="102"/>
      <c r="MPP512" s="102"/>
      <c r="MPQ512" s="102"/>
      <c r="MPR512" s="102"/>
      <c r="MPS512" s="102"/>
      <c r="MPT512" s="103"/>
      <c r="MPU512" s="101" t="s">
        <v>330</v>
      </c>
      <c r="MPV512" s="102"/>
      <c r="MPW512" s="102"/>
      <c r="MPX512" s="102"/>
      <c r="MPY512" s="102"/>
      <c r="MPZ512" s="102"/>
      <c r="MQA512" s="102"/>
      <c r="MQB512" s="103"/>
      <c r="MQC512" s="101" t="s">
        <v>330</v>
      </c>
      <c r="MQD512" s="102"/>
      <c r="MQE512" s="102"/>
      <c r="MQF512" s="102"/>
      <c r="MQG512" s="102"/>
      <c r="MQH512" s="102"/>
      <c r="MQI512" s="102"/>
      <c r="MQJ512" s="103"/>
      <c r="MQK512" s="101" t="s">
        <v>330</v>
      </c>
      <c r="MQL512" s="102"/>
      <c r="MQM512" s="102"/>
      <c r="MQN512" s="102"/>
      <c r="MQO512" s="102"/>
      <c r="MQP512" s="102"/>
      <c r="MQQ512" s="102"/>
      <c r="MQR512" s="103"/>
      <c r="MQS512" s="101" t="s">
        <v>330</v>
      </c>
      <c r="MQT512" s="102"/>
      <c r="MQU512" s="102"/>
      <c r="MQV512" s="102"/>
      <c r="MQW512" s="102"/>
      <c r="MQX512" s="102"/>
      <c r="MQY512" s="102"/>
      <c r="MQZ512" s="103"/>
      <c r="MRA512" s="101" t="s">
        <v>330</v>
      </c>
      <c r="MRB512" s="102"/>
      <c r="MRC512" s="102"/>
      <c r="MRD512" s="102"/>
      <c r="MRE512" s="102"/>
      <c r="MRF512" s="102"/>
      <c r="MRG512" s="102"/>
      <c r="MRH512" s="103"/>
      <c r="MRI512" s="101" t="s">
        <v>330</v>
      </c>
      <c r="MRJ512" s="102"/>
      <c r="MRK512" s="102"/>
      <c r="MRL512" s="102"/>
      <c r="MRM512" s="102"/>
      <c r="MRN512" s="102"/>
      <c r="MRO512" s="102"/>
      <c r="MRP512" s="103"/>
      <c r="MRQ512" s="101" t="s">
        <v>330</v>
      </c>
      <c r="MRR512" s="102"/>
      <c r="MRS512" s="102"/>
      <c r="MRT512" s="102"/>
      <c r="MRU512" s="102"/>
      <c r="MRV512" s="102"/>
      <c r="MRW512" s="102"/>
      <c r="MRX512" s="103"/>
      <c r="MRY512" s="101" t="s">
        <v>330</v>
      </c>
      <c r="MRZ512" s="102"/>
      <c r="MSA512" s="102"/>
      <c r="MSB512" s="102"/>
      <c r="MSC512" s="102"/>
      <c r="MSD512" s="102"/>
      <c r="MSE512" s="102"/>
      <c r="MSF512" s="103"/>
      <c r="MSG512" s="101" t="s">
        <v>330</v>
      </c>
      <c r="MSH512" s="102"/>
      <c r="MSI512" s="102"/>
      <c r="MSJ512" s="102"/>
      <c r="MSK512" s="102"/>
      <c r="MSL512" s="102"/>
      <c r="MSM512" s="102"/>
      <c r="MSN512" s="103"/>
      <c r="MSO512" s="101" t="s">
        <v>330</v>
      </c>
      <c r="MSP512" s="102"/>
      <c r="MSQ512" s="102"/>
      <c r="MSR512" s="102"/>
      <c r="MSS512" s="102"/>
      <c r="MST512" s="102"/>
      <c r="MSU512" s="102"/>
      <c r="MSV512" s="103"/>
      <c r="MSW512" s="101" t="s">
        <v>330</v>
      </c>
      <c r="MSX512" s="102"/>
      <c r="MSY512" s="102"/>
      <c r="MSZ512" s="102"/>
      <c r="MTA512" s="102"/>
      <c r="MTB512" s="102"/>
      <c r="MTC512" s="102"/>
      <c r="MTD512" s="103"/>
      <c r="MTE512" s="101" t="s">
        <v>330</v>
      </c>
      <c r="MTF512" s="102"/>
      <c r="MTG512" s="102"/>
      <c r="MTH512" s="102"/>
      <c r="MTI512" s="102"/>
      <c r="MTJ512" s="102"/>
      <c r="MTK512" s="102"/>
      <c r="MTL512" s="103"/>
      <c r="MTM512" s="101" t="s">
        <v>330</v>
      </c>
      <c r="MTN512" s="102"/>
      <c r="MTO512" s="102"/>
      <c r="MTP512" s="102"/>
      <c r="MTQ512" s="102"/>
      <c r="MTR512" s="102"/>
      <c r="MTS512" s="102"/>
      <c r="MTT512" s="103"/>
      <c r="MTU512" s="101" t="s">
        <v>330</v>
      </c>
      <c r="MTV512" s="102"/>
      <c r="MTW512" s="102"/>
      <c r="MTX512" s="102"/>
      <c r="MTY512" s="102"/>
      <c r="MTZ512" s="102"/>
      <c r="MUA512" s="102"/>
      <c r="MUB512" s="103"/>
      <c r="MUC512" s="101" t="s">
        <v>330</v>
      </c>
      <c r="MUD512" s="102"/>
      <c r="MUE512" s="102"/>
      <c r="MUF512" s="102"/>
      <c r="MUG512" s="102"/>
      <c r="MUH512" s="102"/>
      <c r="MUI512" s="102"/>
      <c r="MUJ512" s="103"/>
      <c r="MUK512" s="101" t="s">
        <v>330</v>
      </c>
      <c r="MUL512" s="102"/>
      <c r="MUM512" s="102"/>
      <c r="MUN512" s="102"/>
      <c r="MUO512" s="102"/>
      <c r="MUP512" s="102"/>
      <c r="MUQ512" s="102"/>
      <c r="MUR512" s="103"/>
      <c r="MUS512" s="101" t="s">
        <v>330</v>
      </c>
      <c r="MUT512" s="102"/>
      <c r="MUU512" s="102"/>
      <c r="MUV512" s="102"/>
      <c r="MUW512" s="102"/>
      <c r="MUX512" s="102"/>
      <c r="MUY512" s="102"/>
      <c r="MUZ512" s="103"/>
      <c r="MVA512" s="101" t="s">
        <v>330</v>
      </c>
      <c r="MVB512" s="102"/>
      <c r="MVC512" s="102"/>
      <c r="MVD512" s="102"/>
      <c r="MVE512" s="102"/>
      <c r="MVF512" s="102"/>
      <c r="MVG512" s="102"/>
      <c r="MVH512" s="103"/>
      <c r="MVI512" s="101" t="s">
        <v>330</v>
      </c>
      <c r="MVJ512" s="102"/>
      <c r="MVK512" s="102"/>
      <c r="MVL512" s="102"/>
      <c r="MVM512" s="102"/>
      <c r="MVN512" s="102"/>
      <c r="MVO512" s="102"/>
      <c r="MVP512" s="103"/>
      <c r="MVQ512" s="101" t="s">
        <v>330</v>
      </c>
      <c r="MVR512" s="102"/>
      <c r="MVS512" s="102"/>
      <c r="MVT512" s="102"/>
      <c r="MVU512" s="102"/>
      <c r="MVV512" s="102"/>
      <c r="MVW512" s="102"/>
      <c r="MVX512" s="103"/>
      <c r="MVY512" s="101" t="s">
        <v>330</v>
      </c>
      <c r="MVZ512" s="102"/>
      <c r="MWA512" s="102"/>
      <c r="MWB512" s="102"/>
      <c r="MWC512" s="102"/>
      <c r="MWD512" s="102"/>
      <c r="MWE512" s="102"/>
      <c r="MWF512" s="103"/>
      <c r="MWG512" s="101" t="s">
        <v>330</v>
      </c>
      <c r="MWH512" s="102"/>
      <c r="MWI512" s="102"/>
      <c r="MWJ512" s="102"/>
      <c r="MWK512" s="102"/>
      <c r="MWL512" s="102"/>
      <c r="MWM512" s="102"/>
      <c r="MWN512" s="103"/>
      <c r="MWO512" s="101" t="s">
        <v>330</v>
      </c>
      <c r="MWP512" s="102"/>
      <c r="MWQ512" s="102"/>
      <c r="MWR512" s="102"/>
      <c r="MWS512" s="102"/>
      <c r="MWT512" s="102"/>
      <c r="MWU512" s="102"/>
      <c r="MWV512" s="103"/>
      <c r="MWW512" s="101" t="s">
        <v>330</v>
      </c>
      <c r="MWX512" s="102"/>
      <c r="MWY512" s="102"/>
      <c r="MWZ512" s="102"/>
      <c r="MXA512" s="102"/>
      <c r="MXB512" s="102"/>
      <c r="MXC512" s="102"/>
      <c r="MXD512" s="103"/>
      <c r="MXE512" s="101" t="s">
        <v>330</v>
      </c>
      <c r="MXF512" s="102"/>
      <c r="MXG512" s="102"/>
      <c r="MXH512" s="102"/>
      <c r="MXI512" s="102"/>
      <c r="MXJ512" s="102"/>
      <c r="MXK512" s="102"/>
      <c r="MXL512" s="103"/>
      <c r="MXM512" s="101" t="s">
        <v>330</v>
      </c>
      <c r="MXN512" s="102"/>
      <c r="MXO512" s="102"/>
      <c r="MXP512" s="102"/>
      <c r="MXQ512" s="102"/>
      <c r="MXR512" s="102"/>
      <c r="MXS512" s="102"/>
      <c r="MXT512" s="103"/>
      <c r="MXU512" s="101" t="s">
        <v>330</v>
      </c>
      <c r="MXV512" s="102"/>
      <c r="MXW512" s="102"/>
      <c r="MXX512" s="102"/>
      <c r="MXY512" s="102"/>
      <c r="MXZ512" s="102"/>
      <c r="MYA512" s="102"/>
      <c r="MYB512" s="103"/>
      <c r="MYC512" s="101" t="s">
        <v>330</v>
      </c>
      <c r="MYD512" s="102"/>
      <c r="MYE512" s="102"/>
      <c r="MYF512" s="102"/>
      <c r="MYG512" s="102"/>
      <c r="MYH512" s="102"/>
      <c r="MYI512" s="102"/>
      <c r="MYJ512" s="103"/>
      <c r="MYK512" s="101" t="s">
        <v>330</v>
      </c>
      <c r="MYL512" s="102"/>
      <c r="MYM512" s="102"/>
      <c r="MYN512" s="102"/>
      <c r="MYO512" s="102"/>
      <c r="MYP512" s="102"/>
      <c r="MYQ512" s="102"/>
      <c r="MYR512" s="103"/>
      <c r="MYS512" s="101" t="s">
        <v>330</v>
      </c>
      <c r="MYT512" s="102"/>
      <c r="MYU512" s="102"/>
      <c r="MYV512" s="102"/>
      <c r="MYW512" s="102"/>
      <c r="MYX512" s="102"/>
      <c r="MYY512" s="102"/>
      <c r="MYZ512" s="103"/>
      <c r="MZA512" s="101" t="s">
        <v>330</v>
      </c>
      <c r="MZB512" s="102"/>
      <c r="MZC512" s="102"/>
      <c r="MZD512" s="102"/>
      <c r="MZE512" s="102"/>
      <c r="MZF512" s="102"/>
      <c r="MZG512" s="102"/>
      <c r="MZH512" s="103"/>
      <c r="MZI512" s="101" t="s">
        <v>330</v>
      </c>
      <c r="MZJ512" s="102"/>
      <c r="MZK512" s="102"/>
      <c r="MZL512" s="102"/>
      <c r="MZM512" s="102"/>
      <c r="MZN512" s="102"/>
      <c r="MZO512" s="102"/>
      <c r="MZP512" s="103"/>
      <c r="MZQ512" s="101" t="s">
        <v>330</v>
      </c>
      <c r="MZR512" s="102"/>
      <c r="MZS512" s="102"/>
      <c r="MZT512" s="102"/>
      <c r="MZU512" s="102"/>
      <c r="MZV512" s="102"/>
      <c r="MZW512" s="102"/>
      <c r="MZX512" s="103"/>
      <c r="MZY512" s="101" t="s">
        <v>330</v>
      </c>
      <c r="MZZ512" s="102"/>
      <c r="NAA512" s="102"/>
      <c r="NAB512" s="102"/>
      <c r="NAC512" s="102"/>
      <c r="NAD512" s="102"/>
      <c r="NAE512" s="102"/>
      <c r="NAF512" s="103"/>
      <c r="NAG512" s="101" t="s">
        <v>330</v>
      </c>
      <c r="NAH512" s="102"/>
      <c r="NAI512" s="102"/>
      <c r="NAJ512" s="102"/>
      <c r="NAK512" s="102"/>
      <c r="NAL512" s="102"/>
      <c r="NAM512" s="102"/>
      <c r="NAN512" s="103"/>
      <c r="NAO512" s="101" t="s">
        <v>330</v>
      </c>
      <c r="NAP512" s="102"/>
      <c r="NAQ512" s="102"/>
      <c r="NAR512" s="102"/>
      <c r="NAS512" s="102"/>
      <c r="NAT512" s="102"/>
      <c r="NAU512" s="102"/>
      <c r="NAV512" s="103"/>
      <c r="NAW512" s="101" t="s">
        <v>330</v>
      </c>
      <c r="NAX512" s="102"/>
      <c r="NAY512" s="102"/>
      <c r="NAZ512" s="102"/>
      <c r="NBA512" s="102"/>
      <c r="NBB512" s="102"/>
      <c r="NBC512" s="102"/>
      <c r="NBD512" s="103"/>
      <c r="NBE512" s="101" t="s">
        <v>330</v>
      </c>
      <c r="NBF512" s="102"/>
      <c r="NBG512" s="102"/>
      <c r="NBH512" s="102"/>
      <c r="NBI512" s="102"/>
      <c r="NBJ512" s="102"/>
      <c r="NBK512" s="102"/>
      <c r="NBL512" s="103"/>
      <c r="NBM512" s="101" t="s">
        <v>330</v>
      </c>
      <c r="NBN512" s="102"/>
      <c r="NBO512" s="102"/>
      <c r="NBP512" s="102"/>
      <c r="NBQ512" s="102"/>
      <c r="NBR512" s="102"/>
      <c r="NBS512" s="102"/>
      <c r="NBT512" s="103"/>
      <c r="NBU512" s="101" t="s">
        <v>330</v>
      </c>
      <c r="NBV512" s="102"/>
      <c r="NBW512" s="102"/>
      <c r="NBX512" s="102"/>
      <c r="NBY512" s="102"/>
      <c r="NBZ512" s="102"/>
      <c r="NCA512" s="102"/>
      <c r="NCB512" s="103"/>
      <c r="NCC512" s="101" t="s">
        <v>330</v>
      </c>
      <c r="NCD512" s="102"/>
      <c r="NCE512" s="102"/>
      <c r="NCF512" s="102"/>
      <c r="NCG512" s="102"/>
      <c r="NCH512" s="102"/>
      <c r="NCI512" s="102"/>
      <c r="NCJ512" s="103"/>
      <c r="NCK512" s="101" t="s">
        <v>330</v>
      </c>
      <c r="NCL512" s="102"/>
      <c r="NCM512" s="102"/>
      <c r="NCN512" s="102"/>
      <c r="NCO512" s="102"/>
      <c r="NCP512" s="102"/>
      <c r="NCQ512" s="102"/>
      <c r="NCR512" s="103"/>
      <c r="NCS512" s="101" t="s">
        <v>330</v>
      </c>
      <c r="NCT512" s="102"/>
      <c r="NCU512" s="102"/>
      <c r="NCV512" s="102"/>
      <c r="NCW512" s="102"/>
      <c r="NCX512" s="102"/>
      <c r="NCY512" s="102"/>
      <c r="NCZ512" s="103"/>
      <c r="NDA512" s="101" t="s">
        <v>330</v>
      </c>
      <c r="NDB512" s="102"/>
      <c r="NDC512" s="102"/>
      <c r="NDD512" s="102"/>
      <c r="NDE512" s="102"/>
      <c r="NDF512" s="102"/>
      <c r="NDG512" s="102"/>
      <c r="NDH512" s="103"/>
      <c r="NDI512" s="101" t="s">
        <v>330</v>
      </c>
      <c r="NDJ512" s="102"/>
      <c r="NDK512" s="102"/>
      <c r="NDL512" s="102"/>
      <c r="NDM512" s="102"/>
      <c r="NDN512" s="102"/>
      <c r="NDO512" s="102"/>
      <c r="NDP512" s="103"/>
      <c r="NDQ512" s="101" t="s">
        <v>330</v>
      </c>
      <c r="NDR512" s="102"/>
      <c r="NDS512" s="102"/>
      <c r="NDT512" s="102"/>
      <c r="NDU512" s="102"/>
      <c r="NDV512" s="102"/>
      <c r="NDW512" s="102"/>
      <c r="NDX512" s="103"/>
      <c r="NDY512" s="101" t="s">
        <v>330</v>
      </c>
      <c r="NDZ512" s="102"/>
      <c r="NEA512" s="102"/>
      <c r="NEB512" s="102"/>
      <c r="NEC512" s="102"/>
      <c r="NED512" s="102"/>
      <c r="NEE512" s="102"/>
      <c r="NEF512" s="103"/>
      <c r="NEG512" s="101" t="s">
        <v>330</v>
      </c>
      <c r="NEH512" s="102"/>
      <c r="NEI512" s="102"/>
      <c r="NEJ512" s="102"/>
      <c r="NEK512" s="102"/>
      <c r="NEL512" s="102"/>
      <c r="NEM512" s="102"/>
      <c r="NEN512" s="103"/>
      <c r="NEO512" s="101" t="s">
        <v>330</v>
      </c>
      <c r="NEP512" s="102"/>
      <c r="NEQ512" s="102"/>
      <c r="NER512" s="102"/>
      <c r="NES512" s="102"/>
      <c r="NET512" s="102"/>
      <c r="NEU512" s="102"/>
      <c r="NEV512" s="103"/>
      <c r="NEW512" s="101" t="s">
        <v>330</v>
      </c>
      <c r="NEX512" s="102"/>
      <c r="NEY512" s="102"/>
      <c r="NEZ512" s="102"/>
      <c r="NFA512" s="102"/>
      <c r="NFB512" s="102"/>
      <c r="NFC512" s="102"/>
      <c r="NFD512" s="103"/>
      <c r="NFE512" s="101" t="s">
        <v>330</v>
      </c>
      <c r="NFF512" s="102"/>
      <c r="NFG512" s="102"/>
      <c r="NFH512" s="102"/>
      <c r="NFI512" s="102"/>
      <c r="NFJ512" s="102"/>
      <c r="NFK512" s="102"/>
      <c r="NFL512" s="103"/>
      <c r="NFM512" s="101" t="s">
        <v>330</v>
      </c>
      <c r="NFN512" s="102"/>
      <c r="NFO512" s="102"/>
      <c r="NFP512" s="102"/>
      <c r="NFQ512" s="102"/>
      <c r="NFR512" s="102"/>
      <c r="NFS512" s="102"/>
      <c r="NFT512" s="103"/>
      <c r="NFU512" s="101" t="s">
        <v>330</v>
      </c>
      <c r="NFV512" s="102"/>
      <c r="NFW512" s="102"/>
      <c r="NFX512" s="102"/>
      <c r="NFY512" s="102"/>
      <c r="NFZ512" s="102"/>
      <c r="NGA512" s="102"/>
      <c r="NGB512" s="103"/>
      <c r="NGC512" s="101" t="s">
        <v>330</v>
      </c>
      <c r="NGD512" s="102"/>
      <c r="NGE512" s="102"/>
      <c r="NGF512" s="102"/>
      <c r="NGG512" s="102"/>
      <c r="NGH512" s="102"/>
      <c r="NGI512" s="102"/>
      <c r="NGJ512" s="103"/>
      <c r="NGK512" s="101" t="s">
        <v>330</v>
      </c>
      <c r="NGL512" s="102"/>
      <c r="NGM512" s="102"/>
      <c r="NGN512" s="102"/>
      <c r="NGO512" s="102"/>
      <c r="NGP512" s="102"/>
      <c r="NGQ512" s="102"/>
      <c r="NGR512" s="103"/>
      <c r="NGS512" s="101" t="s">
        <v>330</v>
      </c>
      <c r="NGT512" s="102"/>
      <c r="NGU512" s="102"/>
      <c r="NGV512" s="102"/>
      <c r="NGW512" s="102"/>
      <c r="NGX512" s="102"/>
      <c r="NGY512" s="102"/>
      <c r="NGZ512" s="103"/>
      <c r="NHA512" s="101" t="s">
        <v>330</v>
      </c>
      <c r="NHB512" s="102"/>
      <c r="NHC512" s="102"/>
      <c r="NHD512" s="102"/>
      <c r="NHE512" s="102"/>
      <c r="NHF512" s="102"/>
      <c r="NHG512" s="102"/>
      <c r="NHH512" s="103"/>
      <c r="NHI512" s="101" t="s">
        <v>330</v>
      </c>
      <c r="NHJ512" s="102"/>
      <c r="NHK512" s="102"/>
      <c r="NHL512" s="102"/>
      <c r="NHM512" s="102"/>
      <c r="NHN512" s="102"/>
      <c r="NHO512" s="102"/>
      <c r="NHP512" s="103"/>
      <c r="NHQ512" s="101" t="s">
        <v>330</v>
      </c>
      <c r="NHR512" s="102"/>
      <c r="NHS512" s="102"/>
      <c r="NHT512" s="102"/>
      <c r="NHU512" s="102"/>
      <c r="NHV512" s="102"/>
      <c r="NHW512" s="102"/>
      <c r="NHX512" s="103"/>
      <c r="NHY512" s="101" t="s">
        <v>330</v>
      </c>
      <c r="NHZ512" s="102"/>
      <c r="NIA512" s="102"/>
      <c r="NIB512" s="102"/>
      <c r="NIC512" s="102"/>
      <c r="NID512" s="102"/>
      <c r="NIE512" s="102"/>
      <c r="NIF512" s="103"/>
      <c r="NIG512" s="101" t="s">
        <v>330</v>
      </c>
      <c r="NIH512" s="102"/>
      <c r="NII512" s="102"/>
      <c r="NIJ512" s="102"/>
      <c r="NIK512" s="102"/>
      <c r="NIL512" s="102"/>
      <c r="NIM512" s="102"/>
      <c r="NIN512" s="103"/>
      <c r="NIO512" s="101" t="s">
        <v>330</v>
      </c>
      <c r="NIP512" s="102"/>
      <c r="NIQ512" s="102"/>
      <c r="NIR512" s="102"/>
      <c r="NIS512" s="102"/>
      <c r="NIT512" s="102"/>
      <c r="NIU512" s="102"/>
      <c r="NIV512" s="103"/>
      <c r="NIW512" s="101" t="s">
        <v>330</v>
      </c>
      <c r="NIX512" s="102"/>
      <c r="NIY512" s="102"/>
      <c r="NIZ512" s="102"/>
      <c r="NJA512" s="102"/>
      <c r="NJB512" s="102"/>
      <c r="NJC512" s="102"/>
      <c r="NJD512" s="103"/>
      <c r="NJE512" s="101" t="s">
        <v>330</v>
      </c>
      <c r="NJF512" s="102"/>
      <c r="NJG512" s="102"/>
      <c r="NJH512" s="102"/>
      <c r="NJI512" s="102"/>
      <c r="NJJ512" s="102"/>
      <c r="NJK512" s="102"/>
      <c r="NJL512" s="103"/>
      <c r="NJM512" s="101" t="s">
        <v>330</v>
      </c>
      <c r="NJN512" s="102"/>
      <c r="NJO512" s="102"/>
      <c r="NJP512" s="102"/>
      <c r="NJQ512" s="102"/>
      <c r="NJR512" s="102"/>
      <c r="NJS512" s="102"/>
      <c r="NJT512" s="103"/>
      <c r="NJU512" s="101" t="s">
        <v>330</v>
      </c>
      <c r="NJV512" s="102"/>
      <c r="NJW512" s="102"/>
      <c r="NJX512" s="102"/>
      <c r="NJY512" s="102"/>
      <c r="NJZ512" s="102"/>
      <c r="NKA512" s="102"/>
      <c r="NKB512" s="103"/>
      <c r="NKC512" s="101" t="s">
        <v>330</v>
      </c>
      <c r="NKD512" s="102"/>
      <c r="NKE512" s="102"/>
      <c r="NKF512" s="102"/>
      <c r="NKG512" s="102"/>
      <c r="NKH512" s="102"/>
      <c r="NKI512" s="102"/>
      <c r="NKJ512" s="103"/>
      <c r="NKK512" s="101" t="s">
        <v>330</v>
      </c>
      <c r="NKL512" s="102"/>
      <c r="NKM512" s="102"/>
      <c r="NKN512" s="102"/>
      <c r="NKO512" s="102"/>
      <c r="NKP512" s="102"/>
      <c r="NKQ512" s="102"/>
      <c r="NKR512" s="103"/>
      <c r="NKS512" s="101" t="s">
        <v>330</v>
      </c>
      <c r="NKT512" s="102"/>
      <c r="NKU512" s="102"/>
      <c r="NKV512" s="102"/>
      <c r="NKW512" s="102"/>
      <c r="NKX512" s="102"/>
      <c r="NKY512" s="102"/>
      <c r="NKZ512" s="103"/>
      <c r="NLA512" s="101" t="s">
        <v>330</v>
      </c>
      <c r="NLB512" s="102"/>
      <c r="NLC512" s="102"/>
      <c r="NLD512" s="102"/>
      <c r="NLE512" s="102"/>
      <c r="NLF512" s="102"/>
      <c r="NLG512" s="102"/>
      <c r="NLH512" s="103"/>
      <c r="NLI512" s="101" t="s">
        <v>330</v>
      </c>
      <c r="NLJ512" s="102"/>
      <c r="NLK512" s="102"/>
      <c r="NLL512" s="102"/>
      <c r="NLM512" s="102"/>
      <c r="NLN512" s="102"/>
      <c r="NLO512" s="102"/>
      <c r="NLP512" s="103"/>
      <c r="NLQ512" s="101" t="s">
        <v>330</v>
      </c>
      <c r="NLR512" s="102"/>
      <c r="NLS512" s="102"/>
      <c r="NLT512" s="102"/>
      <c r="NLU512" s="102"/>
      <c r="NLV512" s="102"/>
      <c r="NLW512" s="102"/>
      <c r="NLX512" s="103"/>
      <c r="NLY512" s="101" t="s">
        <v>330</v>
      </c>
      <c r="NLZ512" s="102"/>
      <c r="NMA512" s="102"/>
      <c r="NMB512" s="102"/>
      <c r="NMC512" s="102"/>
      <c r="NMD512" s="102"/>
      <c r="NME512" s="102"/>
      <c r="NMF512" s="103"/>
      <c r="NMG512" s="101" t="s">
        <v>330</v>
      </c>
      <c r="NMH512" s="102"/>
      <c r="NMI512" s="102"/>
      <c r="NMJ512" s="102"/>
      <c r="NMK512" s="102"/>
      <c r="NML512" s="102"/>
      <c r="NMM512" s="102"/>
      <c r="NMN512" s="103"/>
      <c r="NMO512" s="101" t="s">
        <v>330</v>
      </c>
      <c r="NMP512" s="102"/>
      <c r="NMQ512" s="102"/>
      <c r="NMR512" s="102"/>
      <c r="NMS512" s="102"/>
      <c r="NMT512" s="102"/>
      <c r="NMU512" s="102"/>
      <c r="NMV512" s="103"/>
      <c r="NMW512" s="101" t="s">
        <v>330</v>
      </c>
      <c r="NMX512" s="102"/>
      <c r="NMY512" s="102"/>
      <c r="NMZ512" s="102"/>
      <c r="NNA512" s="102"/>
      <c r="NNB512" s="102"/>
      <c r="NNC512" s="102"/>
      <c r="NND512" s="103"/>
      <c r="NNE512" s="101" t="s">
        <v>330</v>
      </c>
      <c r="NNF512" s="102"/>
      <c r="NNG512" s="102"/>
      <c r="NNH512" s="102"/>
      <c r="NNI512" s="102"/>
      <c r="NNJ512" s="102"/>
      <c r="NNK512" s="102"/>
      <c r="NNL512" s="103"/>
      <c r="NNM512" s="101" t="s">
        <v>330</v>
      </c>
      <c r="NNN512" s="102"/>
      <c r="NNO512" s="102"/>
      <c r="NNP512" s="102"/>
      <c r="NNQ512" s="102"/>
      <c r="NNR512" s="102"/>
      <c r="NNS512" s="102"/>
      <c r="NNT512" s="103"/>
      <c r="NNU512" s="101" t="s">
        <v>330</v>
      </c>
      <c r="NNV512" s="102"/>
      <c r="NNW512" s="102"/>
      <c r="NNX512" s="102"/>
      <c r="NNY512" s="102"/>
      <c r="NNZ512" s="102"/>
      <c r="NOA512" s="102"/>
      <c r="NOB512" s="103"/>
      <c r="NOC512" s="101" t="s">
        <v>330</v>
      </c>
      <c r="NOD512" s="102"/>
      <c r="NOE512" s="102"/>
      <c r="NOF512" s="102"/>
      <c r="NOG512" s="102"/>
      <c r="NOH512" s="102"/>
      <c r="NOI512" s="102"/>
      <c r="NOJ512" s="103"/>
      <c r="NOK512" s="101" t="s">
        <v>330</v>
      </c>
      <c r="NOL512" s="102"/>
      <c r="NOM512" s="102"/>
      <c r="NON512" s="102"/>
      <c r="NOO512" s="102"/>
      <c r="NOP512" s="102"/>
      <c r="NOQ512" s="102"/>
      <c r="NOR512" s="103"/>
      <c r="NOS512" s="101" t="s">
        <v>330</v>
      </c>
      <c r="NOT512" s="102"/>
      <c r="NOU512" s="102"/>
      <c r="NOV512" s="102"/>
      <c r="NOW512" s="102"/>
      <c r="NOX512" s="102"/>
      <c r="NOY512" s="102"/>
      <c r="NOZ512" s="103"/>
      <c r="NPA512" s="101" t="s">
        <v>330</v>
      </c>
      <c r="NPB512" s="102"/>
      <c r="NPC512" s="102"/>
      <c r="NPD512" s="102"/>
      <c r="NPE512" s="102"/>
      <c r="NPF512" s="102"/>
      <c r="NPG512" s="102"/>
      <c r="NPH512" s="103"/>
      <c r="NPI512" s="101" t="s">
        <v>330</v>
      </c>
      <c r="NPJ512" s="102"/>
      <c r="NPK512" s="102"/>
      <c r="NPL512" s="102"/>
      <c r="NPM512" s="102"/>
      <c r="NPN512" s="102"/>
      <c r="NPO512" s="102"/>
      <c r="NPP512" s="103"/>
      <c r="NPQ512" s="101" t="s">
        <v>330</v>
      </c>
      <c r="NPR512" s="102"/>
      <c r="NPS512" s="102"/>
      <c r="NPT512" s="102"/>
      <c r="NPU512" s="102"/>
      <c r="NPV512" s="102"/>
      <c r="NPW512" s="102"/>
      <c r="NPX512" s="103"/>
      <c r="NPY512" s="101" t="s">
        <v>330</v>
      </c>
      <c r="NPZ512" s="102"/>
      <c r="NQA512" s="102"/>
      <c r="NQB512" s="102"/>
      <c r="NQC512" s="102"/>
      <c r="NQD512" s="102"/>
      <c r="NQE512" s="102"/>
      <c r="NQF512" s="103"/>
      <c r="NQG512" s="101" t="s">
        <v>330</v>
      </c>
      <c r="NQH512" s="102"/>
      <c r="NQI512" s="102"/>
      <c r="NQJ512" s="102"/>
      <c r="NQK512" s="102"/>
      <c r="NQL512" s="102"/>
      <c r="NQM512" s="102"/>
      <c r="NQN512" s="103"/>
      <c r="NQO512" s="101" t="s">
        <v>330</v>
      </c>
      <c r="NQP512" s="102"/>
      <c r="NQQ512" s="102"/>
      <c r="NQR512" s="102"/>
      <c r="NQS512" s="102"/>
      <c r="NQT512" s="102"/>
      <c r="NQU512" s="102"/>
      <c r="NQV512" s="103"/>
      <c r="NQW512" s="101" t="s">
        <v>330</v>
      </c>
      <c r="NQX512" s="102"/>
      <c r="NQY512" s="102"/>
      <c r="NQZ512" s="102"/>
      <c r="NRA512" s="102"/>
      <c r="NRB512" s="102"/>
      <c r="NRC512" s="102"/>
      <c r="NRD512" s="103"/>
      <c r="NRE512" s="101" t="s">
        <v>330</v>
      </c>
      <c r="NRF512" s="102"/>
      <c r="NRG512" s="102"/>
      <c r="NRH512" s="102"/>
      <c r="NRI512" s="102"/>
      <c r="NRJ512" s="102"/>
      <c r="NRK512" s="102"/>
      <c r="NRL512" s="103"/>
      <c r="NRM512" s="101" t="s">
        <v>330</v>
      </c>
      <c r="NRN512" s="102"/>
      <c r="NRO512" s="102"/>
      <c r="NRP512" s="102"/>
      <c r="NRQ512" s="102"/>
      <c r="NRR512" s="102"/>
      <c r="NRS512" s="102"/>
      <c r="NRT512" s="103"/>
      <c r="NRU512" s="101" t="s">
        <v>330</v>
      </c>
      <c r="NRV512" s="102"/>
      <c r="NRW512" s="102"/>
      <c r="NRX512" s="102"/>
      <c r="NRY512" s="102"/>
      <c r="NRZ512" s="102"/>
      <c r="NSA512" s="102"/>
      <c r="NSB512" s="103"/>
      <c r="NSC512" s="101" t="s">
        <v>330</v>
      </c>
      <c r="NSD512" s="102"/>
      <c r="NSE512" s="102"/>
      <c r="NSF512" s="102"/>
      <c r="NSG512" s="102"/>
      <c r="NSH512" s="102"/>
      <c r="NSI512" s="102"/>
      <c r="NSJ512" s="103"/>
      <c r="NSK512" s="101" t="s">
        <v>330</v>
      </c>
      <c r="NSL512" s="102"/>
      <c r="NSM512" s="102"/>
      <c r="NSN512" s="102"/>
      <c r="NSO512" s="102"/>
      <c r="NSP512" s="102"/>
      <c r="NSQ512" s="102"/>
      <c r="NSR512" s="103"/>
      <c r="NSS512" s="101" t="s">
        <v>330</v>
      </c>
      <c r="NST512" s="102"/>
      <c r="NSU512" s="102"/>
      <c r="NSV512" s="102"/>
      <c r="NSW512" s="102"/>
      <c r="NSX512" s="102"/>
      <c r="NSY512" s="102"/>
      <c r="NSZ512" s="103"/>
      <c r="NTA512" s="101" t="s">
        <v>330</v>
      </c>
      <c r="NTB512" s="102"/>
      <c r="NTC512" s="102"/>
      <c r="NTD512" s="102"/>
      <c r="NTE512" s="102"/>
      <c r="NTF512" s="102"/>
      <c r="NTG512" s="102"/>
      <c r="NTH512" s="103"/>
      <c r="NTI512" s="101" t="s">
        <v>330</v>
      </c>
      <c r="NTJ512" s="102"/>
      <c r="NTK512" s="102"/>
      <c r="NTL512" s="102"/>
      <c r="NTM512" s="102"/>
      <c r="NTN512" s="102"/>
      <c r="NTO512" s="102"/>
      <c r="NTP512" s="103"/>
      <c r="NTQ512" s="101" t="s">
        <v>330</v>
      </c>
      <c r="NTR512" s="102"/>
      <c r="NTS512" s="102"/>
      <c r="NTT512" s="102"/>
      <c r="NTU512" s="102"/>
      <c r="NTV512" s="102"/>
      <c r="NTW512" s="102"/>
      <c r="NTX512" s="103"/>
      <c r="NTY512" s="101" t="s">
        <v>330</v>
      </c>
      <c r="NTZ512" s="102"/>
      <c r="NUA512" s="102"/>
      <c r="NUB512" s="102"/>
      <c r="NUC512" s="102"/>
      <c r="NUD512" s="102"/>
      <c r="NUE512" s="102"/>
      <c r="NUF512" s="103"/>
      <c r="NUG512" s="101" t="s">
        <v>330</v>
      </c>
      <c r="NUH512" s="102"/>
      <c r="NUI512" s="102"/>
      <c r="NUJ512" s="102"/>
      <c r="NUK512" s="102"/>
      <c r="NUL512" s="102"/>
      <c r="NUM512" s="102"/>
      <c r="NUN512" s="103"/>
      <c r="NUO512" s="101" t="s">
        <v>330</v>
      </c>
      <c r="NUP512" s="102"/>
      <c r="NUQ512" s="102"/>
      <c r="NUR512" s="102"/>
      <c r="NUS512" s="102"/>
      <c r="NUT512" s="102"/>
      <c r="NUU512" s="102"/>
      <c r="NUV512" s="103"/>
      <c r="NUW512" s="101" t="s">
        <v>330</v>
      </c>
      <c r="NUX512" s="102"/>
      <c r="NUY512" s="102"/>
      <c r="NUZ512" s="102"/>
      <c r="NVA512" s="102"/>
      <c r="NVB512" s="102"/>
      <c r="NVC512" s="102"/>
      <c r="NVD512" s="103"/>
      <c r="NVE512" s="101" t="s">
        <v>330</v>
      </c>
      <c r="NVF512" s="102"/>
      <c r="NVG512" s="102"/>
      <c r="NVH512" s="102"/>
      <c r="NVI512" s="102"/>
      <c r="NVJ512" s="102"/>
      <c r="NVK512" s="102"/>
      <c r="NVL512" s="103"/>
      <c r="NVM512" s="101" t="s">
        <v>330</v>
      </c>
      <c r="NVN512" s="102"/>
      <c r="NVO512" s="102"/>
      <c r="NVP512" s="102"/>
      <c r="NVQ512" s="102"/>
      <c r="NVR512" s="102"/>
      <c r="NVS512" s="102"/>
      <c r="NVT512" s="103"/>
      <c r="NVU512" s="101" t="s">
        <v>330</v>
      </c>
      <c r="NVV512" s="102"/>
      <c r="NVW512" s="102"/>
      <c r="NVX512" s="102"/>
      <c r="NVY512" s="102"/>
      <c r="NVZ512" s="102"/>
      <c r="NWA512" s="102"/>
      <c r="NWB512" s="103"/>
      <c r="NWC512" s="101" t="s">
        <v>330</v>
      </c>
      <c r="NWD512" s="102"/>
      <c r="NWE512" s="102"/>
      <c r="NWF512" s="102"/>
      <c r="NWG512" s="102"/>
      <c r="NWH512" s="102"/>
      <c r="NWI512" s="102"/>
      <c r="NWJ512" s="103"/>
      <c r="NWK512" s="101" t="s">
        <v>330</v>
      </c>
      <c r="NWL512" s="102"/>
      <c r="NWM512" s="102"/>
      <c r="NWN512" s="102"/>
      <c r="NWO512" s="102"/>
      <c r="NWP512" s="102"/>
      <c r="NWQ512" s="102"/>
      <c r="NWR512" s="103"/>
      <c r="NWS512" s="101" t="s">
        <v>330</v>
      </c>
      <c r="NWT512" s="102"/>
      <c r="NWU512" s="102"/>
      <c r="NWV512" s="102"/>
      <c r="NWW512" s="102"/>
      <c r="NWX512" s="102"/>
      <c r="NWY512" s="102"/>
      <c r="NWZ512" s="103"/>
      <c r="NXA512" s="101" t="s">
        <v>330</v>
      </c>
      <c r="NXB512" s="102"/>
      <c r="NXC512" s="102"/>
      <c r="NXD512" s="102"/>
      <c r="NXE512" s="102"/>
      <c r="NXF512" s="102"/>
      <c r="NXG512" s="102"/>
      <c r="NXH512" s="103"/>
      <c r="NXI512" s="101" t="s">
        <v>330</v>
      </c>
      <c r="NXJ512" s="102"/>
      <c r="NXK512" s="102"/>
      <c r="NXL512" s="102"/>
      <c r="NXM512" s="102"/>
      <c r="NXN512" s="102"/>
      <c r="NXO512" s="102"/>
      <c r="NXP512" s="103"/>
      <c r="NXQ512" s="101" t="s">
        <v>330</v>
      </c>
      <c r="NXR512" s="102"/>
      <c r="NXS512" s="102"/>
      <c r="NXT512" s="102"/>
      <c r="NXU512" s="102"/>
      <c r="NXV512" s="102"/>
      <c r="NXW512" s="102"/>
      <c r="NXX512" s="103"/>
      <c r="NXY512" s="101" t="s">
        <v>330</v>
      </c>
      <c r="NXZ512" s="102"/>
      <c r="NYA512" s="102"/>
      <c r="NYB512" s="102"/>
      <c r="NYC512" s="102"/>
      <c r="NYD512" s="102"/>
      <c r="NYE512" s="102"/>
      <c r="NYF512" s="103"/>
      <c r="NYG512" s="101" t="s">
        <v>330</v>
      </c>
      <c r="NYH512" s="102"/>
      <c r="NYI512" s="102"/>
      <c r="NYJ512" s="102"/>
      <c r="NYK512" s="102"/>
      <c r="NYL512" s="102"/>
      <c r="NYM512" s="102"/>
      <c r="NYN512" s="103"/>
      <c r="NYO512" s="101" t="s">
        <v>330</v>
      </c>
      <c r="NYP512" s="102"/>
      <c r="NYQ512" s="102"/>
      <c r="NYR512" s="102"/>
      <c r="NYS512" s="102"/>
      <c r="NYT512" s="102"/>
      <c r="NYU512" s="102"/>
      <c r="NYV512" s="103"/>
      <c r="NYW512" s="101" t="s">
        <v>330</v>
      </c>
      <c r="NYX512" s="102"/>
      <c r="NYY512" s="102"/>
      <c r="NYZ512" s="102"/>
      <c r="NZA512" s="102"/>
      <c r="NZB512" s="102"/>
      <c r="NZC512" s="102"/>
      <c r="NZD512" s="103"/>
      <c r="NZE512" s="101" t="s">
        <v>330</v>
      </c>
      <c r="NZF512" s="102"/>
      <c r="NZG512" s="102"/>
      <c r="NZH512" s="102"/>
      <c r="NZI512" s="102"/>
      <c r="NZJ512" s="102"/>
      <c r="NZK512" s="102"/>
      <c r="NZL512" s="103"/>
      <c r="NZM512" s="101" t="s">
        <v>330</v>
      </c>
      <c r="NZN512" s="102"/>
      <c r="NZO512" s="102"/>
      <c r="NZP512" s="102"/>
      <c r="NZQ512" s="102"/>
      <c r="NZR512" s="102"/>
      <c r="NZS512" s="102"/>
      <c r="NZT512" s="103"/>
      <c r="NZU512" s="101" t="s">
        <v>330</v>
      </c>
      <c r="NZV512" s="102"/>
      <c r="NZW512" s="102"/>
      <c r="NZX512" s="102"/>
      <c r="NZY512" s="102"/>
      <c r="NZZ512" s="102"/>
      <c r="OAA512" s="102"/>
      <c r="OAB512" s="103"/>
      <c r="OAC512" s="101" t="s">
        <v>330</v>
      </c>
      <c r="OAD512" s="102"/>
      <c r="OAE512" s="102"/>
      <c r="OAF512" s="102"/>
      <c r="OAG512" s="102"/>
      <c r="OAH512" s="102"/>
      <c r="OAI512" s="102"/>
      <c r="OAJ512" s="103"/>
      <c r="OAK512" s="101" t="s">
        <v>330</v>
      </c>
      <c r="OAL512" s="102"/>
      <c r="OAM512" s="102"/>
      <c r="OAN512" s="102"/>
      <c r="OAO512" s="102"/>
      <c r="OAP512" s="102"/>
      <c r="OAQ512" s="102"/>
      <c r="OAR512" s="103"/>
      <c r="OAS512" s="101" t="s">
        <v>330</v>
      </c>
      <c r="OAT512" s="102"/>
      <c r="OAU512" s="102"/>
      <c r="OAV512" s="102"/>
      <c r="OAW512" s="102"/>
      <c r="OAX512" s="102"/>
      <c r="OAY512" s="102"/>
      <c r="OAZ512" s="103"/>
      <c r="OBA512" s="101" t="s">
        <v>330</v>
      </c>
      <c r="OBB512" s="102"/>
      <c r="OBC512" s="102"/>
      <c r="OBD512" s="102"/>
      <c r="OBE512" s="102"/>
      <c r="OBF512" s="102"/>
      <c r="OBG512" s="102"/>
      <c r="OBH512" s="103"/>
      <c r="OBI512" s="101" t="s">
        <v>330</v>
      </c>
      <c r="OBJ512" s="102"/>
      <c r="OBK512" s="102"/>
      <c r="OBL512" s="102"/>
      <c r="OBM512" s="102"/>
      <c r="OBN512" s="102"/>
      <c r="OBO512" s="102"/>
      <c r="OBP512" s="103"/>
      <c r="OBQ512" s="101" t="s">
        <v>330</v>
      </c>
      <c r="OBR512" s="102"/>
      <c r="OBS512" s="102"/>
      <c r="OBT512" s="102"/>
      <c r="OBU512" s="102"/>
      <c r="OBV512" s="102"/>
      <c r="OBW512" s="102"/>
      <c r="OBX512" s="103"/>
      <c r="OBY512" s="101" t="s">
        <v>330</v>
      </c>
      <c r="OBZ512" s="102"/>
      <c r="OCA512" s="102"/>
      <c r="OCB512" s="102"/>
      <c r="OCC512" s="102"/>
      <c r="OCD512" s="102"/>
      <c r="OCE512" s="102"/>
      <c r="OCF512" s="103"/>
      <c r="OCG512" s="101" t="s">
        <v>330</v>
      </c>
      <c r="OCH512" s="102"/>
      <c r="OCI512" s="102"/>
      <c r="OCJ512" s="102"/>
      <c r="OCK512" s="102"/>
      <c r="OCL512" s="102"/>
      <c r="OCM512" s="102"/>
      <c r="OCN512" s="103"/>
      <c r="OCO512" s="101" t="s">
        <v>330</v>
      </c>
      <c r="OCP512" s="102"/>
      <c r="OCQ512" s="102"/>
      <c r="OCR512" s="102"/>
      <c r="OCS512" s="102"/>
      <c r="OCT512" s="102"/>
      <c r="OCU512" s="102"/>
      <c r="OCV512" s="103"/>
      <c r="OCW512" s="101" t="s">
        <v>330</v>
      </c>
      <c r="OCX512" s="102"/>
      <c r="OCY512" s="102"/>
      <c r="OCZ512" s="102"/>
      <c r="ODA512" s="102"/>
      <c r="ODB512" s="102"/>
      <c r="ODC512" s="102"/>
      <c r="ODD512" s="103"/>
      <c r="ODE512" s="101" t="s">
        <v>330</v>
      </c>
      <c r="ODF512" s="102"/>
      <c r="ODG512" s="102"/>
      <c r="ODH512" s="102"/>
      <c r="ODI512" s="102"/>
      <c r="ODJ512" s="102"/>
      <c r="ODK512" s="102"/>
      <c r="ODL512" s="103"/>
      <c r="ODM512" s="101" t="s">
        <v>330</v>
      </c>
      <c r="ODN512" s="102"/>
      <c r="ODO512" s="102"/>
      <c r="ODP512" s="102"/>
      <c r="ODQ512" s="102"/>
      <c r="ODR512" s="102"/>
      <c r="ODS512" s="102"/>
      <c r="ODT512" s="103"/>
      <c r="ODU512" s="101" t="s">
        <v>330</v>
      </c>
      <c r="ODV512" s="102"/>
      <c r="ODW512" s="102"/>
      <c r="ODX512" s="102"/>
      <c r="ODY512" s="102"/>
      <c r="ODZ512" s="102"/>
      <c r="OEA512" s="102"/>
      <c r="OEB512" s="103"/>
      <c r="OEC512" s="101" t="s">
        <v>330</v>
      </c>
      <c r="OED512" s="102"/>
      <c r="OEE512" s="102"/>
      <c r="OEF512" s="102"/>
      <c r="OEG512" s="102"/>
      <c r="OEH512" s="102"/>
      <c r="OEI512" s="102"/>
      <c r="OEJ512" s="103"/>
      <c r="OEK512" s="101" t="s">
        <v>330</v>
      </c>
      <c r="OEL512" s="102"/>
      <c r="OEM512" s="102"/>
      <c r="OEN512" s="102"/>
      <c r="OEO512" s="102"/>
      <c r="OEP512" s="102"/>
      <c r="OEQ512" s="102"/>
      <c r="OER512" s="103"/>
      <c r="OES512" s="101" t="s">
        <v>330</v>
      </c>
      <c r="OET512" s="102"/>
      <c r="OEU512" s="102"/>
      <c r="OEV512" s="102"/>
      <c r="OEW512" s="102"/>
      <c r="OEX512" s="102"/>
      <c r="OEY512" s="102"/>
      <c r="OEZ512" s="103"/>
      <c r="OFA512" s="101" t="s">
        <v>330</v>
      </c>
      <c r="OFB512" s="102"/>
      <c r="OFC512" s="102"/>
      <c r="OFD512" s="102"/>
      <c r="OFE512" s="102"/>
      <c r="OFF512" s="102"/>
      <c r="OFG512" s="102"/>
      <c r="OFH512" s="103"/>
      <c r="OFI512" s="101" t="s">
        <v>330</v>
      </c>
      <c r="OFJ512" s="102"/>
      <c r="OFK512" s="102"/>
      <c r="OFL512" s="102"/>
      <c r="OFM512" s="102"/>
      <c r="OFN512" s="102"/>
      <c r="OFO512" s="102"/>
      <c r="OFP512" s="103"/>
      <c r="OFQ512" s="101" t="s">
        <v>330</v>
      </c>
      <c r="OFR512" s="102"/>
      <c r="OFS512" s="102"/>
      <c r="OFT512" s="102"/>
      <c r="OFU512" s="102"/>
      <c r="OFV512" s="102"/>
      <c r="OFW512" s="102"/>
      <c r="OFX512" s="103"/>
      <c r="OFY512" s="101" t="s">
        <v>330</v>
      </c>
      <c r="OFZ512" s="102"/>
      <c r="OGA512" s="102"/>
      <c r="OGB512" s="102"/>
      <c r="OGC512" s="102"/>
      <c r="OGD512" s="102"/>
      <c r="OGE512" s="102"/>
      <c r="OGF512" s="103"/>
      <c r="OGG512" s="101" t="s">
        <v>330</v>
      </c>
      <c r="OGH512" s="102"/>
      <c r="OGI512" s="102"/>
      <c r="OGJ512" s="102"/>
      <c r="OGK512" s="102"/>
      <c r="OGL512" s="102"/>
      <c r="OGM512" s="102"/>
      <c r="OGN512" s="103"/>
      <c r="OGO512" s="101" t="s">
        <v>330</v>
      </c>
      <c r="OGP512" s="102"/>
      <c r="OGQ512" s="102"/>
      <c r="OGR512" s="102"/>
      <c r="OGS512" s="102"/>
      <c r="OGT512" s="102"/>
      <c r="OGU512" s="102"/>
      <c r="OGV512" s="103"/>
      <c r="OGW512" s="101" t="s">
        <v>330</v>
      </c>
      <c r="OGX512" s="102"/>
      <c r="OGY512" s="102"/>
      <c r="OGZ512" s="102"/>
      <c r="OHA512" s="102"/>
      <c r="OHB512" s="102"/>
      <c r="OHC512" s="102"/>
      <c r="OHD512" s="103"/>
      <c r="OHE512" s="101" t="s">
        <v>330</v>
      </c>
      <c r="OHF512" s="102"/>
      <c r="OHG512" s="102"/>
      <c r="OHH512" s="102"/>
      <c r="OHI512" s="102"/>
      <c r="OHJ512" s="102"/>
      <c r="OHK512" s="102"/>
      <c r="OHL512" s="103"/>
      <c r="OHM512" s="101" t="s">
        <v>330</v>
      </c>
      <c r="OHN512" s="102"/>
      <c r="OHO512" s="102"/>
      <c r="OHP512" s="102"/>
      <c r="OHQ512" s="102"/>
      <c r="OHR512" s="102"/>
      <c r="OHS512" s="102"/>
      <c r="OHT512" s="103"/>
      <c r="OHU512" s="101" t="s">
        <v>330</v>
      </c>
      <c r="OHV512" s="102"/>
      <c r="OHW512" s="102"/>
      <c r="OHX512" s="102"/>
      <c r="OHY512" s="102"/>
      <c r="OHZ512" s="102"/>
      <c r="OIA512" s="102"/>
      <c r="OIB512" s="103"/>
      <c r="OIC512" s="101" t="s">
        <v>330</v>
      </c>
      <c r="OID512" s="102"/>
      <c r="OIE512" s="102"/>
      <c r="OIF512" s="102"/>
      <c r="OIG512" s="102"/>
      <c r="OIH512" s="102"/>
      <c r="OII512" s="102"/>
      <c r="OIJ512" s="103"/>
      <c r="OIK512" s="101" t="s">
        <v>330</v>
      </c>
      <c r="OIL512" s="102"/>
      <c r="OIM512" s="102"/>
      <c r="OIN512" s="102"/>
      <c r="OIO512" s="102"/>
      <c r="OIP512" s="102"/>
      <c r="OIQ512" s="102"/>
      <c r="OIR512" s="103"/>
      <c r="OIS512" s="101" t="s">
        <v>330</v>
      </c>
      <c r="OIT512" s="102"/>
      <c r="OIU512" s="102"/>
      <c r="OIV512" s="102"/>
      <c r="OIW512" s="102"/>
      <c r="OIX512" s="102"/>
      <c r="OIY512" s="102"/>
      <c r="OIZ512" s="103"/>
      <c r="OJA512" s="101" t="s">
        <v>330</v>
      </c>
      <c r="OJB512" s="102"/>
      <c r="OJC512" s="102"/>
      <c r="OJD512" s="102"/>
      <c r="OJE512" s="102"/>
      <c r="OJF512" s="102"/>
      <c r="OJG512" s="102"/>
      <c r="OJH512" s="103"/>
      <c r="OJI512" s="101" t="s">
        <v>330</v>
      </c>
      <c r="OJJ512" s="102"/>
      <c r="OJK512" s="102"/>
      <c r="OJL512" s="102"/>
      <c r="OJM512" s="102"/>
      <c r="OJN512" s="102"/>
      <c r="OJO512" s="102"/>
      <c r="OJP512" s="103"/>
      <c r="OJQ512" s="101" t="s">
        <v>330</v>
      </c>
      <c r="OJR512" s="102"/>
      <c r="OJS512" s="102"/>
      <c r="OJT512" s="102"/>
      <c r="OJU512" s="102"/>
      <c r="OJV512" s="102"/>
      <c r="OJW512" s="102"/>
      <c r="OJX512" s="103"/>
      <c r="OJY512" s="101" t="s">
        <v>330</v>
      </c>
      <c r="OJZ512" s="102"/>
      <c r="OKA512" s="102"/>
      <c r="OKB512" s="102"/>
      <c r="OKC512" s="102"/>
      <c r="OKD512" s="102"/>
      <c r="OKE512" s="102"/>
      <c r="OKF512" s="103"/>
      <c r="OKG512" s="101" t="s">
        <v>330</v>
      </c>
      <c r="OKH512" s="102"/>
      <c r="OKI512" s="102"/>
      <c r="OKJ512" s="102"/>
      <c r="OKK512" s="102"/>
      <c r="OKL512" s="102"/>
      <c r="OKM512" s="102"/>
      <c r="OKN512" s="103"/>
      <c r="OKO512" s="101" t="s">
        <v>330</v>
      </c>
      <c r="OKP512" s="102"/>
      <c r="OKQ512" s="102"/>
      <c r="OKR512" s="102"/>
      <c r="OKS512" s="102"/>
      <c r="OKT512" s="102"/>
      <c r="OKU512" s="102"/>
      <c r="OKV512" s="103"/>
      <c r="OKW512" s="101" t="s">
        <v>330</v>
      </c>
      <c r="OKX512" s="102"/>
      <c r="OKY512" s="102"/>
      <c r="OKZ512" s="102"/>
      <c r="OLA512" s="102"/>
      <c r="OLB512" s="102"/>
      <c r="OLC512" s="102"/>
      <c r="OLD512" s="103"/>
      <c r="OLE512" s="101" t="s">
        <v>330</v>
      </c>
      <c r="OLF512" s="102"/>
      <c r="OLG512" s="102"/>
      <c r="OLH512" s="102"/>
      <c r="OLI512" s="102"/>
      <c r="OLJ512" s="102"/>
      <c r="OLK512" s="102"/>
      <c r="OLL512" s="103"/>
      <c r="OLM512" s="101" t="s">
        <v>330</v>
      </c>
      <c r="OLN512" s="102"/>
      <c r="OLO512" s="102"/>
      <c r="OLP512" s="102"/>
      <c r="OLQ512" s="102"/>
      <c r="OLR512" s="102"/>
      <c r="OLS512" s="102"/>
      <c r="OLT512" s="103"/>
      <c r="OLU512" s="101" t="s">
        <v>330</v>
      </c>
      <c r="OLV512" s="102"/>
      <c r="OLW512" s="102"/>
      <c r="OLX512" s="102"/>
      <c r="OLY512" s="102"/>
      <c r="OLZ512" s="102"/>
      <c r="OMA512" s="102"/>
      <c r="OMB512" s="103"/>
      <c r="OMC512" s="101" t="s">
        <v>330</v>
      </c>
      <c r="OMD512" s="102"/>
      <c r="OME512" s="102"/>
      <c r="OMF512" s="102"/>
      <c r="OMG512" s="102"/>
      <c r="OMH512" s="102"/>
      <c r="OMI512" s="102"/>
      <c r="OMJ512" s="103"/>
      <c r="OMK512" s="101" t="s">
        <v>330</v>
      </c>
      <c r="OML512" s="102"/>
      <c r="OMM512" s="102"/>
      <c r="OMN512" s="102"/>
      <c r="OMO512" s="102"/>
      <c r="OMP512" s="102"/>
      <c r="OMQ512" s="102"/>
      <c r="OMR512" s="103"/>
      <c r="OMS512" s="101" t="s">
        <v>330</v>
      </c>
      <c r="OMT512" s="102"/>
      <c r="OMU512" s="102"/>
      <c r="OMV512" s="102"/>
      <c r="OMW512" s="102"/>
      <c r="OMX512" s="102"/>
      <c r="OMY512" s="102"/>
      <c r="OMZ512" s="103"/>
      <c r="ONA512" s="101" t="s">
        <v>330</v>
      </c>
      <c r="ONB512" s="102"/>
      <c r="ONC512" s="102"/>
      <c r="OND512" s="102"/>
      <c r="ONE512" s="102"/>
      <c r="ONF512" s="102"/>
      <c r="ONG512" s="102"/>
      <c r="ONH512" s="103"/>
      <c r="ONI512" s="101" t="s">
        <v>330</v>
      </c>
      <c r="ONJ512" s="102"/>
      <c r="ONK512" s="102"/>
      <c r="ONL512" s="102"/>
      <c r="ONM512" s="102"/>
      <c r="ONN512" s="102"/>
      <c r="ONO512" s="102"/>
      <c r="ONP512" s="103"/>
      <c r="ONQ512" s="101" t="s">
        <v>330</v>
      </c>
      <c r="ONR512" s="102"/>
      <c r="ONS512" s="102"/>
      <c r="ONT512" s="102"/>
      <c r="ONU512" s="102"/>
      <c r="ONV512" s="102"/>
      <c r="ONW512" s="102"/>
      <c r="ONX512" s="103"/>
      <c r="ONY512" s="101" t="s">
        <v>330</v>
      </c>
      <c r="ONZ512" s="102"/>
      <c r="OOA512" s="102"/>
      <c r="OOB512" s="102"/>
      <c r="OOC512" s="102"/>
      <c r="OOD512" s="102"/>
      <c r="OOE512" s="102"/>
      <c r="OOF512" s="103"/>
      <c r="OOG512" s="101" t="s">
        <v>330</v>
      </c>
      <c r="OOH512" s="102"/>
      <c r="OOI512" s="102"/>
      <c r="OOJ512" s="102"/>
      <c r="OOK512" s="102"/>
      <c r="OOL512" s="102"/>
      <c r="OOM512" s="102"/>
      <c r="OON512" s="103"/>
      <c r="OOO512" s="101" t="s">
        <v>330</v>
      </c>
      <c r="OOP512" s="102"/>
      <c r="OOQ512" s="102"/>
      <c r="OOR512" s="102"/>
      <c r="OOS512" s="102"/>
      <c r="OOT512" s="102"/>
      <c r="OOU512" s="102"/>
      <c r="OOV512" s="103"/>
      <c r="OOW512" s="101" t="s">
        <v>330</v>
      </c>
      <c r="OOX512" s="102"/>
      <c r="OOY512" s="102"/>
      <c r="OOZ512" s="102"/>
      <c r="OPA512" s="102"/>
      <c r="OPB512" s="102"/>
      <c r="OPC512" s="102"/>
      <c r="OPD512" s="103"/>
      <c r="OPE512" s="101" t="s">
        <v>330</v>
      </c>
      <c r="OPF512" s="102"/>
      <c r="OPG512" s="102"/>
      <c r="OPH512" s="102"/>
      <c r="OPI512" s="102"/>
      <c r="OPJ512" s="102"/>
      <c r="OPK512" s="102"/>
      <c r="OPL512" s="103"/>
      <c r="OPM512" s="101" t="s">
        <v>330</v>
      </c>
      <c r="OPN512" s="102"/>
      <c r="OPO512" s="102"/>
      <c r="OPP512" s="102"/>
      <c r="OPQ512" s="102"/>
      <c r="OPR512" s="102"/>
      <c r="OPS512" s="102"/>
      <c r="OPT512" s="103"/>
      <c r="OPU512" s="101" t="s">
        <v>330</v>
      </c>
      <c r="OPV512" s="102"/>
      <c r="OPW512" s="102"/>
      <c r="OPX512" s="102"/>
      <c r="OPY512" s="102"/>
      <c r="OPZ512" s="102"/>
      <c r="OQA512" s="102"/>
      <c r="OQB512" s="103"/>
      <c r="OQC512" s="101" t="s">
        <v>330</v>
      </c>
      <c r="OQD512" s="102"/>
      <c r="OQE512" s="102"/>
      <c r="OQF512" s="102"/>
      <c r="OQG512" s="102"/>
      <c r="OQH512" s="102"/>
      <c r="OQI512" s="102"/>
      <c r="OQJ512" s="103"/>
      <c r="OQK512" s="101" t="s">
        <v>330</v>
      </c>
      <c r="OQL512" s="102"/>
      <c r="OQM512" s="102"/>
      <c r="OQN512" s="102"/>
      <c r="OQO512" s="102"/>
      <c r="OQP512" s="102"/>
      <c r="OQQ512" s="102"/>
      <c r="OQR512" s="103"/>
      <c r="OQS512" s="101" t="s">
        <v>330</v>
      </c>
      <c r="OQT512" s="102"/>
      <c r="OQU512" s="102"/>
      <c r="OQV512" s="102"/>
      <c r="OQW512" s="102"/>
      <c r="OQX512" s="102"/>
      <c r="OQY512" s="102"/>
      <c r="OQZ512" s="103"/>
      <c r="ORA512" s="101" t="s">
        <v>330</v>
      </c>
      <c r="ORB512" s="102"/>
      <c r="ORC512" s="102"/>
      <c r="ORD512" s="102"/>
      <c r="ORE512" s="102"/>
      <c r="ORF512" s="102"/>
      <c r="ORG512" s="102"/>
      <c r="ORH512" s="103"/>
      <c r="ORI512" s="101" t="s">
        <v>330</v>
      </c>
      <c r="ORJ512" s="102"/>
      <c r="ORK512" s="102"/>
      <c r="ORL512" s="102"/>
      <c r="ORM512" s="102"/>
      <c r="ORN512" s="102"/>
      <c r="ORO512" s="102"/>
      <c r="ORP512" s="103"/>
      <c r="ORQ512" s="101" t="s">
        <v>330</v>
      </c>
      <c r="ORR512" s="102"/>
      <c r="ORS512" s="102"/>
      <c r="ORT512" s="102"/>
      <c r="ORU512" s="102"/>
      <c r="ORV512" s="102"/>
      <c r="ORW512" s="102"/>
      <c r="ORX512" s="103"/>
      <c r="ORY512" s="101" t="s">
        <v>330</v>
      </c>
      <c r="ORZ512" s="102"/>
      <c r="OSA512" s="102"/>
      <c r="OSB512" s="102"/>
      <c r="OSC512" s="102"/>
      <c r="OSD512" s="102"/>
      <c r="OSE512" s="102"/>
      <c r="OSF512" s="103"/>
      <c r="OSG512" s="101" t="s">
        <v>330</v>
      </c>
      <c r="OSH512" s="102"/>
      <c r="OSI512" s="102"/>
      <c r="OSJ512" s="102"/>
      <c r="OSK512" s="102"/>
      <c r="OSL512" s="102"/>
      <c r="OSM512" s="102"/>
      <c r="OSN512" s="103"/>
      <c r="OSO512" s="101" t="s">
        <v>330</v>
      </c>
      <c r="OSP512" s="102"/>
      <c r="OSQ512" s="102"/>
      <c r="OSR512" s="102"/>
      <c r="OSS512" s="102"/>
      <c r="OST512" s="102"/>
      <c r="OSU512" s="102"/>
      <c r="OSV512" s="103"/>
      <c r="OSW512" s="101" t="s">
        <v>330</v>
      </c>
      <c r="OSX512" s="102"/>
      <c r="OSY512" s="102"/>
      <c r="OSZ512" s="102"/>
      <c r="OTA512" s="102"/>
      <c r="OTB512" s="102"/>
      <c r="OTC512" s="102"/>
      <c r="OTD512" s="103"/>
      <c r="OTE512" s="101" t="s">
        <v>330</v>
      </c>
      <c r="OTF512" s="102"/>
      <c r="OTG512" s="102"/>
      <c r="OTH512" s="102"/>
      <c r="OTI512" s="102"/>
      <c r="OTJ512" s="102"/>
      <c r="OTK512" s="102"/>
      <c r="OTL512" s="103"/>
      <c r="OTM512" s="101" t="s">
        <v>330</v>
      </c>
      <c r="OTN512" s="102"/>
      <c r="OTO512" s="102"/>
      <c r="OTP512" s="102"/>
      <c r="OTQ512" s="102"/>
      <c r="OTR512" s="102"/>
      <c r="OTS512" s="102"/>
      <c r="OTT512" s="103"/>
      <c r="OTU512" s="101" t="s">
        <v>330</v>
      </c>
      <c r="OTV512" s="102"/>
      <c r="OTW512" s="102"/>
      <c r="OTX512" s="102"/>
      <c r="OTY512" s="102"/>
      <c r="OTZ512" s="102"/>
      <c r="OUA512" s="102"/>
      <c r="OUB512" s="103"/>
      <c r="OUC512" s="101" t="s">
        <v>330</v>
      </c>
      <c r="OUD512" s="102"/>
      <c r="OUE512" s="102"/>
      <c r="OUF512" s="102"/>
      <c r="OUG512" s="102"/>
      <c r="OUH512" s="102"/>
      <c r="OUI512" s="102"/>
      <c r="OUJ512" s="103"/>
      <c r="OUK512" s="101" t="s">
        <v>330</v>
      </c>
      <c r="OUL512" s="102"/>
      <c r="OUM512" s="102"/>
      <c r="OUN512" s="102"/>
      <c r="OUO512" s="102"/>
      <c r="OUP512" s="102"/>
      <c r="OUQ512" s="102"/>
      <c r="OUR512" s="103"/>
      <c r="OUS512" s="101" t="s">
        <v>330</v>
      </c>
      <c r="OUT512" s="102"/>
      <c r="OUU512" s="102"/>
      <c r="OUV512" s="102"/>
      <c r="OUW512" s="102"/>
      <c r="OUX512" s="102"/>
      <c r="OUY512" s="102"/>
      <c r="OUZ512" s="103"/>
      <c r="OVA512" s="101" t="s">
        <v>330</v>
      </c>
      <c r="OVB512" s="102"/>
      <c r="OVC512" s="102"/>
      <c r="OVD512" s="102"/>
      <c r="OVE512" s="102"/>
      <c r="OVF512" s="102"/>
      <c r="OVG512" s="102"/>
      <c r="OVH512" s="103"/>
      <c r="OVI512" s="101" t="s">
        <v>330</v>
      </c>
      <c r="OVJ512" s="102"/>
      <c r="OVK512" s="102"/>
      <c r="OVL512" s="102"/>
      <c r="OVM512" s="102"/>
      <c r="OVN512" s="102"/>
      <c r="OVO512" s="102"/>
      <c r="OVP512" s="103"/>
      <c r="OVQ512" s="101" t="s">
        <v>330</v>
      </c>
      <c r="OVR512" s="102"/>
      <c r="OVS512" s="102"/>
      <c r="OVT512" s="102"/>
      <c r="OVU512" s="102"/>
      <c r="OVV512" s="102"/>
      <c r="OVW512" s="102"/>
      <c r="OVX512" s="103"/>
      <c r="OVY512" s="101" t="s">
        <v>330</v>
      </c>
      <c r="OVZ512" s="102"/>
      <c r="OWA512" s="102"/>
      <c r="OWB512" s="102"/>
      <c r="OWC512" s="102"/>
      <c r="OWD512" s="102"/>
      <c r="OWE512" s="102"/>
      <c r="OWF512" s="103"/>
      <c r="OWG512" s="101" t="s">
        <v>330</v>
      </c>
      <c r="OWH512" s="102"/>
      <c r="OWI512" s="102"/>
      <c r="OWJ512" s="102"/>
      <c r="OWK512" s="102"/>
      <c r="OWL512" s="102"/>
      <c r="OWM512" s="102"/>
      <c r="OWN512" s="103"/>
      <c r="OWO512" s="101" t="s">
        <v>330</v>
      </c>
      <c r="OWP512" s="102"/>
      <c r="OWQ512" s="102"/>
      <c r="OWR512" s="102"/>
      <c r="OWS512" s="102"/>
      <c r="OWT512" s="102"/>
      <c r="OWU512" s="102"/>
      <c r="OWV512" s="103"/>
      <c r="OWW512" s="101" t="s">
        <v>330</v>
      </c>
      <c r="OWX512" s="102"/>
      <c r="OWY512" s="102"/>
      <c r="OWZ512" s="102"/>
      <c r="OXA512" s="102"/>
      <c r="OXB512" s="102"/>
      <c r="OXC512" s="102"/>
      <c r="OXD512" s="103"/>
      <c r="OXE512" s="101" t="s">
        <v>330</v>
      </c>
      <c r="OXF512" s="102"/>
      <c r="OXG512" s="102"/>
      <c r="OXH512" s="102"/>
      <c r="OXI512" s="102"/>
      <c r="OXJ512" s="102"/>
      <c r="OXK512" s="102"/>
      <c r="OXL512" s="103"/>
      <c r="OXM512" s="101" t="s">
        <v>330</v>
      </c>
      <c r="OXN512" s="102"/>
      <c r="OXO512" s="102"/>
      <c r="OXP512" s="102"/>
      <c r="OXQ512" s="102"/>
      <c r="OXR512" s="102"/>
      <c r="OXS512" s="102"/>
      <c r="OXT512" s="103"/>
      <c r="OXU512" s="101" t="s">
        <v>330</v>
      </c>
      <c r="OXV512" s="102"/>
      <c r="OXW512" s="102"/>
      <c r="OXX512" s="102"/>
      <c r="OXY512" s="102"/>
      <c r="OXZ512" s="102"/>
      <c r="OYA512" s="102"/>
      <c r="OYB512" s="103"/>
      <c r="OYC512" s="101" t="s">
        <v>330</v>
      </c>
      <c r="OYD512" s="102"/>
      <c r="OYE512" s="102"/>
      <c r="OYF512" s="102"/>
      <c r="OYG512" s="102"/>
      <c r="OYH512" s="102"/>
      <c r="OYI512" s="102"/>
      <c r="OYJ512" s="103"/>
      <c r="OYK512" s="101" t="s">
        <v>330</v>
      </c>
      <c r="OYL512" s="102"/>
      <c r="OYM512" s="102"/>
      <c r="OYN512" s="102"/>
      <c r="OYO512" s="102"/>
      <c r="OYP512" s="102"/>
      <c r="OYQ512" s="102"/>
      <c r="OYR512" s="103"/>
      <c r="OYS512" s="101" t="s">
        <v>330</v>
      </c>
      <c r="OYT512" s="102"/>
      <c r="OYU512" s="102"/>
      <c r="OYV512" s="102"/>
      <c r="OYW512" s="102"/>
      <c r="OYX512" s="102"/>
      <c r="OYY512" s="102"/>
      <c r="OYZ512" s="103"/>
      <c r="OZA512" s="101" t="s">
        <v>330</v>
      </c>
      <c r="OZB512" s="102"/>
      <c r="OZC512" s="102"/>
      <c r="OZD512" s="102"/>
      <c r="OZE512" s="102"/>
      <c r="OZF512" s="102"/>
      <c r="OZG512" s="102"/>
      <c r="OZH512" s="103"/>
      <c r="OZI512" s="101" t="s">
        <v>330</v>
      </c>
      <c r="OZJ512" s="102"/>
      <c r="OZK512" s="102"/>
      <c r="OZL512" s="102"/>
      <c r="OZM512" s="102"/>
      <c r="OZN512" s="102"/>
      <c r="OZO512" s="102"/>
      <c r="OZP512" s="103"/>
      <c r="OZQ512" s="101" t="s">
        <v>330</v>
      </c>
      <c r="OZR512" s="102"/>
      <c r="OZS512" s="102"/>
      <c r="OZT512" s="102"/>
      <c r="OZU512" s="102"/>
      <c r="OZV512" s="102"/>
      <c r="OZW512" s="102"/>
      <c r="OZX512" s="103"/>
      <c r="OZY512" s="101" t="s">
        <v>330</v>
      </c>
      <c r="OZZ512" s="102"/>
      <c r="PAA512" s="102"/>
      <c r="PAB512" s="102"/>
      <c r="PAC512" s="102"/>
      <c r="PAD512" s="102"/>
      <c r="PAE512" s="102"/>
      <c r="PAF512" s="103"/>
      <c r="PAG512" s="101" t="s">
        <v>330</v>
      </c>
      <c r="PAH512" s="102"/>
      <c r="PAI512" s="102"/>
      <c r="PAJ512" s="102"/>
      <c r="PAK512" s="102"/>
      <c r="PAL512" s="102"/>
      <c r="PAM512" s="102"/>
      <c r="PAN512" s="103"/>
      <c r="PAO512" s="101" t="s">
        <v>330</v>
      </c>
      <c r="PAP512" s="102"/>
      <c r="PAQ512" s="102"/>
      <c r="PAR512" s="102"/>
      <c r="PAS512" s="102"/>
      <c r="PAT512" s="102"/>
      <c r="PAU512" s="102"/>
      <c r="PAV512" s="103"/>
      <c r="PAW512" s="101" t="s">
        <v>330</v>
      </c>
      <c r="PAX512" s="102"/>
      <c r="PAY512" s="102"/>
      <c r="PAZ512" s="102"/>
      <c r="PBA512" s="102"/>
      <c r="PBB512" s="102"/>
      <c r="PBC512" s="102"/>
      <c r="PBD512" s="103"/>
      <c r="PBE512" s="101" t="s">
        <v>330</v>
      </c>
      <c r="PBF512" s="102"/>
      <c r="PBG512" s="102"/>
      <c r="PBH512" s="102"/>
      <c r="PBI512" s="102"/>
      <c r="PBJ512" s="102"/>
      <c r="PBK512" s="102"/>
      <c r="PBL512" s="103"/>
      <c r="PBM512" s="101" t="s">
        <v>330</v>
      </c>
      <c r="PBN512" s="102"/>
      <c r="PBO512" s="102"/>
      <c r="PBP512" s="102"/>
      <c r="PBQ512" s="102"/>
      <c r="PBR512" s="102"/>
      <c r="PBS512" s="102"/>
      <c r="PBT512" s="103"/>
      <c r="PBU512" s="101" t="s">
        <v>330</v>
      </c>
      <c r="PBV512" s="102"/>
      <c r="PBW512" s="102"/>
      <c r="PBX512" s="102"/>
      <c r="PBY512" s="102"/>
      <c r="PBZ512" s="102"/>
      <c r="PCA512" s="102"/>
      <c r="PCB512" s="103"/>
      <c r="PCC512" s="101" t="s">
        <v>330</v>
      </c>
      <c r="PCD512" s="102"/>
      <c r="PCE512" s="102"/>
      <c r="PCF512" s="102"/>
      <c r="PCG512" s="102"/>
      <c r="PCH512" s="102"/>
      <c r="PCI512" s="102"/>
      <c r="PCJ512" s="103"/>
      <c r="PCK512" s="101" t="s">
        <v>330</v>
      </c>
      <c r="PCL512" s="102"/>
      <c r="PCM512" s="102"/>
      <c r="PCN512" s="102"/>
      <c r="PCO512" s="102"/>
      <c r="PCP512" s="102"/>
      <c r="PCQ512" s="102"/>
      <c r="PCR512" s="103"/>
      <c r="PCS512" s="101" t="s">
        <v>330</v>
      </c>
      <c r="PCT512" s="102"/>
      <c r="PCU512" s="102"/>
      <c r="PCV512" s="102"/>
      <c r="PCW512" s="102"/>
      <c r="PCX512" s="102"/>
      <c r="PCY512" s="102"/>
      <c r="PCZ512" s="103"/>
      <c r="PDA512" s="101" t="s">
        <v>330</v>
      </c>
      <c r="PDB512" s="102"/>
      <c r="PDC512" s="102"/>
      <c r="PDD512" s="102"/>
      <c r="PDE512" s="102"/>
      <c r="PDF512" s="102"/>
      <c r="PDG512" s="102"/>
      <c r="PDH512" s="103"/>
      <c r="PDI512" s="101" t="s">
        <v>330</v>
      </c>
      <c r="PDJ512" s="102"/>
      <c r="PDK512" s="102"/>
      <c r="PDL512" s="102"/>
      <c r="PDM512" s="102"/>
      <c r="PDN512" s="102"/>
      <c r="PDO512" s="102"/>
      <c r="PDP512" s="103"/>
      <c r="PDQ512" s="101" t="s">
        <v>330</v>
      </c>
      <c r="PDR512" s="102"/>
      <c r="PDS512" s="102"/>
      <c r="PDT512" s="102"/>
      <c r="PDU512" s="102"/>
      <c r="PDV512" s="102"/>
      <c r="PDW512" s="102"/>
      <c r="PDX512" s="103"/>
      <c r="PDY512" s="101" t="s">
        <v>330</v>
      </c>
      <c r="PDZ512" s="102"/>
      <c r="PEA512" s="102"/>
      <c r="PEB512" s="102"/>
      <c r="PEC512" s="102"/>
      <c r="PED512" s="102"/>
      <c r="PEE512" s="102"/>
      <c r="PEF512" s="103"/>
      <c r="PEG512" s="101" t="s">
        <v>330</v>
      </c>
      <c r="PEH512" s="102"/>
      <c r="PEI512" s="102"/>
      <c r="PEJ512" s="102"/>
      <c r="PEK512" s="102"/>
      <c r="PEL512" s="102"/>
      <c r="PEM512" s="102"/>
      <c r="PEN512" s="103"/>
      <c r="PEO512" s="101" t="s">
        <v>330</v>
      </c>
      <c r="PEP512" s="102"/>
      <c r="PEQ512" s="102"/>
      <c r="PER512" s="102"/>
      <c r="PES512" s="102"/>
      <c r="PET512" s="102"/>
      <c r="PEU512" s="102"/>
      <c r="PEV512" s="103"/>
      <c r="PEW512" s="101" t="s">
        <v>330</v>
      </c>
      <c r="PEX512" s="102"/>
      <c r="PEY512" s="102"/>
      <c r="PEZ512" s="102"/>
      <c r="PFA512" s="102"/>
      <c r="PFB512" s="102"/>
      <c r="PFC512" s="102"/>
      <c r="PFD512" s="103"/>
      <c r="PFE512" s="101" t="s">
        <v>330</v>
      </c>
      <c r="PFF512" s="102"/>
      <c r="PFG512" s="102"/>
      <c r="PFH512" s="102"/>
      <c r="PFI512" s="102"/>
      <c r="PFJ512" s="102"/>
      <c r="PFK512" s="102"/>
      <c r="PFL512" s="103"/>
      <c r="PFM512" s="101" t="s">
        <v>330</v>
      </c>
      <c r="PFN512" s="102"/>
      <c r="PFO512" s="102"/>
      <c r="PFP512" s="102"/>
      <c r="PFQ512" s="102"/>
      <c r="PFR512" s="102"/>
      <c r="PFS512" s="102"/>
      <c r="PFT512" s="103"/>
      <c r="PFU512" s="101" t="s">
        <v>330</v>
      </c>
      <c r="PFV512" s="102"/>
      <c r="PFW512" s="102"/>
      <c r="PFX512" s="102"/>
      <c r="PFY512" s="102"/>
      <c r="PFZ512" s="102"/>
      <c r="PGA512" s="102"/>
      <c r="PGB512" s="103"/>
      <c r="PGC512" s="101" t="s">
        <v>330</v>
      </c>
      <c r="PGD512" s="102"/>
      <c r="PGE512" s="102"/>
      <c r="PGF512" s="102"/>
      <c r="PGG512" s="102"/>
      <c r="PGH512" s="102"/>
      <c r="PGI512" s="102"/>
      <c r="PGJ512" s="103"/>
      <c r="PGK512" s="101" t="s">
        <v>330</v>
      </c>
      <c r="PGL512" s="102"/>
      <c r="PGM512" s="102"/>
      <c r="PGN512" s="102"/>
      <c r="PGO512" s="102"/>
      <c r="PGP512" s="102"/>
      <c r="PGQ512" s="102"/>
      <c r="PGR512" s="103"/>
      <c r="PGS512" s="101" t="s">
        <v>330</v>
      </c>
      <c r="PGT512" s="102"/>
      <c r="PGU512" s="102"/>
      <c r="PGV512" s="102"/>
      <c r="PGW512" s="102"/>
      <c r="PGX512" s="102"/>
      <c r="PGY512" s="102"/>
      <c r="PGZ512" s="103"/>
      <c r="PHA512" s="101" t="s">
        <v>330</v>
      </c>
      <c r="PHB512" s="102"/>
      <c r="PHC512" s="102"/>
      <c r="PHD512" s="102"/>
      <c r="PHE512" s="102"/>
      <c r="PHF512" s="102"/>
      <c r="PHG512" s="102"/>
      <c r="PHH512" s="103"/>
      <c r="PHI512" s="101" t="s">
        <v>330</v>
      </c>
      <c r="PHJ512" s="102"/>
      <c r="PHK512" s="102"/>
      <c r="PHL512" s="102"/>
      <c r="PHM512" s="102"/>
      <c r="PHN512" s="102"/>
      <c r="PHO512" s="102"/>
      <c r="PHP512" s="103"/>
      <c r="PHQ512" s="101" t="s">
        <v>330</v>
      </c>
      <c r="PHR512" s="102"/>
      <c r="PHS512" s="102"/>
      <c r="PHT512" s="102"/>
      <c r="PHU512" s="102"/>
      <c r="PHV512" s="102"/>
      <c r="PHW512" s="102"/>
      <c r="PHX512" s="103"/>
      <c r="PHY512" s="101" t="s">
        <v>330</v>
      </c>
      <c r="PHZ512" s="102"/>
      <c r="PIA512" s="102"/>
      <c r="PIB512" s="102"/>
      <c r="PIC512" s="102"/>
      <c r="PID512" s="102"/>
      <c r="PIE512" s="102"/>
      <c r="PIF512" s="103"/>
      <c r="PIG512" s="101" t="s">
        <v>330</v>
      </c>
      <c r="PIH512" s="102"/>
      <c r="PII512" s="102"/>
      <c r="PIJ512" s="102"/>
      <c r="PIK512" s="102"/>
      <c r="PIL512" s="102"/>
      <c r="PIM512" s="102"/>
      <c r="PIN512" s="103"/>
      <c r="PIO512" s="101" t="s">
        <v>330</v>
      </c>
      <c r="PIP512" s="102"/>
      <c r="PIQ512" s="102"/>
      <c r="PIR512" s="102"/>
      <c r="PIS512" s="102"/>
      <c r="PIT512" s="102"/>
      <c r="PIU512" s="102"/>
      <c r="PIV512" s="103"/>
      <c r="PIW512" s="101" t="s">
        <v>330</v>
      </c>
      <c r="PIX512" s="102"/>
      <c r="PIY512" s="102"/>
      <c r="PIZ512" s="102"/>
      <c r="PJA512" s="102"/>
      <c r="PJB512" s="102"/>
      <c r="PJC512" s="102"/>
      <c r="PJD512" s="103"/>
      <c r="PJE512" s="101" t="s">
        <v>330</v>
      </c>
      <c r="PJF512" s="102"/>
      <c r="PJG512" s="102"/>
      <c r="PJH512" s="102"/>
      <c r="PJI512" s="102"/>
      <c r="PJJ512" s="102"/>
      <c r="PJK512" s="102"/>
      <c r="PJL512" s="103"/>
      <c r="PJM512" s="101" t="s">
        <v>330</v>
      </c>
      <c r="PJN512" s="102"/>
      <c r="PJO512" s="102"/>
      <c r="PJP512" s="102"/>
      <c r="PJQ512" s="102"/>
      <c r="PJR512" s="102"/>
      <c r="PJS512" s="102"/>
      <c r="PJT512" s="103"/>
      <c r="PJU512" s="101" t="s">
        <v>330</v>
      </c>
      <c r="PJV512" s="102"/>
      <c r="PJW512" s="102"/>
      <c r="PJX512" s="102"/>
      <c r="PJY512" s="102"/>
      <c r="PJZ512" s="102"/>
      <c r="PKA512" s="102"/>
      <c r="PKB512" s="103"/>
      <c r="PKC512" s="101" t="s">
        <v>330</v>
      </c>
      <c r="PKD512" s="102"/>
      <c r="PKE512" s="102"/>
      <c r="PKF512" s="102"/>
      <c r="PKG512" s="102"/>
      <c r="PKH512" s="102"/>
      <c r="PKI512" s="102"/>
      <c r="PKJ512" s="103"/>
      <c r="PKK512" s="101" t="s">
        <v>330</v>
      </c>
      <c r="PKL512" s="102"/>
      <c r="PKM512" s="102"/>
      <c r="PKN512" s="102"/>
      <c r="PKO512" s="102"/>
      <c r="PKP512" s="102"/>
      <c r="PKQ512" s="102"/>
      <c r="PKR512" s="103"/>
      <c r="PKS512" s="101" t="s">
        <v>330</v>
      </c>
      <c r="PKT512" s="102"/>
      <c r="PKU512" s="102"/>
      <c r="PKV512" s="102"/>
      <c r="PKW512" s="102"/>
      <c r="PKX512" s="102"/>
      <c r="PKY512" s="102"/>
      <c r="PKZ512" s="103"/>
      <c r="PLA512" s="101" t="s">
        <v>330</v>
      </c>
      <c r="PLB512" s="102"/>
      <c r="PLC512" s="102"/>
      <c r="PLD512" s="102"/>
      <c r="PLE512" s="102"/>
      <c r="PLF512" s="102"/>
      <c r="PLG512" s="102"/>
      <c r="PLH512" s="103"/>
      <c r="PLI512" s="101" t="s">
        <v>330</v>
      </c>
      <c r="PLJ512" s="102"/>
      <c r="PLK512" s="102"/>
      <c r="PLL512" s="102"/>
      <c r="PLM512" s="102"/>
      <c r="PLN512" s="102"/>
      <c r="PLO512" s="102"/>
      <c r="PLP512" s="103"/>
      <c r="PLQ512" s="101" t="s">
        <v>330</v>
      </c>
      <c r="PLR512" s="102"/>
      <c r="PLS512" s="102"/>
      <c r="PLT512" s="102"/>
      <c r="PLU512" s="102"/>
      <c r="PLV512" s="102"/>
      <c r="PLW512" s="102"/>
      <c r="PLX512" s="103"/>
      <c r="PLY512" s="101" t="s">
        <v>330</v>
      </c>
      <c r="PLZ512" s="102"/>
      <c r="PMA512" s="102"/>
      <c r="PMB512" s="102"/>
      <c r="PMC512" s="102"/>
      <c r="PMD512" s="102"/>
      <c r="PME512" s="102"/>
      <c r="PMF512" s="103"/>
      <c r="PMG512" s="101" t="s">
        <v>330</v>
      </c>
      <c r="PMH512" s="102"/>
      <c r="PMI512" s="102"/>
      <c r="PMJ512" s="102"/>
      <c r="PMK512" s="102"/>
      <c r="PML512" s="102"/>
      <c r="PMM512" s="102"/>
      <c r="PMN512" s="103"/>
      <c r="PMO512" s="101" t="s">
        <v>330</v>
      </c>
      <c r="PMP512" s="102"/>
      <c r="PMQ512" s="102"/>
      <c r="PMR512" s="102"/>
      <c r="PMS512" s="102"/>
      <c r="PMT512" s="102"/>
      <c r="PMU512" s="102"/>
      <c r="PMV512" s="103"/>
      <c r="PMW512" s="101" t="s">
        <v>330</v>
      </c>
      <c r="PMX512" s="102"/>
      <c r="PMY512" s="102"/>
      <c r="PMZ512" s="102"/>
      <c r="PNA512" s="102"/>
      <c r="PNB512" s="102"/>
      <c r="PNC512" s="102"/>
      <c r="PND512" s="103"/>
      <c r="PNE512" s="101" t="s">
        <v>330</v>
      </c>
      <c r="PNF512" s="102"/>
      <c r="PNG512" s="102"/>
      <c r="PNH512" s="102"/>
      <c r="PNI512" s="102"/>
      <c r="PNJ512" s="102"/>
      <c r="PNK512" s="102"/>
      <c r="PNL512" s="103"/>
      <c r="PNM512" s="101" t="s">
        <v>330</v>
      </c>
      <c r="PNN512" s="102"/>
      <c r="PNO512" s="102"/>
      <c r="PNP512" s="102"/>
      <c r="PNQ512" s="102"/>
      <c r="PNR512" s="102"/>
      <c r="PNS512" s="102"/>
      <c r="PNT512" s="103"/>
      <c r="PNU512" s="101" t="s">
        <v>330</v>
      </c>
      <c r="PNV512" s="102"/>
      <c r="PNW512" s="102"/>
      <c r="PNX512" s="102"/>
      <c r="PNY512" s="102"/>
      <c r="PNZ512" s="102"/>
      <c r="POA512" s="102"/>
      <c r="POB512" s="103"/>
      <c r="POC512" s="101" t="s">
        <v>330</v>
      </c>
      <c r="POD512" s="102"/>
      <c r="POE512" s="102"/>
      <c r="POF512" s="102"/>
      <c r="POG512" s="102"/>
      <c r="POH512" s="102"/>
      <c r="POI512" s="102"/>
      <c r="POJ512" s="103"/>
      <c r="POK512" s="101" t="s">
        <v>330</v>
      </c>
      <c r="POL512" s="102"/>
      <c r="POM512" s="102"/>
      <c r="PON512" s="102"/>
      <c r="POO512" s="102"/>
      <c r="POP512" s="102"/>
      <c r="POQ512" s="102"/>
      <c r="POR512" s="103"/>
      <c r="POS512" s="101" t="s">
        <v>330</v>
      </c>
      <c r="POT512" s="102"/>
      <c r="POU512" s="102"/>
      <c r="POV512" s="102"/>
      <c r="POW512" s="102"/>
      <c r="POX512" s="102"/>
      <c r="POY512" s="102"/>
      <c r="POZ512" s="103"/>
      <c r="PPA512" s="101" t="s">
        <v>330</v>
      </c>
      <c r="PPB512" s="102"/>
      <c r="PPC512" s="102"/>
      <c r="PPD512" s="102"/>
      <c r="PPE512" s="102"/>
      <c r="PPF512" s="102"/>
      <c r="PPG512" s="102"/>
      <c r="PPH512" s="103"/>
      <c r="PPI512" s="101" t="s">
        <v>330</v>
      </c>
      <c r="PPJ512" s="102"/>
      <c r="PPK512" s="102"/>
      <c r="PPL512" s="102"/>
      <c r="PPM512" s="102"/>
      <c r="PPN512" s="102"/>
      <c r="PPO512" s="102"/>
      <c r="PPP512" s="103"/>
      <c r="PPQ512" s="101" t="s">
        <v>330</v>
      </c>
      <c r="PPR512" s="102"/>
      <c r="PPS512" s="102"/>
      <c r="PPT512" s="102"/>
      <c r="PPU512" s="102"/>
      <c r="PPV512" s="102"/>
      <c r="PPW512" s="102"/>
      <c r="PPX512" s="103"/>
      <c r="PPY512" s="101" t="s">
        <v>330</v>
      </c>
      <c r="PPZ512" s="102"/>
      <c r="PQA512" s="102"/>
      <c r="PQB512" s="102"/>
      <c r="PQC512" s="102"/>
      <c r="PQD512" s="102"/>
      <c r="PQE512" s="102"/>
      <c r="PQF512" s="103"/>
      <c r="PQG512" s="101" t="s">
        <v>330</v>
      </c>
      <c r="PQH512" s="102"/>
      <c r="PQI512" s="102"/>
      <c r="PQJ512" s="102"/>
      <c r="PQK512" s="102"/>
      <c r="PQL512" s="102"/>
      <c r="PQM512" s="102"/>
      <c r="PQN512" s="103"/>
      <c r="PQO512" s="101" t="s">
        <v>330</v>
      </c>
      <c r="PQP512" s="102"/>
      <c r="PQQ512" s="102"/>
      <c r="PQR512" s="102"/>
      <c r="PQS512" s="102"/>
      <c r="PQT512" s="102"/>
      <c r="PQU512" s="102"/>
      <c r="PQV512" s="103"/>
      <c r="PQW512" s="101" t="s">
        <v>330</v>
      </c>
      <c r="PQX512" s="102"/>
      <c r="PQY512" s="102"/>
      <c r="PQZ512" s="102"/>
      <c r="PRA512" s="102"/>
      <c r="PRB512" s="102"/>
      <c r="PRC512" s="102"/>
      <c r="PRD512" s="103"/>
      <c r="PRE512" s="101" t="s">
        <v>330</v>
      </c>
      <c r="PRF512" s="102"/>
      <c r="PRG512" s="102"/>
      <c r="PRH512" s="102"/>
      <c r="PRI512" s="102"/>
      <c r="PRJ512" s="102"/>
      <c r="PRK512" s="102"/>
      <c r="PRL512" s="103"/>
      <c r="PRM512" s="101" t="s">
        <v>330</v>
      </c>
      <c r="PRN512" s="102"/>
      <c r="PRO512" s="102"/>
      <c r="PRP512" s="102"/>
      <c r="PRQ512" s="102"/>
      <c r="PRR512" s="102"/>
      <c r="PRS512" s="102"/>
      <c r="PRT512" s="103"/>
      <c r="PRU512" s="101" t="s">
        <v>330</v>
      </c>
      <c r="PRV512" s="102"/>
      <c r="PRW512" s="102"/>
      <c r="PRX512" s="102"/>
      <c r="PRY512" s="102"/>
      <c r="PRZ512" s="102"/>
      <c r="PSA512" s="102"/>
      <c r="PSB512" s="103"/>
      <c r="PSC512" s="101" t="s">
        <v>330</v>
      </c>
      <c r="PSD512" s="102"/>
      <c r="PSE512" s="102"/>
      <c r="PSF512" s="102"/>
      <c r="PSG512" s="102"/>
      <c r="PSH512" s="102"/>
      <c r="PSI512" s="102"/>
      <c r="PSJ512" s="103"/>
      <c r="PSK512" s="101" t="s">
        <v>330</v>
      </c>
      <c r="PSL512" s="102"/>
      <c r="PSM512" s="102"/>
      <c r="PSN512" s="102"/>
      <c r="PSO512" s="102"/>
      <c r="PSP512" s="102"/>
      <c r="PSQ512" s="102"/>
      <c r="PSR512" s="103"/>
      <c r="PSS512" s="101" t="s">
        <v>330</v>
      </c>
      <c r="PST512" s="102"/>
      <c r="PSU512" s="102"/>
      <c r="PSV512" s="102"/>
      <c r="PSW512" s="102"/>
      <c r="PSX512" s="102"/>
      <c r="PSY512" s="102"/>
      <c r="PSZ512" s="103"/>
      <c r="PTA512" s="101" t="s">
        <v>330</v>
      </c>
      <c r="PTB512" s="102"/>
      <c r="PTC512" s="102"/>
      <c r="PTD512" s="102"/>
      <c r="PTE512" s="102"/>
      <c r="PTF512" s="102"/>
      <c r="PTG512" s="102"/>
      <c r="PTH512" s="103"/>
      <c r="PTI512" s="101" t="s">
        <v>330</v>
      </c>
      <c r="PTJ512" s="102"/>
      <c r="PTK512" s="102"/>
      <c r="PTL512" s="102"/>
      <c r="PTM512" s="102"/>
      <c r="PTN512" s="102"/>
      <c r="PTO512" s="102"/>
      <c r="PTP512" s="103"/>
      <c r="PTQ512" s="101" t="s">
        <v>330</v>
      </c>
      <c r="PTR512" s="102"/>
      <c r="PTS512" s="102"/>
      <c r="PTT512" s="102"/>
      <c r="PTU512" s="102"/>
      <c r="PTV512" s="102"/>
      <c r="PTW512" s="102"/>
      <c r="PTX512" s="103"/>
      <c r="PTY512" s="101" t="s">
        <v>330</v>
      </c>
      <c r="PTZ512" s="102"/>
      <c r="PUA512" s="102"/>
      <c r="PUB512" s="102"/>
      <c r="PUC512" s="102"/>
      <c r="PUD512" s="102"/>
      <c r="PUE512" s="102"/>
      <c r="PUF512" s="103"/>
      <c r="PUG512" s="101" t="s">
        <v>330</v>
      </c>
      <c r="PUH512" s="102"/>
      <c r="PUI512" s="102"/>
      <c r="PUJ512" s="102"/>
      <c r="PUK512" s="102"/>
      <c r="PUL512" s="102"/>
      <c r="PUM512" s="102"/>
      <c r="PUN512" s="103"/>
      <c r="PUO512" s="101" t="s">
        <v>330</v>
      </c>
      <c r="PUP512" s="102"/>
      <c r="PUQ512" s="102"/>
      <c r="PUR512" s="102"/>
      <c r="PUS512" s="102"/>
      <c r="PUT512" s="102"/>
      <c r="PUU512" s="102"/>
      <c r="PUV512" s="103"/>
      <c r="PUW512" s="101" t="s">
        <v>330</v>
      </c>
      <c r="PUX512" s="102"/>
      <c r="PUY512" s="102"/>
      <c r="PUZ512" s="102"/>
      <c r="PVA512" s="102"/>
      <c r="PVB512" s="102"/>
      <c r="PVC512" s="102"/>
      <c r="PVD512" s="103"/>
      <c r="PVE512" s="101" t="s">
        <v>330</v>
      </c>
      <c r="PVF512" s="102"/>
      <c r="PVG512" s="102"/>
      <c r="PVH512" s="102"/>
      <c r="PVI512" s="102"/>
      <c r="PVJ512" s="102"/>
      <c r="PVK512" s="102"/>
      <c r="PVL512" s="103"/>
      <c r="PVM512" s="101" t="s">
        <v>330</v>
      </c>
      <c r="PVN512" s="102"/>
      <c r="PVO512" s="102"/>
      <c r="PVP512" s="102"/>
      <c r="PVQ512" s="102"/>
      <c r="PVR512" s="102"/>
      <c r="PVS512" s="102"/>
      <c r="PVT512" s="103"/>
      <c r="PVU512" s="101" t="s">
        <v>330</v>
      </c>
      <c r="PVV512" s="102"/>
      <c r="PVW512" s="102"/>
      <c r="PVX512" s="102"/>
      <c r="PVY512" s="102"/>
      <c r="PVZ512" s="102"/>
      <c r="PWA512" s="102"/>
      <c r="PWB512" s="103"/>
      <c r="PWC512" s="101" t="s">
        <v>330</v>
      </c>
      <c r="PWD512" s="102"/>
      <c r="PWE512" s="102"/>
      <c r="PWF512" s="102"/>
      <c r="PWG512" s="102"/>
      <c r="PWH512" s="102"/>
      <c r="PWI512" s="102"/>
      <c r="PWJ512" s="103"/>
      <c r="PWK512" s="101" t="s">
        <v>330</v>
      </c>
      <c r="PWL512" s="102"/>
      <c r="PWM512" s="102"/>
      <c r="PWN512" s="102"/>
      <c r="PWO512" s="102"/>
      <c r="PWP512" s="102"/>
      <c r="PWQ512" s="102"/>
      <c r="PWR512" s="103"/>
      <c r="PWS512" s="101" t="s">
        <v>330</v>
      </c>
      <c r="PWT512" s="102"/>
      <c r="PWU512" s="102"/>
      <c r="PWV512" s="102"/>
      <c r="PWW512" s="102"/>
      <c r="PWX512" s="102"/>
      <c r="PWY512" s="102"/>
      <c r="PWZ512" s="103"/>
      <c r="PXA512" s="101" t="s">
        <v>330</v>
      </c>
      <c r="PXB512" s="102"/>
      <c r="PXC512" s="102"/>
      <c r="PXD512" s="102"/>
      <c r="PXE512" s="102"/>
      <c r="PXF512" s="102"/>
      <c r="PXG512" s="102"/>
      <c r="PXH512" s="103"/>
      <c r="PXI512" s="101" t="s">
        <v>330</v>
      </c>
      <c r="PXJ512" s="102"/>
      <c r="PXK512" s="102"/>
      <c r="PXL512" s="102"/>
      <c r="PXM512" s="102"/>
      <c r="PXN512" s="102"/>
      <c r="PXO512" s="102"/>
      <c r="PXP512" s="103"/>
      <c r="PXQ512" s="101" t="s">
        <v>330</v>
      </c>
      <c r="PXR512" s="102"/>
      <c r="PXS512" s="102"/>
      <c r="PXT512" s="102"/>
      <c r="PXU512" s="102"/>
      <c r="PXV512" s="102"/>
      <c r="PXW512" s="102"/>
      <c r="PXX512" s="103"/>
      <c r="PXY512" s="101" t="s">
        <v>330</v>
      </c>
      <c r="PXZ512" s="102"/>
      <c r="PYA512" s="102"/>
      <c r="PYB512" s="102"/>
      <c r="PYC512" s="102"/>
      <c r="PYD512" s="102"/>
      <c r="PYE512" s="102"/>
      <c r="PYF512" s="103"/>
      <c r="PYG512" s="101" t="s">
        <v>330</v>
      </c>
      <c r="PYH512" s="102"/>
      <c r="PYI512" s="102"/>
      <c r="PYJ512" s="102"/>
      <c r="PYK512" s="102"/>
      <c r="PYL512" s="102"/>
      <c r="PYM512" s="102"/>
      <c r="PYN512" s="103"/>
      <c r="PYO512" s="101" t="s">
        <v>330</v>
      </c>
      <c r="PYP512" s="102"/>
      <c r="PYQ512" s="102"/>
      <c r="PYR512" s="102"/>
      <c r="PYS512" s="102"/>
      <c r="PYT512" s="102"/>
      <c r="PYU512" s="102"/>
      <c r="PYV512" s="103"/>
      <c r="PYW512" s="101" t="s">
        <v>330</v>
      </c>
      <c r="PYX512" s="102"/>
      <c r="PYY512" s="102"/>
      <c r="PYZ512" s="102"/>
      <c r="PZA512" s="102"/>
      <c r="PZB512" s="102"/>
      <c r="PZC512" s="102"/>
      <c r="PZD512" s="103"/>
      <c r="PZE512" s="101" t="s">
        <v>330</v>
      </c>
      <c r="PZF512" s="102"/>
      <c r="PZG512" s="102"/>
      <c r="PZH512" s="102"/>
      <c r="PZI512" s="102"/>
      <c r="PZJ512" s="102"/>
      <c r="PZK512" s="102"/>
      <c r="PZL512" s="103"/>
      <c r="PZM512" s="101" t="s">
        <v>330</v>
      </c>
      <c r="PZN512" s="102"/>
      <c r="PZO512" s="102"/>
      <c r="PZP512" s="102"/>
      <c r="PZQ512" s="102"/>
      <c r="PZR512" s="102"/>
      <c r="PZS512" s="102"/>
      <c r="PZT512" s="103"/>
      <c r="PZU512" s="101" t="s">
        <v>330</v>
      </c>
      <c r="PZV512" s="102"/>
      <c r="PZW512" s="102"/>
      <c r="PZX512" s="102"/>
      <c r="PZY512" s="102"/>
      <c r="PZZ512" s="102"/>
      <c r="QAA512" s="102"/>
      <c r="QAB512" s="103"/>
      <c r="QAC512" s="101" t="s">
        <v>330</v>
      </c>
      <c r="QAD512" s="102"/>
      <c r="QAE512" s="102"/>
      <c r="QAF512" s="102"/>
      <c r="QAG512" s="102"/>
      <c r="QAH512" s="102"/>
      <c r="QAI512" s="102"/>
      <c r="QAJ512" s="103"/>
      <c r="QAK512" s="101" t="s">
        <v>330</v>
      </c>
      <c r="QAL512" s="102"/>
      <c r="QAM512" s="102"/>
      <c r="QAN512" s="102"/>
      <c r="QAO512" s="102"/>
      <c r="QAP512" s="102"/>
      <c r="QAQ512" s="102"/>
      <c r="QAR512" s="103"/>
      <c r="QAS512" s="101" t="s">
        <v>330</v>
      </c>
      <c r="QAT512" s="102"/>
      <c r="QAU512" s="102"/>
      <c r="QAV512" s="102"/>
      <c r="QAW512" s="102"/>
      <c r="QAX512" s="102"/>
      <c r="QAY512" s="102"/>
      <c r="QAZ512" s="103"/>
      <c r="QBA512" s="101" t="s">
        <v>330</v>
      </c>
      <c r="QBB512" s="102"/>
      <c r="QBC512" s="102"/>
      <c r="QBD512" s="102"/>
      <c r="QBE512" s="102"/>
      <c r="QBF512" s="102"/>
      <c r="QBG512" s="102"/>
      <c r="QBH512" s="103"/>
      <c r="QBI512" s="101" t="s">
        <v>330</v>
      </c>
      <c r="QBJ512" s="102"/>
      <c r="QBK512" s="102"/>
      <c r="QBL512" s="102"/>
      <c r="QBM512" s="102"/>
      <c r="QBN512" s="102"/>
      <c r="QBO512" s="102"/>
      <c r="QBP512" s="103"/>
      <c r="QBQ512" s="101" t="s">
        <v>330</v>
      </c>
      <c r="QBR512" s="102"/>
      <c r="QBS512" s="102"/>
      <c r="QBT512" s="102"/>
      <c r="QBU512" s="102"/>
      <c r="QBV512" s="102"/>
      <c r="QBW512" s="102"/>
      <c r="QBX512" s="103"/>
      <c r="QBY512" s="101" t="s">
        <v>330</v>
      </c>
      <c r="QBZ512" s="102"/>
      <c r="QCA512" s="102"/>
      <c r="QCB512" s="102"/>
      <c r="QCC512" s="102"/>
      <c r="QCD512" s="102"/>
      <c r="QCE512" s="102"/>
      <c r="QCF512" s="103"/>
      <c r="QCG512" s="101" t="s">
        <v>330</v>
      </c>
      <c r="QCH512" s="102"/>
      <c r="QCI512" s="102"/>
      <c r="QCJ512" s="102"/>
      <c r="QCK512" s="102"/>
      <c r="QCL512" s="102"/>
      <c r="QCM512" s="102"/>
      <c r="QCN512" s="103"/>
      <c r="QCO512" s="101" t="s">
        <v>330</v>
      </c>
      <c r="QCP512" s="102"/>
      <c r="QCQ512" s="102"/>
      <c r="QCR512" s="102"/>
      <c r="QCS512" s="102"/>
      <c r="QCT512" s="102"/>
      <c r="QCU512" s="102"/>
      <c r="QCV512" s="103"/>
      <c r="QCW512" s="101" t="s">
        <v>330</v>
      </c>
      <c r="QCX512" s="102"/>
      <c r="QCY512" s="102"/>
      <c r="QCZ512" s="102"/>
      <c r="QDA512" s="102"/>
      <c r="QDB512" s="102"/>
      <c r="QDC512" s="102"/>
      <c r="QDD512" s="103"/>
      <c r="QDE512" s="101" t="s">
        <v>330</v>
      </c>
      <c r="QDF512" s="102"/>
      <c r="QDG512" s="102"/>
      <c r="QDH512" s="102"/>
      <c r="QDI512" s="102"/>
      <c r="QDJ512" s="102"/>
      <c r="QDK512" s="102"/>
      <c r="QDL512" s="103"/>
      <c r="QDM512" s="101" t="s">
        <v>330</v>
      </c>
      <c r="QDN512" s="102"/>
      <c r="QDO512" s="102"/>
      <c r="QDP512" s="102"/>
      <c r="QDQ512" s="102"/>
      <c r="QDR512" s="102"/>
      <c r="QDS512" s="102"/>
      <c r="QDT512" s="103"/>
      <c r="QDU512" s="101" t="s">
        <v>330</v>
      </c>
      <c r="QDV512" s="102"/>
      <c r="QDW512" s="102"/>
      <c r="QDX512" s="102"/>
      <c r="QDY512" s="102"/>
      <c r="QDZ512" s="102"/>
      <c r="QEA512" s="102"/>
      <c r="QEB512" s="103"/>
      <c r="QEC512" s="101" t="s">
        <v>330</v>
      </c>
      <c r="QED512" s="102"/>
      <c r="QEE512" s="102"/>
      <c r="QEF512" s="102"/>
      <c r="QEG512" s="102"/>
      <c r="QEH512" s="102"/>
      <c r="QEI512" s="102"/>
      <c r="QEJ512" s="103"/>
      <c r="QEK512" s="101" t="s">
        <v>330</v>
      </c>
      <c r="QEL512" s="102"/>
      <c r="QEM512" s="102"/>
      <c r="QEN512" s="102"/>
      <c r="QEO512" s="102"/>
      <c r="QEP512" s="102"/>
      <c r="QEQ512" s="102"/>
      <c r="QER512" s="103"/>
      <c r="QES512" s="101" t="s">
        <v>330</v>
      </c>
      <c r="QET512" s="102"/>
      <c r="QEU512" s="102"/>
      <c r="QEV512" s="102"/>
      <c r="QEW512" s="102"/>
      <c r="QEX512" s="102"/>
      <c r="QEY512" s="102"/>
      <c r="QEZ512" s="103"/>
      <c r="QFA512" s="101" t="s">
        <v>330</v>
      </c>
      <c r="QFB512" s="102"/>
      <c r="QFC512" s="102"/>
      <c r="QFD512" s="102"/>
      <c r="QFE512" s="102"/>
      <c r="QFF512" s="102"/>
      <c r="QFG512" s="102"/>
      <c r="QFH512" s="103"/>
      <c r="QFI512" s="101" t="s">
        <v>330</v>
      </c>
      <c r="QFJ512" s="102"/>
      <c r="QFK512" s="102"/>
      <c r="QFL512" s="102"/>
      <c r="QFM512" s="102"/>
      <c r="QFN512" s="102"/>
      <c r="QFO512" s="102"/>
      <c r="QFP512" s="103"/>
      <c r="QFQ512" s="101" t="s">
        <v>330</v>
      </c>
      <c r="QFR512" s="102"/>
      <c r="QFS512" s="102"/>
      <c r="QFT512" s="102"/>
      <c r="QFU512" s="102"/>
      <c r="QFV512" s="102"/>
      <c r="QFW512" s="102"/>
      <c r="QFX512" s="103"/>
      <c r="QFY512" s="101" t="s">
        <v>330</v>
      </c>
      <c r="QFZ512" s="102"/>
      <c r="QGA512" s="102"/>
      <c r="QGB512" s="102"/>
      <c r="QGC512" s="102"/>
      <c r="QGD512" s="102"/>
      <c r="QGE512" s="102"/>
      <c r="QGF512" s="103"/>
      <c r="QGG512" s="101" t="s">
        <v>330</v>
      </c>
      <c r="QGH512" s="102"/>
      <c r="QGI512" s="102"/>
      <c r="QGJ512" s="102"/>
      <c r="QGK512" s="102"/>
      <c r="QGL512" s="102"/>
      <c r="QGM512" s="102"/>
      <c r="QGN512" s="103"/>
      <c r="QGO512" s="101" t="s">
        <v>330</v>
      </c>
      <c r="QGP512" s="102"/>
      <c r="QGQ512" s="102"/>
      <c r="QGR512" s="102"/>
      <c r="QGS512" s="102"/>
      <c r="QGT512" s="102"/>
      <c r="QGU512" s="102"/>
      <c r="QGV512" s="103"/>
      <c r="QGW512" s="101" t="s">
        <v>330</v>
      </c>
      <c r="QGX512" s="102"/>
      <c r="QGY512" s="102"/>
      <c r="QGZ512" s="102"/>
      <c r="QHA512" s="102"/>
      <c r="QHB512" s="102"/>
      <c r="QHC512" s="102"/>
      <c r="QHD512" s="103"/>
      <c r="QHE512" s="101" t="s">
        <v>330</v>
      </c>
      <c r="QHF512" s="102"/>
      <c r="QHG512" s="102"/>
      <c r="QHH512" s="102"/>
      <c r="QHI512" s="102"/>
      <c r="QHJ512" s="102"/>
      <c r="QHK512" s="102"/>
      <c r="QHL512" s="103"/>
      <c r="QHM512" s="101" t="s">
        <v>330</v>
      </c>
      <c r="QHN512" s="102"/>
      <c r="QHO512" s="102"/>
      <c r="QHP512" s="102"/>
      <c r="QHQ512" s="102"/>
      <c r="QHR512" s="102"/>
      <c r="QHS512" s="102"/>
      <c r="QHT512" s="103"/>
      <c r="QHU512" s="101" t="s">
        <v>330</v>
      </c>
      <c r="QHV512" s="102"/>
      <c r="QHW512" s="102"/>
      <c r="QHX512" s="102"/>
      <c r="QHY512" s="102"/>
      <c r="QHZ512" s="102"/>
      <c r="QIA512" s="102"/>
      <c r="QIB512" s="103"/>
      <c r="QIC512" s="101" t="s">
        <v>330</v>
      </c>
      <c r="QID512" s="102"/>
      <c r="QIE512" s="102"/>
      <c r="QIF512" s="102"/>
      <c r="QIG512" s="102"/>
      <c r="QIH512" s="102"/>
      <c r="QII512" s="102"/>
      <c r="QIJ512" s="103"/>
      <c r="QIK512" s="101" t="s">
        <v>330</v>
      </c>
      <c r="QIL512" s="102"/>
      <c r="QIM512" s="102"/>
      <c r="QIN512" s="102"/>
      <c r="QIO512" s="102"/>
      <c r="QIP512" s="102"/>
      <c r="QIQ512" s="102"/>
      <c r="QIR512" s="103"/>
      <c r="QIS512" s="101" t="s">
        <v>330</v>
      </c>
      <c r="QIT512" s="102"/>
      <c r="QIU512" s="102"/>
      <c r="QIV512" s="102"/>
      <c r="QIW512" s="102"/>
      <c r="QIX512" s="102"/>
      <c r="QIY512" s="102"/>
      <c r="QIZ512" s="103"/>
      <c r="QJA512" s="101" t="s">
        <v>330</v>
      </c>
      <c r="QJB512" s="102"/>
      <c r="QJC512" s="102"/>
      <c r="QJD512" s="102"/>
      <c r="QJE512" s="102"/>
      <c r="QJF512" s="102"/>
      <c r="QJG512" s="102"/>
      <c r="QJH512" s="103"/>
      <c r="QJI512" s="101" t="s">
        <v>330</v>
      </c>
      <c r="QJJ512" s="102"/>
      <c r="QJK512" s="102"/>
      <c r="QJL512" s="102"/>
      <c r="QJM512" s="102"/>
      <c r="QJN512" s="102"/>
      <c r="QJO512" s="102"/>
      <c r="QJP512" s="103"/>
      <c r="QJQ512" s="101" t="s">
        <v>330</v>
      </c>
      <c r="QJR512" s="102"/>
      <c r="QJS512" s="102"/>
      <c r="QJT512" s="102"/>
      <c r="QJU512" s="102"/>
      <c r="QJV512" s="102"/>
      <c r="QJW512" s="102"/>
      <c r="QJX512" s="103"/>
      <c r="QJY512" s="101" t="s">
        <v>330</v>
      </c>
      <c r="QJZ512" s="102"/>
      <c r="QKA512" s="102"/>
      <c r="QKB512" s="102"/>
      <c r="QKC512" s="102"/>
      <c r="QKD512" s="102"/>
      <c r="QKE512" s="102"/>
      <c r="QKF512" s="103"/>
      <c r="QKG512" s="101" t="s">
        <v>330</v>
      </c>
      <c r="QKH512" s="102"/>
      <c r="QKI512" s="102"/>
      <c r="QKJ512" s="102"/>
      <c r="QKK512" s="102"/>
      <c r="QKL512" s="102"/>
      <c r="QKM512" s="102"/>
      <c r="QKN512" s="103"/>
      <c r="QKO512" s="101" t="s">
        <v>330</v>
      </c>
      <c r="QKP512" s="102"/>
      <c r="QKQ512" s="102"/>
      <c r="QKR512" s="102"/>
      <c r="QKS512" s="102"/>
      <c r="QKT512" s="102"/>
      <c r="QKU512" s="102"/>
      <c r="QKV512" s="103"/>
      <c r="QKW512" s="101" t="s">
        <v>330</v>
      </c>
      <c r="QKX512" s="102"/>
      <c r="QKY512" s="102"/>
      <c r="QKZ512" s="102"/>
      <c r="QLA512" s="102"/>
      <c r="QLB512" s="102"/>
      <c r="QLC512" s="102"/>
      <c r="QLD512" s="103"/>
      <c r="QLE512" s="101" t="s">
        <v>330</v>
      </c>
      <c r="QLF512" s="102"/>
      <c r="QLG512" s="102"/>
      <c r="QLH512" s="102"/>
      <c r="QLI512" s="102"/>
      <c r="QLJ512" s="102"/>
      <c r="QLK512" s="102"/>
      <c r="QLL512" s="103"/>
      <c r="QLM512" s="101" t="s">
        <v>330</v>
      </c>
      <c r="QLN512" s="102"/>
      <c r="QLO512" s="102"/>
      <c r="QLP512" s="102"/>
      <c r="QLQ512" s="102"/>
      <c r="QLR512" s="102"/>
      <c r="QLS512" s="102"/>
      <c r="QLT512" s="103"/>
      <c r="QLU512" s="101" t="s">
        <v>330</v>
      </c>
      <c r="QLV512" s="102"/>
      <c r="QLW512" s="102"/>
      <c r="QLX512" s="102"/>
      <c r="QLY512" s="102"/>
      <c r="QLZ512" s="102"/>
      <c r="QMA512" s="102"/>
      <c r="QMB512" s="103"/>
      <c r="QMC512" s="101" t="s">
        <v>330</v>
      </c>
      <c r="QMD512" s="102"/>
      <c r="QME512" s="102"/>
      <c r="QMF512" s="102"/>
      <c r="QMG512" s="102"/>
      <c r="QMH512" s="102"/>
      <c r="QMI512" s="102"/>
      <c r="QMJ512" s="103"/>
      <c r="QMK512" s="101" t="s">
        <v>330</v>
      </c>
      <c r="QML512" s="102"/>
      <c r="QMM512" s="102"/>
      <c r="QMN512" s="102"/>
      <c r="QMO512" s="102"/>
      <c r="QMP512" s="102"/>
      <c r="QMQ512" s="102"/>
      <c r="QMR512" s="103"/>
      <c r="QMS512" s="101" t="s">
        <v>330</v>
      </c>
      <c r="QMT512" s="102"/>
      <c r="QMU512" s="102"/>
      <c r="QMV512" s="102"/>
      <c r="QMW512" s="102"/>
      <c r="QMX512" s="102"/>
      <c r="QMY512" s="102"/>
      <c r="QMZ512" s="103"/>
      <c r="QNA512" s="101" t="s">
        <v>330</v>
      </c>
      <c r="QNB512" s="102"/>
      <c r="QNC512" s="102"/>
      <c r="QND512" s="102"/>
      <c r="QNE512" s="102"/>
      <c r="QNF512" s="102"/>
      <c r="QNG512" s="102"/>
      <c r="QNH512" s="103"/>
      <c r="QNI512" s="101" t="s">
        <v>330</v>
      </c>
      <c r="QNJ512" s="102"/>
      <c r="QNK512" s="102"/>
      <c r="QNL512" s="102"/>
      <c r="QNM512" s="102"/>
      <c r="QNN512" s="102"/>
      <c r="QNO512" s="102"/>
      <c r="QNP512" s="103"/>
      <c r="QNQ512" s="101" t="s">
        <v>330</v>
      </c>
      <c r="QNR512" s="102"/>
      <c r="QNS512" s="102"/>
      <c r="QNT512" s="102"/>
      <c r="QNU512" s="102"/>
      <c r="QNV512" s="102"/>
      <c r="QNW512" s="102"/>
      <c r="QNX512" s="103"/>
      <c r="QNY512" s="101" t="s">
        <v>330</v>
      </c>
      <c r="QNZ512" s="102"/>
      <c r="QOA512" s="102"/>
      <c r="QOB512" s="102"/>
      <c r="QOC512" s="102"/>
      <c r="QOD512" s="102"/>
      <c r="QOE512" s="102"/>
      <c r="QOF512" s="103"/>
      <c r="QOG512" s="101" t="s">
        <v>330</v>
      </c>
      <c r="QOH512" s="102"/>
      <c r="QOI512" s="102"/>
      <c r="QOJ512" s="102"/>
      <c r="QOK512" s="102"/>
      <c r="QOL512" s="102"/>
      <c r="QOM512" s="102"/>
      <c r="QON512" s="103"/>
      <c r="QOO512" s="101" t="s">
        <v>330</v>
      </c>
      <c r="QOP512" s="102"/>
      <c r="QOQ512" s="102"/>
      <c r="QOR512" s="102"/>
      <c r="QOS512" s="102"/>
      <c r="QOT512" s="102"/>
      <c r="QOU512" s="102"/>
      <c r="QOV512" s="103"/>
      <c r="QOW512" s="101" t="s">
        <v>330</v>
      </c>
      <c r="QOX512" s="102"/>
      <c r="QOY512" s="102"/>
      <c r="QOZ512" s="102"/>
      <c r="QPA512" s="102"/>
      <c r="QPB512" s="102"/>
      <c r="QPC512" s="102"/>
      <c r="QPD512" s="103"/>
      <c r="QPE512" s="101" t="s">
        <v>330</v>
      </c>
      <c r="QPF512" s="102"/>
      <c r="QPG512" s="102"/>
      <c r="QPH512" s="102"/>
      <c r="QPI512" s="102"/>
      <c r="QPJ512" s="102"/>
      <c r="QPK512" s="102"/>
      <c r="QPL512" s="103"/>
      <c r="QPM512" s="101" t="s">
        <v>330</v>
      </c>
      <c r="QPN512" s="102"/>
      <c r="QPO512" s="102"/>
      <c r="QPP512" s="102"/>
      <c r="QPQ512" s="102"/>
      <c r="QPR512" s="102"/>
      <c r="QPS512" s="102"/>
      <c r="QPT512" s="103"/>
      <c r="QPU512" s="101" t="s">
        <v>330</v>
      </c>
      <c r="QPV512" s="102"/>
      <c r="QPW512" s="102"/>
      <c r="QPX512" s="102"/>
      <c r="QPY512" s="102"/>
      <c r="QPZ512" s="102"/>
      <c r="QQA512" s="102"/>
      <c r="QQB512" s="103"/>
      <c r="QQC512" s="101" t="s">
        <v>330</v>
      </c>
      <c r="QQD512" s="102"/>
      <c r="QQE512" s="102"/>
      <c r="QQF512" s="102"/>
      <c r="QQG512" s="102"/>
      <c r="QQH512" s="102"/>
      <c r="QQI512" s="102"/>
      <c r="QQJ512" s="103"/>
      <c r="QQK512" s="101" t="s">
        <v>330</v>
      </c>
      <c r="QQL512" s="102"/>
      <c r="QQM512" s="102"/>
      <c r="QQN512" s="102"/>
      <c r="QQO512" s="102"/>
      <c r="QQP512" s="102"/>
      <c r="QQQ512" s="102"/>
      <c r="QQR512" s="103"/>
      <c r="QQS512" s="101" t="s">
        <v>330</v>
      </c>
      <c r="QQT512" s="102"/>
      <c r="QQU512" s="102"/>
      <c r="QQV512" s="102"/>
      <c r="QQW512" s="102"/>
      <c r="QQX512" s="102"/>
      <c r="QQY512" s="102"/>
      <c r="QQZ512" s="103"/>
      <c r="QRA512" s="101" t="s">
        <v>330</v>
      </c>
      <c r="QRB512" s="102"/>
      <c r="QRC512" s="102"/>
      <c r="QRD512" s="102"/>
      <c r="QRE512" s="102"/>
      <c r="QRF512" s="102"/>
      <c r="QRG512" s="102"/>
      <c r="QRH512" s="103"/>
      <c r="QRI512" s="101" t="s">
        <v>330</v>
      </c>
      <c r="QRJ512" s="102"/>
      <c r="QRK512" s="102"/>
      <c r="QRL512" s="102"/>
      <c r="QRM512" s="102"/>
      <c r="QRN512" s="102"/>
      <c r="QRO512" s="102"/>
      <c r="QRP512" s="103"/>
      <c r="QRQ512" s="101" t="s">
        <v>330</v>
      </c>
      <c r="QRR512" s="102"/>
      <c r="QRS512" s="102"/>
      <c r="QRT512" s="102"/>
      <c r="QRU512" s="102"/>
      <c r="QRV512" s="102"/>
      <c r="QRW512" s="102"/>
      <c r="QRX512" s="103"/>
      <c r="QRY512" s="101" t="s">
        <v>330</v>
      </c>
      <c r="QRZ512" s="102"/>
      <c r="QSA512" s="102"/>
      <c r="QSB512" s="102"/>
      <c r="QSC512" s="102"/>
      <c r="QSD512" s="102"/>
      <c r="QSE512" s="102"/>
      <c r="QSF512" s="103"/>
      <c r="QSG512" s="101" t="s">
        <v>330</v>
      </c>
      <c r="QSH512" s="102"/>
      <c r="QSI512" s="102"/>
      <c r="QSJ512" s="102"/>
      <c r="QSK512" s="102"/>
      <c r="QSL512" s="102"/>
      <c r="QSM512" s="102"/>
      <c r="QSN512" s="103"/>
      <c r="QSO512" s="101" t="s">
        <v>330</v>
      </c>
      <c r="QSP512" s="102"/>
      <c r="QSQ512" s="102"/>
      <c r="QSR512" s="102"/>
      <c r="QSS512" s="102"/>
      <c r="QST512" s="102"/>
      <c r="QSU512" s="102"/>
      <c r="QSV512" s="103"/>
      <c r="QSW512" s="101" t="s">
        <v>330</v>
      </c>
      <c r="QSX512" s="102"/>
      <c r="QSY512" s="102"/>
      <c r="QSZ512" s="102"/>
      <c r="QTA512" s="102"/>
      <c r="QTB512" s="102"/>
      <c r="QTC512" s="102"/>
      <c r="QTD512" s="103"/>
      <c r="QTE512" s="101" t="s">
        <v>330</v>
      </c>
      <c r="QTF512" s="102"/>
      <c r="QTG512" s="102"/>
      <c r="QTH512" s="102"/>
      <c r="QTI512" s="102"/>
      <c r="QTJ512" s="102"/>
      <c r="QTK512" s="102"/>
      <c r="QTL512" s="103"/>
      <c r="QTM512" s="101" t="s">
        <v>330</v>
      </c>
      <c r="QTN512" s="102"/>
      <c r="QTO512" s="102"/>
      <c r="QTP512" s="102"/>
      <c r="QTQ512" s="102"/>
      <c r="QTR512" s="102"/>
      <c r="QTS512" s="102"/>
      <c r="QTT512" s="103"/>
      <c r="QTU512" s="101" t="s">
        <v>330</v>
      </c>
      <c r="QTV512" s="102"/>
      <c r="QTW512" s="102"/>
      <c r="QTX512" s="102"/>
      <c r="QTY512" s="102"/>
      <c r="QTZ512" s="102"/>
      <c r="QUA512" s="102"/>
      <c r="QUB512" s="103"/>
      <c r="QUC512" s="101" t="s">
        <v>330</v>
      </c>
      <c r="QUD512" s="102"/>
      <c r="QUE512" s="102"/>
      <c r="QUF512" s="102"/>
      <c r="QUG512" s="102"/>
      <c r="QUH512" s="102"/>
      <c r="QUI512" s="102"/>
      <c r="QUJ512" s="103"/>
      <c r="QUK512" s="101" t="s">
        <v>330</v>
      </c>
      <c r="QUL512" s="102"/>
      <c r="QUM512" s="102"/>
      <c r="QUN512" s="102"/>
      <c r="QUO512" s="102"/>
      <c r="QUP512" s="102"/>
      <c r="QUQ512" s="102"/>
      <c r="QUR512" s="103"/>
      <c r="QUS512" s="101" t="s">
        <v>330</v>
      </c>
      <c r="QUT512" s="102"/>
      <c r="QUU512" s="102"/>
      <c r="QUV512" s="102"/>
      <c r="QUW512" s="102"/>
      <c r="QUX512" s="102"/>
      <c r="QUY512" s="102"/>
      <c r="QUZ512" s="103"/>
      <c r="QVA512" s="101" t="s">
        <v>330</v>
      </c>
      <c r="QVB512" s="102"/>
      <c r="QVC512" s="102"/>
      <c r="QVD512" s="102"/>
      <c r="QVE512" s="102"/>
      <c r="QVF512" s="102"/>
      <c r="QVG512" s="102"/>
      <c r="QVH512" s="103"/>
      <c r="QVI512" s="101" t="s">
        <v>330</v>
      </c>
      <c r="QVJ512" s="102"/>
      <c r="QVK512" s="102"/>
      <c r="QVL512" s="102"/>
      <c r="QVM512" s="102"/>
      <c r="QVN512" s="102"/>
      <c r="QVO512" s="102"/>
      <c r="QVP512" s="103"/>
      <c r="QVQ512" s="101" t="s">
        <v>330</v>
      </c>
      <c r="QVR512" s="102"/>
      <c r="QVS512" s="102"/>
      <c r="QVT512" s="102"/>
      <c r="QVU512" s="102"/>
      <c r="QVV512" s="102"/>
      <c r="QVW512" s="102"/>
      <c r="QVX512" s="103"/>
      <c r="QVY512" s="101" t="s">
        <v>330</v>
      </c>
      <c r="QVZ512" s="102"/>
      <c r="QWA512" s="102"/>
      <c r="QWB512" s="102"/>
      <c r="QWC512" s="102"/>
      <c r="QWD512" s="102"/>
      <c r="QWE512" s="102"/>
      <c r="QWF512" s="103"/>
      <c r="QWG512" s="101" t="s">
        <v>330</v>
      </c>
      <c r="QWH512" s="102"/>
      <c r="QWI512" s="102"/>
      <c r="QWJ512" s="102"/>
      <c r="QWK512" s="102"/>
      <c r="QWL512" s="102"/>
      <c r="QWM512" s="102"/>
      <c r="QWN512" s="103"/>
      <c r="QWO512" s="101" t="s">
        <v>330</v>
      </c>
      <c r="QWP512" s="102"/>
      <c r="QWQ512" s="102"/>
      <c r="QWR512" s="102"/>
      <c r="QWS512" s="102"/>
      <c r="QWT512" s="102"/>
      <c r="QWU512" s="102"/>
      <c r="QWV512" s="103"/>
      <c r="QWW512" s="101" t="s">
        <v>330</v>
      </c>
      <c r="QWX512" s="102"/>
      <c r="QWY512" s="102"/>
      <c r="QWZ512" s="102"/>
      <c r="QXA512" s="102"/>
      <c r="QXB512" s="102"/>
      <c r="QXC512" s="102"/>
      <c r="QXD512" s="103"/>
      <c r="QXE512" s="101" t="s">
        <v>330</v>
      </c>
      <c r="QXF512" s="102"/>
      <c r="QXG512" s="102"/>
      <c r="QXH512" s="102"/>
      <c r="QXI512" s="102"/>
      <c r="QXJ512" s="102"/>
      <c r="QXK512" s="102"/>
      <c r="QXL512" s="103"/>
      <c r="QXM512" s="101" t="s">
        <v>330</v>
      </c>
      <c r="QXN512" s="102"/>
      <c r="QXO512" s="102"/>
      <c r="QXP512" s="102"/>
      <c r="QXQ512" s="102"/>
      <c r="QXR512" s="102"/>
      <c r="QXS512" s="102"/>
      <c r="QXT512" s="103"/>
      <c r="QXU512" s="101" t="s">
        <v>330</v>
      </c>
      <c r="QXV512" s="102"/>
      <c r="QXW512" s="102"/>
      <c r="QXX512" s="102"/>
      <c r="QXY512" s="102"/>
      <c r="QXZ512" s="102"/>
      <c r="QYA512" s="102"/>
      <c r="QYB512" s="103"/>
      <c r="QYC512" s="101" t="s">
        <v>330</v>
      </c>
      <c r="QYD512" s="102"/>
      <c r="QYE512" s="102"/>
      <c r="QYF512" s="102"/>
      <c r="QYG512" s="102"/>
      <c r="QYH512" s="102"/>
      <c r="QYI512" s="102"/>
      <c r="QYJ512" s="103"/>
      <c r="QYK512" s="101" t="s">
        <v>330</v>
      </c>
      <c r="QYL512" s="102"/>
      <c r="QYM512" s="102"/>
      <c r="QYN512" s="102"/>
      <c r="QYO512" s="102"/>
      <c r="QYP512" s="102"/>
      <c r="QYQ512" s="102"/>
      <c r="QYR512" s="103"/>
      <c r="QYS512" s="101" t="s">
        <v>330</v>
      </c>
      <c r="QYT512" s="102"/>
      <c r="QYU512" s="102"/>
      <c r="QYV512" s="102"/>
      <c r="QYW512" s="102"/>
      <c r="QYX512" s="102"/>
      <c r="QYY512" s="102"/>
      <c r="QYZ512" s="103"/>
      <c r="QZA512" s="101" t="s">
        <v>330</v>
      </c>
      <c r="QZB512" s="102"/>
      <c r="QZC512" s="102"/>
      <c r="QZD512" s="102"/>
      <c r="QZE512" s="102"/>
      <c r="QZF512" s="102"/>
      <c r="QZG512" s="102"/>
      <c r="QZH512" s="103"/>
      <c r="QZI512" s="101" t="s">
        <v>330</v>
      </c>
      <c r="QZJ512" s="102"/>
      <c r="QZK512" s="102"/>
      <c r="QZL512" s="102"/>
      <c r="QZM512" s="102"/>
      <c r="QZN512" s="102"/>
      <c r="QZO512" s="102"/>
      <c r="QZP512" s="103"/>
      <c r="QZQ512" s="101" t="s">
        <v>330</v>
      </c>
      <c r="QZR512" s="102"/>
      <c r="QZS512" s="102"/>
      <c r="QZT512" s="102"/>
      <c r="QZU512" s="102"/>
      <c r="QZV512" s="102"/>
      <c r="QZW512" s="102"/>
      <c r="QZX512" s="103"/>
      <c r="QZY512" s="101" t="s">
        <v>330</v>
      </c>
      <c r="QZZ512" s="102"/>
      <c r="RAA512" s="102"/>
      <c r="RAB512" s="102"/>
      <c r="RAC512" s="102"/>
      <c r="RAD512" s="102"/>
      <c r="RAE512" s="102"/>
      <c r="RAF512" s="103"/>
      <c r="RAG512" s="101" t="s">
        <v>330</v>
      </c>
      <c r="RAH512" s="102"/>
      <c r="RAI512" s="102"/>
      <c r="RAJ512" s="102"/>
      <c r="RAK512" s="102"/>
      <c r="RAL512" s="102"/>
      <c r="RAM512" s="102"/>
      <c r="RAN512" s="103"/>
      <c r="RAO512" s="101" t="s">
        <v>330</v>
      </c>
      <c r="RAP512" s="102"/>
      <c r="RAQ512" s="102"/>
      <c r="RAR512" s="102"/>
      <c r="RAS512" s="102"/>
      <c r="RAT512" s="102"/>
      <c r="RAU512" s="102"/>
      <c r="RAV512" s="103"/>
      <c r="RAW512" s="101" t="s">
        <v>330</v>
      </c>
      <c r="RAX512" s="102"/>
      <c r="RAY512" s="102"/>
      <c r="RAZ512" s="102"/>
      <c r="RBA512" s="102"/>
      <c r="RBB512" s="102"/>
      <c r="RBC512" s="102"/>
      <c r="RBD512" s="103"/>
      <c r="RBE512" s="101" t="s">
        <v>330</v>
      </c>
      <c r="RBF512" s="102"/>
      <c r="RBG512" s="102"/>
      <c r="RBH512" s="102"/>
      <c r="RBI512" s="102"/>
      <c r="RBJ512" s="102"/>
      <c r="RBK512" s="102"/>
      <c r="RBL512" s="103"/>
      <c r="RBM512" s="101" t="s">
        <v>330</v>
      </c>
      <c r="RBN512" s="102"/>
      <c r="RBO512" s="102"/>
      <c r="RBP512" s="102"/>
      <c r="RBQ512" s="102"/>
      <c r="RBR512" s="102"/>
      <c r="RBS512" s="102"/>
      <c r="RBT512" s="103"/>
      <c r="RBU512" s="101" t="s">
        <v>330</v>
      </c>
      <c r="RBV512" s="102"/>
      <c r="RBW512" s="102"/>
      <c r="RBX512" s="102"/>
      <c r="RBY512" s="102"/>
      <c r="RBZ512" s="102"/>
      <c r="RCA512" s="102"/>
      <c r="RCB512" s="103"/>
      <c r="RCC512" s="101" t="s">
        <v>330</v>
      </c>
      <c r="RCD512" s="102"/>
      <c r="RCE512" s="102"/>
      <c r="RCF512" s="102"/>
      <c r="RCG512" s="102"/>
      <c r="RCH512" s="102"/>
      <c r="RCI512" s="102"/>
      <c r="RCJ512" s="103"/>
      <c r="RCK512" s="101" t="s">
        <v>330</v>
      </c>
      <c r="RCL512" s="102"/>
      <c r="RCM512" s="102"/>
      <c r="RCN512" s="102"/>
      <c r="RCO512" s="102"/>
      <c r="RCP512" s="102"/>
      <c r="RCQ512" s="102"/>
      <c r="RCR512" s="103"/>
      <c r="RCS512" s="101" t="s">
        <v>330</v>
      </c>
      <c r="RCT512" s="102"/>
      <c r="RCU512" s="102"/>
      <c r="RCV512" s="102"/>
      <c r="RCW512" s="102"/>
      <c r="RCX512" s="102"/>
      <c r="RCY512" s="102"/>
      <c r="RCZ512" s="103"/>
      <c r="RDA512" s="101" t="s">
        <v>330</v>
      </c>
      <c r="RDB512" s="102"/>
      <c r="RDC512" s="102"/>
      <c r="RDD512" s="102"/>
      <c r="RDE512" s="102"/>
      <c r="RDF512" s="102"/>
      <c r="RDG512" s="102"/>
      <c r="RDH512" s="103"/>
      <c r="RDI512" s="101" t="s">
        <v>330</v>
      </c>
      <c r="RDJ512" s="102"/>
      <c r="RDK512" s="102"/>
      <c r="RDL512" s="102"/>
      <c r="RDM512" s="102"/>
      <c r="RDN512" s="102"/>
      <c r="RDO512" s="102"/>
      <c r="RDP512" s="103"/>
      <c r="RDQ512" s="101" t="s">
        <v>330</v>
      </c>
      <c r="RDR512" s="102"/>
      <c r="RDS512" s="102"/>
      <c r="RDT512" s="102"/>
      <c r="RDU512" s="102"/>
      <c r="RDV512" s="102"/>
      <c r="RDW512" s="102"/>
      <c r="RDX512" s="103"/>
      <c r="RDY512" s="101" t="s">
        <v>330</v>
      </c>
      <c r="RDZ512" s="102"/>
      <c r="REA512" s="102"/>
      <c r="REB512" s="102"/>
      <c r="REC512" s="102"/>
      <c r="RED512" s="102"/>
      <c r="REE512" s="102"/>
      <c r="REF512" s="103"/>
      <c r="REG512" s="101" t="s">
        <v>330</v>
      </c>
      <c r="REH512" s="102"/>
      <c r="REI512" s="102"/>
      <c r="REJ512" s="102"/>
      <c r="REK512" s="102"/>
      <c r="REL512" s="102"/>
      <c r="REM512" s="102"/>
      <c r="REN512" s="103"/>
      <c r="REO512" s="101" t="s">
        <v>330</v>
      </c>
      <c r="REP512" s="102"/>
      <c r="REQ512" s="102"/>
      <c r="RER512" s="102"/>
      <c r="RES512" s="102"/>
      <c r="RET512" s="102"/>
      <c r="REU512" s="102"/>
      <c r="REV512" s="103"/>
      <c r="REW512" s="101" t="s">
        <v>330</v>
      </c>
      <c r="REX512" s="102"/>
      <c r="REY512" s="102"/>
      <c r="REZ512" s="102"/>
      <c r="RFA512" s="102"/>
      <c r="RFB512" s="102"/>
      <c r="RFC512" s="102"/>
      <c r="RFD512" s="103"/>
      <c r="RFE512" s="101" t="s">
        <v>330</v>
      </c>
      <c r="RFF512" s="102"/>
      <c r="RFG512" s="102"/>
      <c r="RFH512" s="102"/>
      <c r="RFI512" s="102"/>
      <c r="RFJ512" s="102"/>
      <c r="RFK512" s="102"/>
      <c r="RFL512" s="103"/>
      <c r="RFM512" s="101" t="s">
        <v>330</v>
      </c>
      <c r="RFN512" s="102"/>
      <c r="RFO512" s="102"/>
      <c r="RFP512" s="102"/>
      <c r="RFQ512" s="102"/>
      <c r="RFR512" s="102"/>
      <c r="RFS512" s="102"/>
      <c r="RFT512" s="103"/>
      <c r="RFU512" s="101" t="s">
        <v>330</v>
      </c>
      <c r="RFV512" s="102"/>
      <c r="RFW512" s="102"/>
      <c r="RFX512" s="102"/>
      <c r="RFY512" s="102"/>
      <c r="RFZ512" s="102"/>
      <c r="RGA512" s="102"/>
      <c r="RGB512" s="103"/>
      <c r="RGC512" s="101" t="s">
        <v>330</v>
      </c>
      <c r="RGD512" s="102"/>
      <c r="RGE512" s="102"/>
      <c r="RGF512" s="102"/>
      <c r="RGG512" s="102"/>
      <c r="RGH512" s="102"/>
      <c r="RGI512" s="102"/>
      <c r="RGJ512" s="103"/>
      <c r="RGK512" s="101" t="s">
        <v>330</v>
      </c>
      <c r="RGL512" s="102"/>
      <c r="RGM512" s="102"/>
      <c r="RGN512" s="102"/>
      <c r="RGO512" s="102"/>
      <c r="RGP512" s="102"/>
      <c r="RGQ512" s="102"/>
      <c r="RGR512" s="103"/>
      <c r="RGS512" s="101" t="s">
        <v>330</v>
      </c>
      <c r="RGT512" s="102"/>
      <c r="RGU512" s="102"/>
      <c r="RGV512" s="102"/>
      <c r="RGW512" s="102"/>
      <c r="RGX512" s="102"/>
      <c r="RGY512" s="102"/>
      <c r="RGZ512" s="103"/>
      <c r="RHA512" s="101" t="s">
        <v>330</v>
      </c>
      <c r="RHB512" s="102"/>
      <c r="RHC512" s="102"/>
      <c r="RHD512" s="102"/>
      <c r="RHE512" s="102"/>
      <c r="RHF512" s="102"/>
      <c r="RHG512" s="102"/>
      <c r="RHH512" s="103"/>
      <c r="RHI512" s="101" t="s">
        <v>330</v>
      </c>
      <c r="RHJ512" s="102"/>
      <c r="RHK512" s="102"/>
      <c r="RHL512" s="102"/>
      <c r="RHM512" s="102"/>
      <c r="RHN512" s="102"/>
      <c r="RHO512" s="102"/>
      <c r="RHP512" s="103"/>
      <c r="RHQ512" s="101" t="s">
        <v>330</v>
      </c>
      <c r="RHR512" s="102"/>
      <c r="RHS512" s="102"/>
      <c r="RHT512" s="102"/>
      <c r="RHU512" s="102"/>
      <c r="RHV512" s="102"/>
      <c r="RHW512" s="102"/>
      <c r="RHX512" s="103"/>
      <c r="RHY512" s="101" t="s">
        <v>330</v>
      </c>
      <c r="RHZ512" s="102"/>
      <c r="RIA512" s="102"/>
      <c r="RIB512" s="102"/>
      <c r="RIC512" s="102"/>
      <c r="RID512" s="102"/>
      <c r="RIE512" s="102"/>
      <c r="RIF512" s="103"/>
      <c r="RIG512" s="101" t="s">
        <v>330</v>
      </c>
      <c r="RIH512" s="102"/>
      <c r="RII512" s="102"/>
      <c r="RIJ512" s="102"/>
      <c r="RIK512" s="102"/>
      <c r="RIL512" s="102"/>
      <c r="RIM512" s="102"/>
      <c r="RIN512" s="103"/>
      <c r="RIO512" s="101" t="s">
        <v>330</v>
      </c>
      <c r="RIP512" s="102"/>
      <c r="RIQ512" s="102"/>
      <c r="RIR512" s="102"/>
      <c r="RIS512" s="102"/>
      <c r="RIT512" s="102"/>
      <c r="RIU512" s="102"/>
      <c r="RIV512" s="103"/>
      <c r="RIW512" s="101" t="s">
        <v>330</v>
      </c>
      <c r="RIX512" s="102"/>
      <c r="RIY512" s="102"/>
      <c r="RIZ512" s="102"/>
      <c r="RJA512" s="102"/>
      <c r="RJB512" s="102"/>
      <c r="RJC512" s="102"/>
      <c r="RJD512" s="103"/>
      <c r="RJE512" s="101" t="s">
        <v>330</v>
      </c>
      <c r="RJF512" s="102"/>
      <c r="RJG512" s="102"/>
      <c r="RJH512" s="102"/>
      <c r="RJI512" s="102"/>
      <c r="RJJ512" s="102"/>
      <c r="RJK512" s="102"/>
      <c r="RJL512" s="103"/>
      <c r="RJM512" s="101" t="s">
        <v>330</v>
      </c>
      <c r="RJN512" s="102"/>
      <c r="RJO512" s="102"/>
      <c r="RJP512" s="102"/>
      <c r="RJQ512" s="102"/>
      <c r="RJR512" s="102"/>
      <c r="RJS512" s="102"/>
      <c r="RJT512" s="103"/>
      <c r="RJU512" s="101" t="s">
        <v>330</v>
      </c>
      <c r="RJV512" s="102"/>
      <c r="RJW512" s="102"/>
      <c r="RJX512" s="102"/>
      <c r="RJY512" s="102"/>
      <c r="RJZ512" s="102"/>
      <c r="RKA512" s="102"/>
      <c r="RKB512" s="103"/>
      <c r="RKC512" s="101" t="s">
        <v>330</v>
      </c>
      <c r="RKD512" s="102"/>
      <c r="RKE512" s="102"/>
      <c r="RKF512" s="102"/>
      <c r="RKG512" s="102"/>
      <c r="RKH512" s="102"/>
      <c r="RKI512" s="102"/>
      <c r="RKJ512" s="103"/>
      <c r="RKK512" s="101" t="s">
        <v>330</v>
      </c>
      <c r="RKL512" s="102"/>
      <c r="RKM512" s="102"/>
      <c r="RKN512" s="102"/>
      <c r="RKO512" s="102"/>
      <c r="RKP512" s="102"/>
      <c r="RKQ512" s="102"/>
      <c r="RKR512" s="103"/>
      <c r="RKS512" s="101" t="s">
        <v>330</v>
      </c>
      <c r="RKT512" s="102"/>
      <c r="RKU512" s="102"/>
      <c r="RKV512" s="102"/>
      <c r="RKW512" s="102"/>
      <c r="RKX512" s="102"/>
      <c r="RKY512" s="102"/>
      <c r="RKZ512" s="103"/>
      <c r="RLA512" s="101" t="s">
        <v>330</v>
      </c>
      <c r="RLB512" s="102"/>
      <c r="RLC512" s="102"/>
      <c r="RLD512" s="102"/>
      <c r="RLE512" s="102"/>
      <c r="RLF512" s="102"/>
      <c r="RLG512" s="102"/>
      <c r="RLH512" s="103"/>
      <c r="RLI512" s="101" t="s">
        <v>330</v>
      </c>
      <c r="RLJ512" s="102"/>
      <c r="RLK512" s="102"/>
      <c r="RLL512" s="102"/>
      <c r="RLM512" s="102"/>
      <c r="RLN512" s="102"/>
      <c r="RLO512" s="102"/>
      <c r="RLP512" s="103"/>
      <c r="RLQ512" s="101" t="s">
        <v>330</v>
      </c>
      <c r="RLR512" s="102"/>
      <c r="RLS512" s="102"/>
      <c r="RLT512" s="102"/>
      <c r="RLU512" s="102"/>
      <c r="RLV512" s="102"/>
      <c r="RLW512" s="102"/>
      <c r="RLX512" s="103"/>
      <c r="RLY512" s="101" t="s">
        <v>330</v>
      </c>
      <c r="RLZ512" s="102"/>
      <c r="RMA512" s="102"/>
      <c r="RMB512" s="102"/>
      <c r="RMC512" s="102"/>
      <c r="RMD512" s="102"/>
      <c r="RME512" s="102"/>
      <c r="RMF512" s="103"/>
      <c r="RMG512" s="101" t="s">
        <v>330</v>
      </c>
      <c r="RMH512" s="102"/>
      <c r="RMI512" s="102"/>
      <c r="RMJ512" s="102"/>
      <c r="RMK512" s="102"/>
      <c r="RML512" s="102"/>
      <c r="RMM512" s="102"/>
      <c r="RMN512" s="103"/>
      <c r="RMO512" s="101" t="s">
        <v>330</v>
      </c>
      <c r="RMP512" s="102"/>
      <c r="RMQ512" s="102"/>
      <c r="RMR512" s="102"/>
      <c r="RMS512" s="102"/>
      <c r="RMT512" s="102"/>
      <c r="RMU512" s="102"/>
      <c r="RMV512" s="103"/>
      <c r="RMW512" s="101" t="s">
        <v>330</v>
      </c>
      <c r="RMX512" s="102"/>
      <c r="RMY512" s="102"/>
      <c r="RMZ512" s="102"/>
      <c r="RNA512" s="102"/>
      <c r="RNB512" s="102"/>
      <c r="RNC512" s="102"/>
      <c r="RND512" s="103"/>
      <c r="RNE512" s="101" t="s">
        <v>330</v>
      </c>
      <c r="RNF512" s="102"/>
      <c r="RNG512" s="102"/>
      <c r="RNH512" s="102"/>
      <c r="RNI512" s="102"/>
      <c r="RNJ512" s="102"/>
      <c r="RNK512" s="102"/>
      <c r="RNL512" s="103"/>
      <c r="RNM512" s="101" t="s">
        <v>330</v>
      </c>
      <c r="RNN512" s="102"/>
      <c r="RNO512" s="102"/>
      <c r="RNP512" s="102"/>
      <c r="RNQ512" s="102"/>
      <c r="RNR512" s="102"/>
      <c r="RNS512" s="102"/>
      <c r="RNT512" s="103"/>
      <c r="RNU512" s="101" t="s">
        <v>330</v>
      </c>
      <c r="RNV512" s="102"/>
      <c r="RNW512" s="102"/>
      <c r="RNX512" s="102"/>
      <c r="RNY512" s="102"/>
      <c r="RNZ512" s="102"/>
      <c r="ROA512" s="102"/>
      <c r="ROB512" s="103"/>
      <c r="ROC512" s="101" t="s">
        <v>330</v>
      </c>
      <c r="ROD512" s="102"/>
      <c r="ROE512" s="102"/>
      <c r="ROF512" s="102"/>
      <c r="ROG512" s="102"/>
      <c r="ROH512" s="102"/>
      <c r="ROI512" s="102"/>
      <c r="ROJ512" s="103"/>
      <c r="ROK512" s="101" t="s">
        <v>330</v>
      </c>
      <c r="ROL512" s="102"/>
      <c r="ROM512" s="102"/>
      <c r="RON512" s="102"/>
      <c r="ROO512" s="102"/>
      <c r="ROP512" s="102"/>
      <c r="ROQ512" s="102"/>
      <c r="ROR512" s="103"/>
      <c r="ROS512" s="101" t="s">
        <v>330</v>
      </c>
      <c r="ROT512" s="102"/>
      <c r="ROU512" s="102"/>
      <c r="ROV512" s="102"/>
      <c r="ROW512" s="102"/>
      <c r="ROX512" s="102"/>
      <c r="ROY512" s="102"/>
      <c r="ROZ512" s="103"/>
      <c r="RPA512" s="101" t="s">
        <v>330</v>
      </c>
      <c r="RPB512" s="102"/>
      <c r="RPC512" s="102"/>
      <c r="RPD512" s="102"/>
      <c r="RPE512" s="102"/>
      <c r="RPF512" s="102"/>
      <c r="RPG512" s="102"/>
      <c r="RPH512" s="103"/>
      <c r="RPI512" s="101" t="s">
        <v>330</v>
      </c>
      <c r="RPJ512" s="102"/>
      <c r="RPK512" s="102"/>
      <c r="RPL512" s="102"/>
      <c r="RPM512" s="102"/>
      <c r="RPN512" s="102"/>
      <c r="RPO512" s="102"/>
      <c r="RPP512" s="103"/>
      <c r="RPQ512" s="101" t="s">
        <v>330</v>
      </c>
      <c r="RPR512" s="102"/>
      <c r="RPS512" s="102"/>
      <c r="RPT512" s="102"/>
      <c r="RPU512" s="102"/>
      <c r="RPV512" s="102"/>
      <c r="RPW512" s="102"/>
      <c r="RPX512" s="103"/>
      <c r="RPY512" s="101" t="s">
        <v>330</v>
      </c>
      <c r="RPZ512" s="102"/>
      <c r="RQA512" s="102"/>
      <c r="RQB512" s="102"/>
      <c r="RQC512" s="102"/>
      <c r="RQD512" s="102"/>
      <c r="RQE512" s="102"/>
      <c r="RQF512" s="103"/>
      <c r="RQG512" s="101" t="s">
        <v>330</v>
      </c>
      <c r="RQH512" s="102"/>
      <c r="RQI512" s="102"/>
      <c r="RQJ512" s="102"/>
      <c r="RQK512" s="102"/>
      <c r="RQL512" s="102"/>
      <c r="RQM512" s="102"/>
      <c r="RQN512" s="103"/>
      <c r="RQO512" s="101" t="s">
        <v>330</v>
      </c>
      <c r="RQP512" s="102"/>
      <c r="RQQ512" s="102"/>
      <c r="RQR512" s="102"/>
      <c r="RQS512" s="102"/>
      <c r="RQT512" s="102"/>
      <c r="RQU512" s="102"/>
      <c r="RQV512" s="103"/>
      <c r="RQW512" s="101" t="s">
        <v>330</v>
      </c>
      <c r="RQX512" s="102"/>
      <c r="RQY512" s="102"/>
      <c r="RQZ512" s="102"/>
      <c r="RRA512" s="102"/>
      <c r="RRB512" s="102"/>
      <c r="RRC512" s="102"/>
      <c r="RRD512" s="103"/>
      <c r="RRE512" s="101" t="s">
        <v>330</v>
      </c>
      <c r="RRF512" s="102"/>
      <c r="RRG512" s="102"/>
      <c r="RRH512" s="102"/>
      <c r="RRI512" s="102"/>
      <c r="RRJ512" s="102"/>
      <c r="RRK512" s="102"/>
      <c r="RRL512" s="103"/>
      <c r="RRM512" s="101" t="s">
        <v>330</v>
      </c>
      <c r="RRN512" s="102"/>
      <c r="RRO512" s="102"/>
      <c r="RRP512" s="102"/>
      <c r="RRQ512" s="102"/>
      <c r="RRR512" s="102"/>
      <c r="RRS512" s="102"/>
      <c r="RRT512" s="103"/>
      <c r="RRU512" s="101" t="s">
        <v>330</v>
      </c>
      <c r="RRV512" s="102"/>
      <c r="RRW512" s="102"/>
      <c r="RRX512" s="102"/>
      <c r="RRY512" s="102"/>
      <c r="RRZ512" s="102"/>
      <c r="RSA512" s="102"/>
      <c r="RSB512" s="103"/>
      <c r="RSC512" s="101" t="s">
        <v>330</v>
      </c>
      <c r="RSD512" s="102"/>
      <c r="RSE512" s="102"/>
      <c r="RSF512" s="102"/>
      <c r="RSG512" s="102"/>
      <c r="RSH512" s="102"/>
      <c r="RSI512" s="102"/>
      <c r="RSJ512" s="103"/>
      <c r="RSK512" s="101" t="s">
        <v>330</v>
      </c>
      <c r="RSL512" s="102"/>
      <c r="RSM512" s="102"/>
      <c r="RSN512" s="102"/>
      <c r="RSO512" s="102"/>
      <c r="RSP512" s="102"/>
      <c r="RSQ512" s="102"/>
      <c r="RSR512" s="103"/>
      <c r="RSS512" s="101" t="s">
        <v>330</v>
      </c>
      <c r="RST512" s="102"/>
      <c r="RSU512" s="102"/>
      <c r="RSV512" s="102"/>
      <c r="RSW512" s="102"/>
      <c r="RSX512" s="102"/>
      <c r="RSY512" s="102"/>
      <c r="RSZ512" s="103"/>
      <c r="RTA512" s="101" t="s">
        <v>330</v>
      </c>
      <c r="RTB512" s="102"/>
      <c r="RTC512" s="102"/>
      <c r="RTD512" s="102"/>
      <c r="RTE512" s="102"/>
      <c r="RTF512" s="102"/>
      <c r="RTG512" s="102"/>
      <c r="RTH512" s="103"/>
      <c r="RTI512" s="101" t="s">
        <v>330</v>
      </c>
      <c r="RTJ512" s="102"/>
      <c r="RTK512" s="102"/>
      <c r="RTL512" s="102"/>
      <c r="RTM512" s="102"/>
      <c r="RTN512" s="102"/>
      <c r="RTO512" s="102"/>
      <c r="RTP512" s="103"/>
      <c r="RTQ512" s="101" t="s">
        <v>330</v>
      </c>
      <c r="RTR512" s="102"/>
      <c r="RTS512" s="102"/>
      <c r="RTT512" s="102"/>
      <c r="RTU512" s="102"/>
      <c r="RTV512" s="102"/>
      <c r="RTW512" s="102"/>
      <c r="RTX512" s="103"/>
      <c r="RTY512" s="101" t="s">
        <v>330</v>
      </c>
      <c r="RTZ512" s="102"/>
      <c r="RUA512" s="102"/>
      <c r="RUB512" s="102"/>
      <c r="RUC512" s="102"/>
      <c r="RUD512" s="102"/>
      <c r="RUE512" s="102"/>
      <c r="RUF512" s="103"/>
      <c r="RUG512" s="101" t="s">
        <v>330</v>
      </c>
      <c r="RUH512" s="102"/>
      <c r="RUI512" s="102"/>
      <c r="RUJ512" s="102"/>
      <c r="RUK512" s="102"/>
      <c r="RUL512" s="102"/>
      <c r="RUM512" s="102"/>
      <c r="RUN512" s="103"/>
      <c r="RUO512" s="101" t="s">
        <v>330</v>
      </c>
      <c r="RUP512" s="102"/>
      <c r="RUQ512" s="102"/>
      <c r="RUR512" s="102"/>
      <c r="RUS512" s="102"/>
      <c r="RUT512" s="102"/>
      <c r="RUU512" s="102"/>
      <c r="RUV512" s="103"/>
      <c r="RUW512" s="101" t="s">
        <v>330</v>
      </c>
      <c r="RUX512" s="102"/>
      <c r="RUY512" s="102"/>
      <c r="RUZ512" s="102"/>
      <c r="RVA512" s="102"/>
      <c r="RVB512" s="102"/>
      <c r="RVC512" s="102"/>
      <c r="RVD512" s="103"/>
      <c r="RVE512" s="101" t="s">
        <v>330</v>
      </c>
      <c r="RVF512" s="102"/>
      <c r="RVG512" s="102"/>
      <c r="RVH512" s="102"/>
      <c r="RVI512" s="102"/>
      <c r="RVJ512" s="102"/>
      <c r="RVK512" s="102"/>
      <c r="RVL512" s="103"/>
      <c r="RVM512" s="101" t="s">
        <v>330</v>
      </c>
      <c r="RVN512" s="102"/>
      <c r="RVO512" s="102"/>
      <c r="RVP512" s="102"/>
      <c r="RVQ512" s="102"/>
      <c r="RVR512" s="102"/>
      <c r="RVS512" s="102"/>
      <c r="RVT512" s="103"/>
      <c r="RVU512" s="101" t="s">
        <v>330</v>
      </c>
      <c r="RVV512" s="102"/>
      <c r="RVW512" s="102"/>
      <c r="RVX512" s="102"/>
      <c r="RVY512" s="102"/>
      <c r="RVZ512" s="102"/>
      <c r="RWA512" s="102"/>
      <c r="RWB512" s="103"/>
      <c r="RWC512" s="101" t="s">
        <v>330</v>
      </c>
      <c r="RWD512" s="102"/>
      <c r="RWE512" s="102"/>
      <c r="RWF512" s="102"/>
      <c r="RWG512" s="102"/>
      <c r="RWH512" s="102"/>
      <c r="RWI512" s="102"/>
      <c r="RWJ512" s="103"/>
      <c r="RWK512" s="101" t="s">
        <v>330</v>
      </c>
      <c r="RWL512" s="102"/>
      <c r="RWM512" s="102"/>
      <c r="RWN512" s="102"/>
      <c r="RWO512" s="102"/>
      <c r="RWP512" s="102"/>
      <c r="RWQ512" s="102"/>
      <c r="RWR512" s="103"/>
      <c r="RWS512" s="101" t="s">
        <v>330</v>
      </c>
      <c r="RWT512" s="102"/>
      <c r="RWU512" s="102"/>
      <c r="RWV512" s="102"/>
      <c r="RWW512" s="102"/>
      <c r="RWX512" s="102"/>
      <c r="RWY512" s="102"/>
      <c r="RWZ512" s="103"/>
      <c r="RXA512" s="101" t="s">
        <v>330</v>
      </c>
      <c r="RXB512" s="102"/>
      <c r="RXC512" s="102"/>
      <c r="RXD512" s="102"/>
      <c r="RXE512" s="102"/>
      <c r="RXF512" s="102"/>
      <c r="RXG512" s="102"/>
      <c r="RXH512" s="103"/>
      <c r="RXI512" s="101" t="s">
        <v>330</v>
      </c>
      <c r="RXJ512" s="102"/>
      <c r="RXK512" s="102"/>
      <c r="RXL512" s="102"/>
      <c r="RXM512" s="102"/>
      <c r="RXN512" s="102"/>
      <c r="RXO512" s="102"/>
      <c r="RXP512" s="103"/>
      <c r="RXQ512" s="101" t="s">
        <v>330</v>
      </c>
      <c r="RXR512" s="102"/>
      <c r="RXS512" s="102"/>
      <c r="RXT512" s="102"/>
      <c r="RXU512" s="102"/>
      <c r="RXV512" s="102"/>
      <c r="RXW512" s="102"/>
      <c r="RXX512" s="103"/>
      <c r="RXY512" s="101" t="s">
        <v>330</v>
      </c>
      <c r="RXZ512" s="102"/>
      <c r="RYA512" s="102"/>
      <c r="RYB512" s="102"/>
      <c r="RYC512" s="102"/>
      <c r="RYD512" s="102"/>
      <c r="RYE512" s="102"/>
      <c r="RYF512" s="103"/>
      <c r="RYG512" s="101" t="s">
        <v>330</v>
      </c>
      <c r="RYH512" s="102"/>
      <c r="RYI512" s="102"/>
      <c r="RYJ512" s="102"/>
      <c r="RYK512" s="102"/>
      <c r="RYL512" s="102"/>
      <c r="RYM512" s="102"/>
      <c r="RYN512" s="103"/>
      <c r="RYO512" s="101" t="s">
        <v>330</v>
      </c>
      <c r="RYP512" s="102"/>
      <c r="RYQ512" s="102"/>
      <c r="RYR512" s="102"/>
      <c r="RYS512" s="102"/>
      <c r="RYT512" s="102"/>
      <c r="RYU512" s="102"/>
      <c r="RYV512" s="103"/>
      <c r="RYW512" s="101" t="s">
        <v>330</v>
      </c>
      <c r="RYX512" s="102"/>
      <c r="RYY512" s="102"/>
      <c r="RYZ512" s="102"/>
      <c r="RZA512" s="102"/>
      <c r="RZB512" s="102"/>
      <c r="RZC512" s="102"/>
      <c r="RZD512" s="103"/>
      <c r="RZE512" s="101" t="s">
        <v>330</v>
      </c>
      <c r="RZF512" s="102"/>
      <c r="RZG512" s="102"/>
      <c r="RZH512" s="102"/>
      <c r="RZI512" s="102"/>
      <c r="RZJ512" s="102"/>
      <c r="RZK512" s="102"/>
      <c r="RZL512" s="103"/>
      <c r="RZM512" s="101" t="s">
        <v>330</v>
      </c>
      <c r="RZN512" s="102"/>
      <c r="RZO512" s="102"/>
      <c r="RZP512" s="102"/>
      <c r="RZQ512" s="102"/>
      <c r="RZR512" s="102"/>
      <c r="RZS512" s="102"/>
      <c r="RZT512" s="103"/>
      <c r="RZU512" s="101" t="s">
        <v>330</v>
      </c>
      <c r="RZV512" s="102"/>
      <c r="RZW512" s="102"/>
      <c r="RZX512" s="102"/>
      <c r="RZY512" s="102"/>
      <c r="RZZ512" s="102"/>
      <c r="SAA512" s="102"/>
      <c r="SAB512" s="103"/>
      <c r="SAC512" s="101" t="s">
        <v>330</v>
      </c>
      <c r="SAD512" s="102"/>
      <c r="SAE512" s="102"/>
      <c r="SAF512" s="102"/>
      <c r="SAG512" s="102"/>
      <c r="SAH512" s="102"/>
      <c r="SAI512" s="102"/>
      <c r="SAJ512" s="103"/>
      <c r="SAK512" s="101" t="s">
        <v>330</v>
      </c>
      <c r="SAL512" s="102"/>
      <c r="SAM512" s="102"/>
      <c r="SAN512" s="102"/>
      <c r="SAO512" s="102"/>
      <c r="SAP512" s="102"/>
      <c r="SAQ512" s="102"/>
      <c r="SAR512" s="103"/>
      <c r="SAS512" s="101" t="s">
        <v>330</v>
      </c>
      <c r="SAT512" s="102"/>
      <c r="SAU512" s="102"/>
      <c r="SAV512" s="102"/>
      <c r="SAW512" s="102"/>
      <c r="SAX512" s="102"/>
      <c r="SAY512" s="102"/>
      <c r="SAZ512" s="103"/>
      <c r="SBA512" s="101" t="s">
        <v>330</v>
      </c>
      <c r="SBB512" s="102"/>
      <c r="SBC512" s="102"/>
      <c r="SBD512" s="102"/>
      <c r="SBE512" s="102"/>
      <c r="SBF512" s="102"/>
      <c r="SBG512" s="102"/>
      <c r="SBH512" s="103"/>
      <c r="SBI512" s="101" t="s">
        <v>330</v>
      </c>
      <c r="SBJ512" s="102"/>
      <c r="SBK512" s="102"/>
      <c r="SBL512" s="102"/>
      <c r="SBM512" s="102"/>
      <c r="SBN512" s="102"/>
      <c r="SBO512" s="102"/>
      <c r="SBP512" s="103"/>
      <c r="SBQ512" s="101" t="s">
        <v>330</v>
      </c>
      <c r="SBR512" s="102"/>
      <c r="SBS512" s="102"/>
      <c r="SBT512" s="102"/>
      <c r="SBU512" s="102"/>
      <c r="SBV512" s="102"/>
      <c r="SBW512" s="102"/>
      <c r="SBX512" s="103"/>
      <c r="SBY512" s="101" t="s">
        <v>330</v>
      </c>
      <c r="SBZ512" s="102"/>
      <c r="SCA512" s="102"/>
      <c r="SCB512" s="102"/>
      <c r="SCC512" s="102"/>
      <c r="SCD512" s="102"/>
      <c r="SCE512" s="102"/>
      <c r="SCF512" s="103"/>
      <c r="SCG512" s="101" t="s">
        <v>330</v>
      </c>
      <c r="SCH512" s="102"/>
      <c r="SCI512" s="102"/>
      <c r="SCJ512" s="102"/>
      <c r="SCK512" s="102"/>
      <c r="SCL512" s="102"/>
      <c r="SCM512" s="102"/>
      <c r="SCN512" s="103"/>
      <c r="SCO512" s="101" t="s">
        <v>330</v>
      </c>
      <c r="SCP512" s="102"/>
      <c r="SCQ512" s="102"/>
      <c r="SCR512" s="102"/>
      <c r="SCS512" s="102"/>
      <c r="SCT512" s="102"/>
      <c r="SCU512" s="102"/>
      <c r="SCV512" s="103"/>
      <c r="SCW512" s="101" t="s">
        <v>330</v>
      </c>
      <c r="SCX512" s="102"/>
      <c r="SCY512" s="102"/>
      <c r="SCZ512" s="102"/>
      <c r="SDA512" s="102"/>
      <c r="SDB512" s="102"/>
      <c r="SDC512" s="102"/>
      <c r="SDD512" s="103"/>
      <c r="SDE512" s="101" t="s">
        <v>330</v>
      </c>
      <c r="SDF512" s="102"/>
      <c r="SDG512" s="102"/>
      <c r="SDH512" s="102"/>
      <c r="SDI512" s="102"/>
      <c r="SDJ512" s="102"/>
      <c r="SDK512" s="102"/>
      <c r="SDL512" s="103"/>
      <c r="SDM512" s="101" t="s">
        <v>330</v>
      </c>
      <c r="SDN512" s="102"/>
      <c r="SDO512" s="102"/>
      <c r="SDP512" s="102"/>
      <c r="SDQ512" s="102"/>
      <c r="SDR512" s="102"/>
      <c r="SDS512" s="102"/>
      <c r="SDT512" s="103"/>
      <c r="SDU512" s="101" t="s">
        <v>330</v>
      </c>
      <c r="SDV512" s="102"/>
      <c r="SDW512" s="102"/>
      <c r="SDX512" s="102"/>
      <c r="SDY512" s="102"/>
      <c r="SDZ512" s="102"/>
      <c r="SEA512" s="102"/>
      <c r="SEB512" s="103"/>
      <c r="SEC512" s="101" t="s">
        <v>330</v>
      </c>
      <c r="SED512" s="102"/>
      <c r="SEE512" s="102"/>
      <c r="SEF512" s="102"/>
      <c r="SEG512" s="102"/>
      <c r="SEH512" s="102"/>
      <c r="SEI512" s="102"/>
      <c r="SEJ512" s="103"/>
      <c r="SEK512" s="101" t="s">
        <v>330</v>
      </c>
      <c r="SEL512" s="102"/>
      <c r="SEM512" s="102"/>
      <c r="SEN512" s="102"/>
      <c r="SEO512" s="102"/>
      <c r="SEP512" s="102"/>
      <c r="SEQ512" s="102"/>
      <c r="SER512" s="103"/>
      <c r="SES512" s="101" t="s">
        <v>330</v>
      </c>
      <c r="SET512" s="102"/>
      <c r="SEU512" s="102"/>
      <c r="SEV512" s="102"/>
      <c r="SEW512" s="102"/>
      <c r="SEX512" s="102"/>
      <c r="SEY512" s="102"/>
      <c r="SEZ512" s="103"/>
      <c r="SFA512" s="101" t="s">
        <v>330</v>
      </c>
      <c r="SFB512" s="102"/>
      <c r="SFC512" s="102"/>
      <c r="SFD512" s="102"/>
      <c r="SFE512" s="102"/>
      <c r="SFF512" s="102"/>
      <c r="SFG512" s="102"/>
      <c r="SFH512" s="103"/>
      <c r="SFI512" s="101" t="s">
        <v>330</v>
      </c>
      <c r="SFJ512" s="102"/>
      <c r="SFK512" s="102"/>
      <c r="SFL512" s="102"/>
      <c r="SFM512" s="102"/>
      <c r="SFN512" s="102"/>
      <c r="SFO512" s="102"/>
      <c r="SFP512" s="103"/>
      <c r="SFQ512" s="101" t="s">
        <v>330</v>
      </c>
      <c r="SFR512" s="102"/>
      <c r="SFS512" s="102"/>
      <c r="SFT512" s="102"/>
      <c r="SFU512" s="102"/>
      <c r="SFV512" s="102"/>
      <c r="SFW512" s="102"/>
      <c r="SFX512" s="103"/>
      <c r="SFY512" s="101" t="s">
        <v>330</v>
      </c>
      <c r="SFZ512" s="102"/>
      <c r="SGA512" s="102"/>
      <c r="SGB512" s="102"/>
      <c r="SGC512" s="102"/>
      <c r="SGD512" s="102"/>
      <c r="SGE512" s="102"/>
      <c r="SGF512" s="103"/>
      <c r="SGG512" s="101" t="s">
        <v>330</v>
      </c>
      <c r="SGH512" s="102"/>
      <c r="SGI512" s="102"/>
      <c r="SGJ512" s="102"/>
      <c r="SGK512" s="102"/>
      <c r="SGL512" s="102"/>
      <c r="SGM512" s="102"/>
      <c r="SGN512" s="103"/>
      <c r="SGO512" s="101" t="s">
        <v>330</v>
      </c>
      <c r="SGP512" s="102"/>
      <c r="SGQ512" s="102"/>
      <c r="SGR512" s="102"/>
      <c r="SGS512" s="102"/>
      <c r="SGT512" s="102"/>
      <c r="SGU512" s="102"/>
      <c r="SGV512" s="103"/>
      <c r="SGW512" s="101" t="s">
        <v>330</v>
      </c>
      <c r="SGX512" s="102"/>
      <c r="SGY512" s="102"/>
      <c r="SGZ512" s="102"/>
      <c r="SHA512" s="102"/>
      <c r="SHB512" s="102"/>
      <c r="SHC512" s="102"/>
      <c r="SHD512" s="103"/>
      <c r="SHE512" s="101" t="s">
        <v>330</v>
      </c>
      <c r="SHF512" s="102"/>
      <c r="SHG512" s="102"/>
      <c r="SHH512" s="102"/>
      <c r="SHI512" s="102"/>
      <c r="SHJ512" s="102"/>
      <c r="SHK512" s="102"/>
      <c r="SHL512" s="103"/>
      <c r="SHM512" s="101" t="s">
        <v>330</v>
      </c>
      <c r="SHN512" s="102"/>
      <c r="SHO512" s="102"/>
      <c r="SHP512" s="102"/>
      <c r="SHQ512" s="102"/>
      <c r="SHR512" s="102"/>
      <c r="SHS512" s="102"/>
      <c r="SHT512" s="103"/>
      <c r="SHU512" s="101" t="s">
        <v>330</v>
      </c>
      <c r="SHV512" s="102"/>
      <c r="SHW512" s="102"/>
      <c r="SHX512" s="102"/>
      <c r="SHY512" s="102"/>
      <c r="SHZ512" s="102"/>
      <c r="SIA512" s="102"/>
      <c r="SIB512" s="103"/>
      <c r="SIC512" s="101" t="s">
        <v>330</v>
      </c>
      <c r="SID512" s="102"/>
      <c r="SIE512" s="102"/>
      <c r="SIF512" s="102"/>
      <c r="SIG512" s="102"/>
      <c r="SIH512" s="102"/>
      <c r="SII512" s="102"/>
      <c r="SIJ512" s="103"/>
      <c r="SIK512" s="101" t="s">
        <v>330</v>
      </c>
      <c r="SIL512" s="102"/>
      <c r="SIM512" s="102"/>
      <c r="SIN512" s="102"/>
      <c r="SIO512" s="102"/>
      <c r="SIP512" s="102"/>
      <c r="SIQ512" s="102"/>
      <c r="SIR512" s="103"/>
      <c r="SIS512" s="101" t="s">
        <v>330</v>
      </c>
      <c r="SIT512" s="102"/>
      <c r="SIU512" s="102"/>
      <c r="SIV512" s="102"/>
      <c r="SIW512" s="102"/>
      <c r="SIX512" s="102"/>
      <c r="SIY512" s="102"/>
      <c r="SIZ512" s="103"/>
      <c r="SJA512" s="101" t="s">
        <v>330</v>
      </c>
      <c r="SJB512" s="102"/>
      <c r="SJC512" s="102"/>
      <c r="SJD512" s="102"/>
      <c r="SJE512" s="102"/>
      <c r="SJF512" s="102"/>
      <c r="SJG512" s="102"/>
      <c r="SJH512" s="103"/>
      <c r="SJI512" s="101" t="s">
        <v>330</v>
      </c>
      <c r="SJJ512" s="102"/>
      <c r="SJK512" s="102"/>
      <c r="SJL512" s="102"/>
      <c r="SJM512" s="102"/>
      <c r="SJN512" s="102"/>
      <c r="SJO512" s="102"/>
      <c r="SJP512" s="103"/>
      <c r="SJQ512" s="101" t="s">
        <v>330</v>
      </c>
      <c r="SJR512" s="102"/>
      <c r="SJS512" s="102"/>
      <c r="SJT512" s="102"/>
      <c r="SJU512" s="102"/>
      <c r="SJV512" s="102"/>
      <c r="SJW512" s="102"/>
      <c r="SJX512" s="103"/>
      <c r="SJY512" s="101" t="s">
        <v>330</v>
      </c>
      <c r="SJZ512" s="102"/>
      <c r="SKA512" s="102"/>
      <c r="SKB512" s="102"/>
      <c r="SKC512" s="102"/>
      <c r="SKD512" s="102"/>
      <c r="SKE512" s="102"/>
      <c r="SKF512" s="103"/>
      <c r="SKG512" s="101" t="s">
        <v>330</v>
      </c>
      <c r="SKH512" s="102"/>
      <c r="SKI512" s="102"/>
      <c r="SKJ512" s="102"/>
      <c r="SKK512" s="102"/>
      <c r="SKL512" s="102"/>
      <c r="SKM512" s="102"/>
      <c r="SKN512" s="103"/>
      <c r="SKO512" s="101" t="s">
        <v>330</v>
      </c>
      <c r="SKP512" s="102"/>
      <c r="SKQ512" s="102"/>
      <c r="SKR512" s="102"/>
      <c r="SKS512" s="102"/>
      <c r="SKT512" s="102"/>
      <c r="SKU512" s="102"/>
      <c r="SKV512" s="103"/>
      <c r="SKW512" s="101" t="s">
        <v>330</v>
      </c>
      <c r="SKX512" s="102"/>
      <c r="SKY512" s="102"/>
      <c r="SKZ512" s="102"/>
      <c r="SLA512" s="102"/>
      <c r="SLB512" s="102"/>
      <c r="SLC512" s="102"/>
      <c r="SLD512" s="103"/>
      <c r="SLE512" s="101" t="s">
        <v>330</v>
      </c>
      <c r="SLF512" s="102"/>
      <c r="SLG512" s="102"/>
      <c r="SLH512" s="102"/>
      <c r="SLI512" s="102"/>
      <c r="SLJ512" s="102"/>
      <c r="SLK512" s="102"/>
      <c r="SLL512" s="103"/>
      <c r="SLM512" s="101" t="s">
        <v>330</v>
      </c>
      <c r="SLN512" s="102"/>
      <c r="SLO512" s="102"/>
      <c r="SLP512" s="102"/>
      <c r="SLQ512" s="102"/>
      <c r="SLR512" s="102"/>
      <c r="SLS512" s="102"/>
      <c r="SLT512" s="103"/>
      <c r="SLU512" s="101" t="s">
        <v>330</v>
      </c>
      <c r="SLV512" s="102"/>
      <c r="SLW512" s="102"/>
      <c r="SLX512" s="102"/>
      <c r="SLY512" s="102"/>
      <c r="SLZ512" s="102"/>
      <c r="SMA512" s="102"/>
      <c r="SMB512" s="103"/>
      <c r="SMC512" s="101" t="s">
        <v>330</v>
      </c>
      <c r="SMD512" s="102"/>
      <c r="SME512" s="102"/>
      <c r="SMF512" s="102"/>
      <c r="SMG512" s="102"/>
      <c r="SMH512" s="102"/>
      <c r="SMI512" s="102"/>
      <c r="SMJ512" s="103"/>
      <c r="SMK512" s="101" t="s">
        <v>330</v>
      </c>
      <c r="SML512" s="102"/>
      <c r="SMM512" s="102"/>
      <c r="SMN512" s="102"/>
      <c r="SMO512" s="102"/>
      <c r="SMP512" s="102"/>
      <c r="SMQ512" s="102"/>
      <c r="SMR512" s="103"/>
      <c r="SMS512" s="101" t="s">
        <v>330</v>
      </c>
      <c r="SMT512" s="102"/>
      <c r="SMU512" s="102"/>
      <c r="SMV512" s="102"/>
      <c r="SMW512" s="102"/>
      <c r="SMX512" s="102"/>
      <c r="SMY512" s="102"/>
      <c r="SMZ512" s="103"/>
      <c r="SNA512" s="101" t="s">
        <v>330</v>
      </c>
      <c r="SNB512" s="102"/>
      <c r="SNC512" s="102"/>
      <c r="SND512" s="102"/>
      <c r="SNE512" s="102"/>
      <c r="SNF512" s="102"/>
      <c r="SNG512" s="102"/>
      <c r="SNH512" s="103"/>
      <c r="SNI512" s="101" t="s">
        <v>330</v>
      </c>
      <c r="SNJ512" s="102"/>
      <c r="SNK512" s="102"/>
      <c r="SNL512" s="102"/>
      <c r="SNM512" s="102"/>
      <c r="SNN512" s="102"/>
      <c r="SNO512" s="102"/>
      <c r="SNP512" s="103"/>
      <c r="SNQ512" s="101" t="s">
        <v>330</v>
      </c>
      <c r="SNR512" s="102"/>
      <c r="SNS512" s="102"/>
      <c r="SNT512" s="102"/>
      <c r="SNU512" s="102"/>
      <c r="SNV512" s="102"/>
      <c r="SNW512" s="102"/>
      <c r="SNX512" s="103"/>
      <c r="SNY512" s="101" t="s">
        <v>330</v>
      </c>
      <c r="SNZ512" s="102"/>
      <c r="SOA512" s="102"/>
      <c r="SOB512" s="102"/>
      <c r="SOC512" s="102"/>
      <c r="SOD512" s="102"/>
      <c r="SOE512" s="102"/>
      <c r="SOF512" s="103"/>
      <c r="SOG512" s="101" t="s">
        <v>330</v>
      </c>
      <c r="SOH512" s="102"/>
      <c r="SOI512" s="102"/>
      <c r="SOJ512" s="102"/>
      <c r="SOK512" s="102"/>
      <c r="SOL512" s="102"/>
      <c r="SOM512" s="102"/>
      <c r="SON512" s="103"/>
      <c r="SOO512" s="101" t="s">
        <v>330</v>
      </c>
      <c r="SOP512" s="102"/>
      <c r="SOQ512" s="102"/>
      <c r="SOR512" s="102"/>
      <c r="SOS512" s="102"/>
      <c r="SOT512" s="102"/>
      <c r="SOU512" s="102"/>
      <c r="SOV512" s="103"/>
      <c r="SOW512" s="101" t="s">
        <v>330</v>
      </c>
      <c r="SOX512" s="102"/>
      <c r="SOY512" s="102"/>
      <c r="SOZ512" s="102"/>
      <c r="SPA512" s="102"/>
      <c r="SPB512" s="102"/>
      <c r="SPC512" s="102"/>
      <c r="SPD512" s="103"/>
      <c r="SPE512" s="101" t="s">
        <v>330</v>
      </c>
      <c r="SPF512" s="102"/>
      <c r="SPG512" s="102"/>
      <c r="SPH512" s="102"/>
      <c r="SPI512" s="102"/>
      <c r="SPJ512" s="102"/>
      <c r="SPK512" s="102"/>
      <c r="SPL512" s="103"/>
      <c r="SPM512" s="101" t="s">
        <v>330</v>
      </c>
      <c r="SPN512" s="102"/>
      <c r="SPO512" s="102"/>
      <c r="SPP512" s="102"/>
      <c r="SPQ512" s="102"/>
      <c r="SPR512" s="102"/>
      <c r="SPS512" s="102"/>
      <c r="SPT512" s="103"/>
      <c r="SPU512" s="101" t="s">
        <v>330</v>
      </c>
      <c r="SPV512" s="102"/>
      <c r="SPW512" s="102"/>
      <c r="SPX512" s="102"/>
      <c r="SPY512" s="102"/>
      <c r="SPZ512" s="102"/>
      <c r="SQA512" s="102"/>
      <c r="SQB512" s="103"/>
      <c r="SQC512" s="101" t="s">
        <v>330</v>
      </c>
      <c r="SQD512" s="102"/>
      <c r="SQE512" s="102"/>
      <c r="SQF512" s="102"/>
      <c r="SQG512" s="102"/>
      <c r="SQH512" s="102"/>
      <c r="SQI512" s="102"/>
      <c r="SQJ512" s="103"/>
      <c r="SQK512" s="101" t="s">
        <v>330</v>
      </c>
      <c r="SQL512" s="102"/>
      <c r="SQM512" s="102"/>
      <c r="SQN512" s="102"/>
      <c r="SQO512" s="102"/>
      <c r="SQP512" s="102"/>
      <c r="SQQ512" s="102"/>
      <c r="SQR512" s="103"/>
      <c r="SQS512" s="101" t="s">
        <v>330</v>
      </c>
      <c r="SQT512" s="102"/>
      <c r="SQU512" s="102"/>
      <c r="SQV512" s="102"/>
      <c r="SQW512" s="102"/>
      <c r="SQX512" s="102"/>
      <c r="SQY512" s="102"/>
      <c r="SQZ512" s="103"/>
      <c r="SRA512" s="101" t="s">
        <v>330</v>
      </c>
      <c r="SRB512" s="102"/>
      <c r="SRC512" s="102"/>
      <c r="SRD512" s="102"/>
      <c r="SRE512" s="102"/>
      <c r="SRF512" s="102"/>
      <c r="SRG512" s="102"/>
      <c r="SRH512" s="103"/>
      <c r="SRI512" s="101" t="s">
        <v>330</v>
      </c>
      <c r="SRJ512" s="102"/>
      <c r="SRK512" s="102"/>
      <c r="SRL512" s="102"/>
      <c r="SRM512" s="102"/>
      <c r="SRN512" s="102"/>
      <c r="SRO512" s="102"/>
      <c r="SRP512" s="103"/>
      <c r="SRQ512" s="101" t="s">
        <v>330</v>
      </c>
      <c r="SRR512" s="102"/>
      <c r="SRS512" s="102"/>
      <c r="SRT512" s="102"/>
      <c r="SRU512" s="102"/>
      <c r="SRV512" s="102"/>
      <c r="SRW512" s="102"/>
      <c r="SRX512" s="103"/>
      <c r="SRY512" s="101" t="s">
        <v>330</v>
      </c>
      <c r="SRZ512" s="102"/>
      <c r="SSA512" s="102"/>
      <c r="SSB512" s="102"/>
      <c r="SSC512" s="102"/>
      <c r="SSD512" s="102"/>
      <c r="SSE512" s="102"/>
      <c r="SSF512" s="103"/>
      <c r="SSG512" s="101" t="s">
        <v>330</v>
      </c>
      <c r="SSH512" s="102"/>
      <c r="SSI512" s="102"/>
      <c r="SSJ512" s="102"/>
      <c r="SSK512" s="102"/>
      <c r="SSL512" s="102"/>
      <c r="SSM512" s="102"/>
      <c r="SSN512" s="103"/>
      <c r="SSO512" s="101" t="s">
        <v>330</v>
      </c>
      <c r="SSP512" s="102"/>
      <c r="SSQ512" s="102"/>
      <c r="SSR512" s="102"/>
      <c r="SSS512" s="102"/>
      <c r="SST512" s="102"/>
      <c r="SSU512" s="102"/>
      <c r="SSV512" s="103"/>
      <c r="SSW512" s="101" t="s">
        <v>330</v>
      </c>
      <c r="SSX512" s="102"/>
      <c r="SSY512" s="102"/>
      <c r="SSZ512" s="102"/>
      <c r="STA512" s="102"/>
      <c r="STB512" s="102"/>
      <c r="STC512" s="102"/>
      <c r="STD512" s="103"/>
      <c r="STE512" s="101" t="s">
        <v>330</v>
      </c>
      <c r="STF512" s="102"/>
      <c r="STG512" s="102"/>
      <c r="STH512" s="102"/>
      <c r="STI512" s="102"/>
      <c r="STJ512" s="102"/>
      <c r="STK512" s="102"/>
      <c r="STL512" s="103"/>
      <c r="STM512" s="101" t="s">
        <v>330</v>
      </c>
      <c r="STN512" s="102"/>
      <c r="STO512" s="102"/>
      <c r="STP512" s="102"/>
      <c r="STQ512" s="102"/>
      <c r="STR512" s="102"/>
      <c r="STS512" s="102"/>
      <c r="STT512" s="103"/>
      <c r="STU512" s="101" t="s">
        <v>330</v>
      </c>
      <c r="STV512" s="102"/>
      <c r="STW512" s="102"/>
      <c r="STX512" s="102"/>
      <c r="STY512" s="102"/>
      <c r="STZ512" s="102"/>
      <c r="SUA512" s="102"/>
      <c r="SUB512" s="103"/>
      <c r="SUC512" s="101" t="s">
        <v>330</v>
      </c>
      <c r="SUD512" s="102"/>
      <c r="SUE512" s="102"/>
      <c r="SUF512" s="102"/>
      <c r="SUG512" s="102"/>
      <c r="SUH512" s="102"/>
      <c r="SUI512" s="102"/>
      <c r="SUJ512" s="103"/>
      <c r="SUK512" s="101" t="s">
        <v>330</v>
      </c>
      <c r="SUL512" s="102"/>
      <c r="SUM512" s="102"/>
      <c r="SUN512" s="102"/>
      <c r="SUO512" s="102"/>
      <c r="SUP512" s="102"/>
      <c r="SUQ512" s="102"/>
      <c r="SUR512" s="103"/>
      <c r="SUS512" s="101" t="s">
        <v>330</v>
      </c>
      <c r="SUT512" s="102"/>
      <c r="SUU512" s="102"/>
      <c r="SUV512" s="102"/>
      <c r="SUW512" s="102"/>
      <c r="SUX512" s="102"/>
      <c r="SUY512" s="102"/>
      <c r="SUZ512" s="103"/>
      <c r="SVA512" s="101" t="s">
        <v>330</v>
      </c>
      <c r="SVB512" s="102"/>
      <c r="SVC512" s="102"/>
      <c r="SVD512" s="102"/>
      <c r="SVE512" s="102"/>
      <c r="SVF512" s="102"/>
      <c r="SVG512" s="102"/>
      <c r="SVH512" s="103"/>
      <c r="SVI512" s="101" t="s">
        <v>330</v>
      </c>
      <c r="SVJ512" s="102"/>
      <c r="SVK512" s="102"/>
      <c r="SVL512" s="102"/>
      <c r="SVM512" s="102"/>
      <c r="SVN512" s="102"/>
      <c r="SVO512" s="102"/>
      <c r="SVP512" s="103"/>
      <c r="SVQ512" s="101" t="s">
        <v>330</v>
      </c>
      <c r="SVR512" s="102"/>
      <c r="SVS512" s="102"/>
      <c r="SVT512" s="102"/>
      <c r="SVU512" s="102"/>
      <c r="SVV512" s="102"/>
      <c r="SVW512" s="102"/>
      <c r="SVX512" s="103"/>
      <c r="SVY512" s="101" t="s">
        <v>330</v>
      </c>
      <c r="SVZ512" s="102"/>
      <c r="SWA512" s="102"/>
      <c r="SWB512" s="102"/>
      <c r="SWC512" s="102"/>
      <c r="SWD512" s="102"/>
      <c r="SWE512" s="102"/>
      <c r="SWF512" s="103"/>
      <c r="SWG512" s="101" t="s">
        <v>330</v>
      </c>
      <c r="SWH512" s="102"/>
      <c r="SWI512" s="102"/>
      <c r="SWJ512" s="102"/>
      <c r="SWK512" s="102"/>
      <c r="SWL512" s="102"/>
      <c r="SWM512" s="102"/>
      <c r="SWN512" s="103"/>
      <c r="SWO512" s="101" t="s">
        <v>330</v>
      </c>
      <c r="SWP512" s="102"/>
      <c r="SWQ512" s="102"/>
      <c r="SWR512" s="102"/>
      <c r="SWS512" s="102"/>
      <c r="SWT512" s="102"/>
      <c r="SWU512" s="102"/>
      <c r="SWV512" s="103"/>
      <c r="SWW512" s="101" t="s">
        <v>330</v>
      </c>
      <c r="SWX512" s="102"/>
      <c r="SWY512" s="102"/>
      <c r="SWZ512" s="102"/>
      <c r="SXA512" s="102"/>
      <c r="SXB512" s="102"/>
      <c r="SXC512" s="102"/>
      <c r="SXD512" s="103"/>
      <c r="SXE512" s="101" t="s">
        <v>330</v>
      </c>
      <c r="SXF512" s="102"/>
      <c r="SXG512" s="102"/>
      <c r="SXH512" s="102"/>
      <c r="SXI512" s="102"/>
      <c r="SXJ512" s="102"/>
      <c r="SXK512" s="102"/>
      <c r="SXL512" s="103"/>
      <c r="SXM512" s="101" t="s">
        <v>330</v>
      </c>
      <c r="SXN512" s="102"/>
      <c r="SXO512" s="102"/>
      <c r="SXP512" s="102"/>
      <c r="SXQ512" s="102"/>
      <c r="SXR512" s="102"/>
      <c r="SXS512" s="102"/>
      <c r="SXT512" s="103"/>
      <c r="SXU512" s="101" t="s">
        <v>330</v>
      </c>
      <c r="SXV512" s="102"/>
      <c r="SXW512" s="102"/>
      <c r="SXX512" s="102"/>
      <c r="SXY512" s="102"/>
      <c r="SXZ512" s="102"/>
      <c r="SYA512" s="102"/>
      <c r="SYB512" s="103"/>
      <c r="SYC512" s="101" t="s">
        <v>330</v>
      </c>
      <c r="SYD512" s="102"/>
      <c r="SYE512" s="102"/>
      <c r="SYF512" s="102"/>
      <c r="SYG512" s="102"/>
      <c r="SYH512" s="102"/>
      <c r="SYI512" s="102"/>
      <c r="SYJ512" s="103"/>
      <c r="SYK512" s="101" t="s">
        <v>330</v>
      </c>
      <c r="SYL512" s="102"/>
      <c r="SYM512" s="102"/>
      <c r="SYN512" s="102"/>
      <c r="SYO512" s="102"/>
      <c r="SYP512" s="102"/>
      <c r="SYQ512" s="102"/>
      <c r="SYR512" s="103"/>
      <c r="SYS512" s="101" t="s">
        <v>330</v>
      </c>
      <c r="SYT512" s="102"/>
      <c r="SYU512" s="102"/>
      <c r="SYV512" s="102"/>
      <c r="SYW512" s="102"/>
      <c r="SYX512" s="102"/>
      <c r="SYY512" s="102"/>
      <c r="SYZ512" s="103"/>
      <c r="SZA512" s="101" t="s">
        <v>330</v>
      </c>
      <c r="SZB512" s="102"/>
      <c r="SZC512" s="102"/>
      <c r="SZD512" s="102"/>
      <c r="SZE512" s="102"/>
      <c r="SZF512" s="102"/>
      <c r="SZG512" s="102"/>
      <c r="SZH512" s="103"/>
      <c r="SZI512" s="101" t="s">
        <v>330</v>
      </c>
      <c r="SZJ512" s="102"/>
      <c r="SZK512" s="102"/>
      <c r="SZL512" s="102"/>
      <c r="SZM512" s="102"/>
      <c r="SZN512" s="102"/>
      <c r="SZO512" s="102"/>
      <c r="SZP512" s="103"/>
      <c r="SZQ512" s="101" t="s">
        <v>330</v>
      </c>
      <c r="SZR512" s="102"/>
      <c r="SZS512" s="102"/>
      <c r="SZT512" s="102"/>
      <c r="SZU512" s="102"/>
      <c r="SZV512" s="102"/>
      <c r="SZW512" s="102"/>
      <c r="SZX512" s="103"/>
      <c r="SZY512" s="101" t="s">
        <v>330</v>
      </c>
      <c r="SZZ512" s="102"/>
      <c r="TAA512" s="102"/>
      <c r="TAB512" s="102"/>
      <c r="TAC512" s="102"/>
      <c r="TAD512" s="102"/>
      <c r="TAE512" s="102"/>
      <c r="TAF512" s="103"/>
      <c r="TAG512" s="101" t="s">
        <v>330</v>
      </c>
      <c r="TAH512" s="102"/>
      <c r="TAI512" s="102"/>
      <c r="TAJ512" s="102"/>
      <c r="TAK512" s="102"/>
      <c r="TAL512" s="102"/>
      <c r="TAM512" s="102"/>
      <c r="TAN512" s="103"/>
      <c r="TAO512" s="101" t="s">
        <v>330</v>
      </c>
      <c r="TAP512" s="102"/>
      <c r="TAQ512" s="102"/>
      <c r="TAR512" s="102"/>
      <c r="TAS512" s="102"/>
      <c r="TAT512" s="102"/>
      <c r="TAU512" s="102"/>
      <c r="TAV512" s="103"/>
      <c r="TAW512" s="101" t="s">
        <v>330</v>
      </c>
      <c r="TAX512" s="102"/>
      <c r="TAY512" s="102"/>
      <c r="TAZ512" s="102"/>
      <c r="TBA512" s="102"/>
      <c r="TBB512" s="102"/>
      <c r="TBC512" s="102"/>
      <c r="TBD512" s="103"/>
      <c r="TBE512" s="101" t="s">
        <v>330</v>
      </c>
      <c r="TBF512" s="102"/>
      <c r="TBG512" s="102"/>
      <c r="TBH512" s="102"/>
      <c r="TBI512" s="102"/>
      <c r="TBJ512" s="102"/>
      <c r="TBK512" s="102"/>
      <c r="TBL512" s="103"/>
      <c r="TBM512" s="101" t="s">
        <v>330</v>
      </c>
      <c r="TBN512" s="102"/>
      <c r="TBO512" s="102"/>
      <c r="TBP512" s="102"/>
      <c r="TBQ512" s="102"/>
      <c r="TBR512" s="102"/>
      <c r="TBS512" s="102"/>
      <c r="TBT512" s="103"/>
      <c r="TBU512" s="101" t="s">
        <v>330</v>
      </c>
      <c r="TBV512" s="102"/>
      <c r="TBW512" s="102"/>
      <c r="TBX512" s="102"/>
      <c r="TBY512" s="102"/>
      <c r="TBZ512" s="102"/>
      <c r="TCA512" s="102"/>
      <c r="TCB512" s="103"/>
      <c r="TCC512" s="101" t="s">
        <v>330</v>
      </c>
      <c r="TCD512" s="102"/>
      <c r="TCE512" s="102"/>
      <c r="TCF512" s="102"/>
      <c r="TCG512" s="102"/>
      <c r="TCH512" s="102"/>
      <c r="TCI512" s="102"/>
      <c r="TCJ512" s="103"/>
      <c r="TCK512" s="101" t="s">
        <v>330</v>
      </c>
      <c r="TCL512" s="102"/>
      <c r="TCM512" s="102"/>
      <c r="TCN512" s="102"/>
      <c r="TCO512" s="102"/>
      <c r="TCP512" s="102"/>
      <c r="TCQ512" s="102"/>
      <c r="TCR512" s="103"/>
      <c r="TCS512" s="101" t="s">
        <v>330</v>
      </c>
      <c r="TCT512" s="102"/>
      <c r="TCU512" s="102"/>
      <c r="TCV512" s="102"/>
      <c r="TCW512" s="102"/>
      <c r="TCX512" s="102"/>
      <c r="TCY512" s="102"/>
      <c r="TCZ512" s="103"/>
      <c r="TDA512" s="101" t="s">
        <v>330</v>
      </c>
      <c r="TDB512" s="102"/>
      <c r="TDC512" s="102"/>
      <c r="TDD512" s="102"/>
      <c r="TDE512" s="102"/>
      <c r="TDF512" s="102"/>
      <c r="TDG512" s="102"/>
      <c r="TDH512" s="103"/>
      <c r="TDI512" s="101" t="s">
        <v>330</v>
      </c>
      <c r="TDJ512" s="102"/>
      <c r="TDK512" s="102"/>
      <c r="TDL512" s="102"/>
      <c r="TDM512" s="102"/>
      <c r="TDN512" s="102"/>
      <c r="TDO512" s="102"/>
      <c r="TDP512" s="103"/>
      <c r="TDQ512" s="101" t="s">
        <v>330</v>
      </c>
      <c r="TDR512" s="102"/>
      <c r="TDS512" s="102"/>
      <c r="TDT512" s="102"/>
      <c r="TDU512" s="102"/>
      <c r="TDV512" s="102"/>
      <c r="TDW512" s="102"/>
      <c r="TDX512" s="103"/>
      <c r="TDY512" s="101" t="s">
        <v>330</v>
      </c>
      <c r="TDZ512" s="102"/>
      <c r="TEA512" s="102"/>
      <c r="TEB512" s="102"/>
      <c r="TEC512" s="102"/>
      <c r="TED512" s="102"/>
      <c r="TEE512" s="102"/>
      <c r="TEF512" s="103"/>
      <c r="TEG512" s="101" t="s">
        <v>330</v>
      </c>
      <c r="TEH512" s="102"/>
      <c r="TEI512" s="102"/>
      <c r="TEJ512" s="102"/>
      <c r="TEK512" s="102"/>
      <c r="TEL512" s="102"/>
      <c r="TEM512" s="102"/>
      <c r="TEN512" s="103"/>
      <c r="TEO512" s="101" t="s">
        <v>330</v>
      </c>
      <c r="TEP512" s="102"/>
      <c r="TEQ512" s="102"/>
      <c r="TER512" s="102"/>
      <c r="TES512" s="102"/>
      <c r="TET512" s="102"/>
      <c r="TEU512" s="102"/>
      <c r="TEV512" s="103"/>
      <c r="TEW512" s="101" t="s">
        <v>330</v>
      </c>
      <c r="TEX512" s="102"/>
      <c r="TEY512" s="102"/>
      <c r="TEZ512" s="102"/>
      <c r="TFA512" s="102"/>
      <c r="TFB512" s="102"/>
      <c r="TFC512" s="102"/>
      <c r="TFD512" s="103"/>
      <c r="TFE512" s="101" t="s">
        <v>330</v>
      </c>
      <c r="TFF512" s="102"/>
      <c r="TFG512" s="102"/>
      <c r="TFH512" s="102"/>
      <c r="TFI512" s="102"/>
      <c r="TFJ512" s="102"/>
      <c r="TFK512" s="102"/>
      <c r="TFL512" s="103"/>
      <c r="TFM512" s="101" t="s">
        <v>330</v>
      </c>
      <c r="TFN512" s="102"/>
      <c r="TFO512" s="102"/>
      <c r="TFP512" s="102"/>
      <c r="TFQ512" s="102"/>
      <c r="TFR512" s="102"/>
      <c r="TFS512" s="102"/>
      <c r="TFT512" s="103"/>
      <c r="TFU512" s="101" t="s">
        <v>330</v>
      </c>
      <c r="TFV512" s="102"/>
      <c r="TFW512" s="102"/>
      <c r="TFX512" s="102"/>
      <c r="TFY512" s="102"/>
      <c r="TFZ512" s="102"/>
      <c r="TGA512" s="102"/>
      <c r="TGB512" s="103"/>
      <c r="TGC512" s="101" t="s">
        <v>330</v>
      </c>
      <c r="TGD512" s="102"/>
      <c r="TGE512" s="102"/>
      <c r="TGF512" s="102"/>
      <c r="TGG512" s="102"/>
      <c r="TGH512" s="102"/>
      <c r="TGI512" s="102"/>
      <c r="TGJ512" s="103"/>
      <c r="TGK512" s="101" t="s">
        <v>330</v>
      </c>
      <c r="TGL512" s="102"/>
      <c r="TGM512" s="102"/>
      <c r="TGN512" s="102"/>
      <c r="TGO512" s="102"/>
      <c r="TGP512" s="102"/>
      <c r="TGQ512" s="102"/>
      <c r="TGR512" s="103"/>
      <c r="TGS512" s="101" t="s">
        <v>330</v>
      </c>
      <c r="TGT512" s="102"/>
      <c r="TGU512" s="102"/>
      <c r="TGV512" s="102"/>
      <c r="TGW512" s="102"/>
      <c r="TGX512" s="102"/>
      <c r="TGY512" s="102"/>
      <c r="TGZ512" s="103"/>
      <c r="THA512" s="101" t="s">
        <v>330</v>
      </c>
      <c r="THB512" s="102"/>
      <c r="THC512" s="102"/>
      <c r="THD512" s="102"/>
      <c r="THE512" s="102"/>
      <c r="THF512" s="102"/>
      <c r="THG512" s="102"/>
      <c r="THH512" s="103"/>
      <c r="THI512" s="101" t="s">
        <v>330</v>
      </c>
      <c r="THJ512" s="102"/>
      <c r="THK512" s="102"/>
      <c r="THL512" s="102"/>
      <c r="THM512" s="102"/>
      <c r="THN512" s="102"/>
      <c r="THO512" s="102"/>
      <c r="THP512" s="103"/>
      <c r="THQ512" s="101" t="s">
        <v>330</v>
      </c>
      <c r="THR512" s="102"/>
      <c r="THS512" s="102"/>
      <c r="THT512" s="102"/>
      <c r="THU512" s="102"/>
      <c r="THV512" s="102"/>
      <c r="THW512" s="102"/>
      <c r="THX512" s="103"/>
      <c r="THY512" s="101" t="s">
        <v>330</v>
      </c>
      <c r="THZ512" s="102"/>
      <c r="TIA512" s="102"/>
      <c r="TIB512" s="102"/>
      <c r="TIC512" s="102"/>
      <c r="TID512" s="102"/>
      <c r="TIE512" s="102"/>
      <c r="TIF512" s="103"/>
      <c r="TIG512" s="101" t="s">
        <v>330</v>
      </c>
      <c r="TIH512" s="102"/>
      <c r="TII512" s="102"/>
      <c r="TIJ512" s="102"/>
      <c r="TIK512" s="102"/>
      <c r="TIL512" s="102"/>
      <c r="TIM512" s="102"/>
      <c r="TIN512" s="103"/>
      <c r="TIO512" s="101" t="s">
        <v>330</v>
      </c>
      <c r="TIP512" s="102"/>
      <c r="TIQ512" s="102"/>
      <c r="TIR512" s="102"/>
      <c r="TIS512" s="102"/>
      <c r="TIT512" s="102"/>
      <c r="TIU512" s="102"/>
      <c r="TIV512" s="103"/>
      <c r="TIW512" s="101" t="s">
        <v>330</v>
      </c>
      <c r="TIX512" s="102"/>
      <c r="TIY512" s="102"/>
      <c r="TIZ512" s="102"/>
      <c r="TJA512" s="102"/>
      <c r="TJB512" s="102"/>
      <c r="TJC512" s="102"/>
      <c r="TJD512" s="103"/>
      <c r="TJE512" s="101" t="s">
        <v>330</v>
      </c>
      <c r="TJF512" s="102"/>
      <c r="TJG512" s="102"/>
      <c r="TJH512" s="102"/>
      <c r="TJI512" s="102"/>
      <c r="TJJ512" s="102"/>
      <c r="TJK512" s="102"/>
      <c r="TJL512" s="103"/>
      <c r="TJM512" s="101" t="s">
        <v>330</v>
      </c>
      <c r="TJN512" s="102"/>
      <c r="TJO512" s="102"/>
      <c r="TJP512" s="102"/>
      <c r="TJQ512" s="102"/>
      <c r="TJR512" s="102"/>
      <c r="TJS512" s="102"/>
      <c r="TJT512" s="103"/>
      <c r="TJU512" s="101" t="s">
        <v>330</v>
      </c>
      <c r="TJV512" s="102"/>
      <c r="TJW512" s="102"/>
      <c r="TJX512" s="102"/>
      <c r="TJY512" s="102"/>
      <c r="TJZ512" s="102"/>
      <c r="TKA512" s="102"/>
      <c r="TKB512" s="103"/>
      <c r="TKC512" s="101" t="s">
        <v>330</v>
      </c>
      <c r="TKD512" s="102"/>
      <c r="TKE512" s="102"/>
      <c r="TKF512" s="102"/>
      <c r="TKG512" s="102"/>
      <c r="TKH512" s="102"/>
      <c r="TKI512" s="102"/>
      <c r="TKJ512" s="103"/>
      <c r="TKK512" s="101" t="s">
        <v>330</v>
      </c>
      <c r="TKL512" s="102"/>
      <c r="TKM512" s="102"/>
      <c r="TKN512" s="102"/>
      <c r="TKO512" s="102"/>
      <c r="TKP512" s="102"/>
      <c r="TKQ512" s="102"/>
      <c r="TKR512" s="103"/>
      <c r="TKS512" s="101" t="s">
        <v>330</v>
      </c>
      <c r="TKT512" s="102"/>
      <c r="TKU512" s="102"/>
      <c r="TKV512" s="102"/>
      <c r="TKW512" s="102"/>
      <c r="TKX512" s="102"/>
      <c r="TKY512" s="102"/>
      <c r="TKZ512" s="103"/>
      <c r="TLA512" s="101" t="s">
        <v>330</v>
      </c>
      <c r="TLB512" s="102"/>
      <c r="TLC512" s="102"/>
      <c r="TLD512" s="102"/>
      <c r="TLE512" s="102"/>
      <c r="TLF512" s="102"/>
      <c r="TLG512" s="102"/>
      <c r="TLH512" s="103"/>
      <c r="TLI512" s="101" t="s">
        <v>330</v>
      </c>
      <c r="TLJ512" s="102"/>
      <c r="TLK512" s="102"/>
      <c r="TLL512" s="102"/>
      <c r="TLM512" s="102"/>
      <c r="TLN512" s="102"/>
      <c r="TLO512" s="102"/>
      <c r="TLP512" s="103"/>
      <c r="TLQ512" s="101" t="s">
        <v>330</v>
      </c>
      <c r="TLR512" s="102"/>
      <c r="TLS512" s="102"/>
      <c r="TLT512" s="102"/>
      <c r="TLU512" s="102"/>
      <c r="TLV512" s="102"/>
      <c r="TLW512" s="102"/>
      <c r="TLX512" s="103"/>
      <c r="TLY512" s="101" t="s">
        <v>330</v>
      </c>
      <c r="TLZ512" s="102"/>
      <c r="TMA512" s="102"/>
      <c r="TMB512" s="102"/>
      <c r="TMC512" s="102"/>
      <c r="TMD512" s="102"/>
      <c r="TME512" s="102"/>
      <c r="TMF512" s="103"/>
      <c r="TMG512" s="101" t="s">
        <v>330</v>
      </c>
      <c r="TMH512" s="102"/>
      <c r="TMI512" s="102"/>
      <c r="TMJ512" s="102"/>
      <c r="TMK512" s="102"/>
      <c r="TML512" s="102"/>
      <c r="TMM512" s="102"/>
      <c r="TMN512" s="103"/>
      <c r="TMO512" s="101" t="s">
        <v>330</v>
      </c>
      <c r="TMP512" s="102"/>
      <c r="TMQ512" s="102"/>
      <c r="TMR512" s="102"/>
      <c r="TMS512" s="102"/>
      <c r="TMT512" s="102"/>
      <c r="TMU512" s="102"/>
      <c r="TMV512" s="103"/>
      <c r="TMW512" s="101" t="s">
        <v>330</v>
      </c>
      <c r="TMX512" s="102"/>
      <c r="TMY512" s="102"/>
      <c r="TMZ512" s="102"/>
      <c r="TNA512" s="102"/>
      <c r="TNB512" s="102"/>
      <c r="TNC512" s="102"/>
      <c r="TND512" s="103"/>
      <c r="TNE512" s="101" t="s">
        <v>330</v>
      </c>
      <c r="TNF512" s="102"/>
      <c r="TNG512" s="102"/>
      <c r="TNH512" s="102"/>
      <c r="TNI512" s="102"/>
      <c r="TNJ512" s="102"/>
      <c r="TNK512" s="102"/>
      <c r="TNL512" s="103"/>
      <c r="TNM512" s="101" t="s">
        <v>330</v>
      </c>
      <c r="TNN512" s="102"/>
      <c r="TNO512" s="102"/>
      <c r="TNP512" s="102"/>
      <c r="TNQ512" s="102"/>
      <c r="TNR512" s="102"/>
      <c r="TNS512" s="102"/>
      <c r="TNT512" s="103"/>
      <c r="TNU512" s="101" t="s">
        <v>330</v>
      </c>
      <c r="TNV512" s="102"/>
      <c r="TNW512" s="102"/>
      <c r="TNX512" s="102"/>
      <c r="TNY512" s="102"/>
      <c r="TNZ512" s="102"/>
      <c r="TOA512" s="102"/>
      <c r="TOB512" s="103"/>
      <c r="TOC512" s="101" t="s">
        <v>330</v>
      </c>
      <c r="TOD512" s="102"/>
      <c r="TOE512" s="102"/>
      <c r="TOF512" s="102"/>
      <c r="TOG512" s="102"/>
      <c r="TOH512" s="102"/>
      <c r="TOI512" s="102"/>
      <c r="TOJ512" s="103"/>
      <c r="TOK512" s="101" t="s">
        <v>330</v>
      </c>
      <c r="TOL512" s="102"/>
      <c r="TOM512" s="102"/>
      <c r="TON512" s="102"/>
      <c r="TOO512" s="102"/>
      <c r="TOP512" s="102"/>
      <c r="TOQ512" s="102"/>
      <c r="TOR512" s="103"/>
      <c r="TOS512" s="101" t="s">
        <v>330</v>
      </c>
      <c r="TOT512" s="102"/>
      <c r="TOU512" s="102"/>
      <c r="TOV512" s="102"/>
      <c r="TOW512" s="102"/>
      <c r="TOX512" s="102"/>
      <c r="TOY512" s="102"/>
      <c r="TOZ512" s="103"/>
      <c r="TPA512" s="101" t="s">
        <v>330</v>
      </c>
      <c r="TPB512" s="102"/>
      <c r="TPC512" s="102"/>
      <c r="TPD512" s="102"/>
      <c r="TPE512" s="102"/>
      <c r="TPF512" s="102"/>
      <c r="TPG512" s="102"/>
      <c r="TPH512" s="103"/>
      <c r="TPI512" s="101" t="s">
        <v>330</v>
      </c>
      <c r="TPJ512" s="102"/>
      <c r="TPK512" s="102"/>
      <c r="TPL512" s="102"/>
      <c r="TPM512" s="102"/>
      <c r="TPN512" s="102"/>
      <c r="TPO512" s="102"/>
      <c r="TPP512" s="103"/>
      <c r="TPQ512" s="101" t="s">
        <v>330</v>
      </c>
      <c r="TPR512" s="102"/>
      <c r="TPS512" s="102"/>
      <c r="TPT512" s="102"/>
      <c r="TPU512" s="102"/>
      <c r="TPV512" s="102"/>
      <c r="TPW512" s="102"/>
      <c r="TPX512" s="103"/>
      <c r="TPY512" s="101" t="s">
        <v>330</v>
      </c>
      <c r="TPZ512" s="102"/>
      <c r="TQA512" s="102"/>
      <c r="TQB512" s="102"/>
      <c r="TQC512" s="102"/>
      <c r="TQD512" s="102"/>
      <c r="TQE512" s="102"/>
      <c r="TQF512" s="103"/>
      <c r="TQG512" s="101" t="s">
        <v>330</v>
      </c>
      <c r="TQH512" s="102"/>
      <c r="TQI512" s="102"/>
      <c r="TQJ512" s="102"/>
      <c r="TQK512" s="102"/>
      <c r="TQL512" s="102"/>
      <c r="TQM512" s="102"/>
      <c r="TQN512" s="103"/>
      <c r="TQO512" s="101" t="s">
        <v>330</v>
      </c>
      <c r="TQP512" s="102"/>
      <c r="TQQ512" s="102"/>
      <c r="TQR512" s="102"/>
      <c r="TQS512" s="102"/>
      <c r="TQT512" s="102"/>
      <c r="TQU512" s="102"/>
      <c r="TQV512" s="103"/>
      <c r="TQW512" s="101" t="s">
        <v>330</v>
      </c>
      <c r="TQX512" s="102"/>
      <c r="TQY512" s="102"/>
      <c r="TQZ512" s="102"/>
      <c r="TRA512" s="102"/>
      <c r="TRB512" s="102"/>
      <c r="TRC512" s="102"/>
      <c r="TRD512" s="103"/>
      <c r="TRE512" s="101" t="s">
        <v>330</v>
      </c>
      <c r="TRF512" s="102"/>
      <c r="TRG512" s="102"/>
      <c r="TRH512" s="102"/>
      <c r="TRI512" s="102"/>
      <c r="TRJ512" s="102"/>
      <c r="TRK512" s="102"/>
      <c r="TRL512" s="103"/>
      <c r="TRM512" s="101" t="s">
        <v>330</v>
      </c>
      <c r="TRN512" s="102"/>
      <c r="TRO512" s="102"/>
      <c r="TRP512" s="102"/>
      <c r="TRQ512" s="102"/>
      <c r="TRR512" s="102"/>
      <c r="TRS512" s="102"/>
      <c r="TRT512" s="103"/>
      <c r="TRU512" s="101" t="s">
        <v>330</v>
      </c>
      <c r="TRV512" s="102"/>
      <c r="TRW512" s="102"/>
      <c r="TRX512" s="102"/>
      <c r="TRY512" s="102"/>
      <c r="TRZ512" s="102"/>
      <c r="TSA512" s="102"/>
      <c r="TSB512" s="103"/>
      <c r="TSC512" s="101" t="s">
        <v>330</v>
      </c>
      <c r="TSD512" s="102"/>
      <c r="TSE512" s="102"/>
      <c r="TSF512" s="102"/>
      <c r="TSG512" s="102"/>
      <c r="TSH512" s="102"/>
      <c r="TSI512" s="102"/>
      <c r="TSJ512" s="103"/>
      <c r="TSK512" s="101" t="s">
        <v>330</v>
      </c>
      <c r="TSL512" s="102"/>
      <c r="TSM512" s="102"/>
      <c r="TSN512" s="102"/>
      <c r="TSO512" s="102"/>
      <c r="TSP512" s="102"/>
      <c r="TSQ512" s="102"/>
      <c r="TSR512" s="103"/>
      <c r="TSS512" s="101" t="s">
        <v>330</v>
      </c>
      <c r="TST512" s="102"/>
      <c r="TSU512" s="102"/>
      <c r="TSV512" s="102"/>
      <c r="TSW512" s="102"/>
      <c r="TSX512" s="102"/>
      <c r="TSY512" s="102"/>
      <c r="TSZ512" s="103"/>
      <c r="TTA512" s="101" t="s">
        <v>330</v>
      </c>
      <c r="TTB512" s="102"/>
      <c r="TTC512" s="102"/>
      <c r="TTD512" s="102"/>
      <c r="TTE512" s="102"/>
      <c r="TTF512" s="102"/>
      <c r="TTG512" s="102"/>
      <c r="TTH512" s="103"/>
      <c r="TTI512" s="101" t="s">
        <v>330</v>
      </c>
      <c r="TTJ512" s="102"/>
      <c r="TTK512" s="102"/>
      <c r="TTL512" s="102"/>
      <c r="TTM512" s="102"/>
      <c r="TTN512" s="102"/>
      <c r="TTO512" s="102"/>
      <c r="TTP512" s="103"/>
      <c r="TTQ512" s="101" t="s">
        <v>330</v>
      </c>
      <c r="TTR512" s="102"/>
      <c r="TTS512" s="102"/>
      <c r="TTT512" s="102"/>
      <c r="TTU512" s="102"/>
      <c r="TTV512" s="102"/>
      <c r="TTW512" s="102"/>
      <c r="TTX512" s="103"/>
      <c r="TTY512" s="101" t="s">
        <v>330</v>
      </c>
      <c r="TTZ512" s="102"/>
      <c r="TUA512" s="102"/>
      <c r="TUB512" s="102"/>
      <c r="TUC512" s="102"/>
      <c r="TUD512" s="102"/>
      <c r="TUE512" s="102"/>
      <c r="TUF512" s="103"/>
      <c r="TUG512" s="101" t="s">
        <v>330</v>
      </c>
      <c r="TUH512" s="102"/>
      <c r="TUI512" s="102"/>
      <c r="TUJ512" s="102"/>
      <c r="TUK512" s="102"/>
      <c r="TUL512" s="102"/>
      <c r="TUM512" s="102"/>
      <c r="TUN512" s="103"/>
      <c r="TUO512" s="101" t="s">
        <v>330</v>
      </c>
      <c r="TUP512" s="102"/>
      <c r="TUQ512" s="102"/>
      <c r="TUR512" s="102"/>
      <c r="TUS512" s="102"/>
      <c r="TUT512" s="102"/>
      <c r="TUU512" s="102"/>
      <c r="TUV512" s="103"/>
      <c r="TUW512" s="101" t="s">
        <v>330</v>
      </c>
      <c r="TUX512" s="102"/>
      <c r="TUY512" s="102"/>
      <c r="TUZ512" s="102"/>
      <c r="TVA512" s="102"/>
      <c r="TVB512" s="102"/>
      <c r="TVC512" s="102"/>
      <c r="TVD512" s="103"/>
      <c r="TVE512" s="101" t="s">
        <v>330</v>
      </c>
      <c r="TVF512" s="102"/>
      <c r="TVG512" s="102"/>
      <c r="TVH512" s="102"/>
      <c r="TVI512" s="102"/>
      <c r="TVJ512" s="102"/>
      <c r="TVK512" s="102"/>
      <c r="TVL512" s="103"/>
      <c r="TVM512" s="101" t="s">
        <v>330</v>
      </c>
      <c r="TVN512" s="102"/>
      <c r="TVO512" s="102"/>
      <c r="TVP512" s="102"/>
      <c r="TVQ512" s="102"/>
      <c r="TVR512" s="102"/>
      <c r="TVS512" s="102"/>
      <c r="TVT512" s="103"/>
      <c r="TVU512" s="101" t="s">
        <v>330</v>
      </c>
      <c r="TVV512" s="102"/>
      <c r="TVW512" s="102"/>
      <c r="TVX512" s="102"/>
      <c r="TVY512" s="102"/>
      <c r="TVZ512" s="102"/>
      <c r="TWA512" s="102"/>
      <c r="TWB512" s="103"/>
      <c r="TWC512" s="101" t="s">
        <v>330</v>
      </c>
      <c r="TWD512" s="102"/>
      <c r="TWE512" s="102"/>
      <c r="TWF512" s="102"/>
      <c r="TWG512" s="102"/>
      <c r="TWH512" s="102"/>
      <c r="TWI512" s="102"/>
      <c r="TWJ512" s="103"/>
      <c r="TWK512" s="101" t="s">
        <v>330</v>
      </c>
      <c r="TWL512" s="102"/>
      <c r="TWM512" s="102"/>
      <c r="TWN512" s="102"/>
      <c r="TWO512" s="102"/>
      <c r="TWP512" s="102"/>
      <c r="TWQ512" s="102"/>
      <c r="TWR512" s="103"/>
      <c r="TWS512" s="101" t="s">
        <v>330</v>
      </c>
      <c r="TWT512" s="102"/>
      <c r="TWU512" s="102"/>
      <c r="TWV512" s="102"/>
      <c r="TWW512" s="102"/>
      <c r="TWX512" s="102"/>
      <c r="TWY512" s="102"/>
      <c r="TWZ512" s="103"/>
      <c r="TXA512" s="101" t="s">
        <v>330</v>
      </c>
      <c r="TXB512" s="102"/>
      <c r="TXC512" s="102"/>
      <c r="TXD512" s="102"/>
      <c r="TXE512" s="102"/>
      <c r="TXF512" s="102"/>
      <c r="TXG512" s="102"/>
      <c r="TXH512" s="103"/>
      <c r="TXI512" s="101" t="s">
        <v>330</v>
      </c>
      <c r="TXJ512" s="102"/>
      <c r="TXK512" s="102"/>
      <c r="TXL512" s="102"/>
      <c r="TXM512" s="102"/>
      <c r="TXN512" s="102"/>
      <c r="TXO512" s="102"/>
      <c r="TXP512" s="103"/>
      <c r="TXQ512" s="101" t="s">
        <v>330</v>
      </c>
      <c r="TXR512" s="102"/>
      <c r="TXS512" s="102"/>
      <c r="TXT512" s="102"/>
      <c r="TXU512" s="102"/>
      <c r="TXV512" s="102"/>
      <c r="TXW512" s="102"/>
      <c r="TXX512" s="103"/>
      <c r="TXY512" s="101" t="s">
        <v>330</v>
      </c>
      <c r="TXZ512" s="102"/>
      <c r="TYA512" s="102"/>
      <c r="TYB512" s="102"/>
      <c r="TYC512" s="102"/>
      <c r="TYD512" s="102"/>
      <c r="TYE512" s="102"/>
      <c r="TYF512" s="103"/>
      <c r="TYG512" s="101" t="s">
        <v>330</v>
      </c>
      <c r="TYH512" s="102"/>
      <c r="TYI512" s="102"/>
      <c r="TYJ512" s="102"/>
      <c r="TYK512" s="102"/>
      <c r="TYL512" s="102"/>
      <c r="TYM512" s="102"/>
      <c r="TYN512" s="103"/>
      <c r="TYO512" s="101" t="s">
        <v>330</v>
      </c>
      <c r="TYP512" s="102"/>
      <c r="TYQ512" s="102"/>
      <c r="TYR512" s="102"/>
      <c r="TYS512" s="102"/>
      <c r="TYT512" s="102"/>
      <c r="TYU512" s="102"/>
      <c r="TYV512" s="103"/>
      <c r="TYW512" s="101" t="s">
        <v>330</v>
      </c>
      <c r="TYX512" s="102"/>
      <c r="TYY512" s="102"/>
      <c r="TYZ512" s="102"/>
      <c r="TZA512" s="102"/>
      <c r="TZB512" s="102"/>
      <c r="TZC512" s="102"/>
      <c r="TZD512" s="103"/>
      <c r="TZE512" s="101" t="s">
        <v>330</v>
      </c>
      <c r="TZF512" s="102"/>
      <c r="TZG512" s="102"/>
      <c r="TZH512" s="102"/>
      <c r="TZI512" s="102"/>
      <c r="TZJ512" s="102"/>
      <c r="TZK512" s="102"/>
      <c r="TZL512" s="103"/>
      <c r="TZM512" s="101" t="s">
        <v>330</v>
      </c>
      <c r="TZN512" s="102"/>
      <c r="TZO512" s="102"/>
      <c r="TZP512" s="102"/>
      <c r="TZQ512" s="102"/>
      <c r="TZR512" s="102"/>
      <c r="TZS512" s="102"/>
      <c r="TZT512" s="103"/>
      <c r="TZU512" s="101" t="s">
        <v>330</v>
      </c>
      <c r="TZV512" s="102"/>
      <c r="TZW512" s="102"/>
      <c r="TZX512" s="102"/>
      <c r="TZY512" s="102"/>
      <c r="TZZ512" s="102"/>
      <c r="UAA512" s="102"/>
      <c r="UAB512" s="103"/>
      <c r="UAC512" s="101" t="s">
        <v>330</v>
      </c>
      <c r="UAD512" s="102"/>
      <c r="UAE512" s="102"/>
      <c r="UAF512" s="102"/>
      <c r="UAG512" s="102"/>
      <c r="UAH512" s="102"/>
      <c r="UAI512" s="102"/>
      <c r="UAJ512" s="103"/>
      <c r="UAK512" s="101" t="s">
        <v>330</v>
      </c>
      <c r="UAL512" s="102"/>
      <c r="UAM512" s="102"/>
      <c r="UAN512" s="102"/>
      <c r="UAO512" s="102"/>
      <c r="UAP512" s="102"/>
      <c r="UAQ512" s="102"/>
      <c r="UAR512" s="103"/>
      <c r="UAS512" s="101" t="s">
        <v>330</v>
      </c>
      <c r="UAT512" s="102"/>
      <c r="UAU512" s="102"/>
      <c r="UAV512" s="102"/>
      <c r="UAW512" s="102"/>
      <c r="UAX512" s="102"/>
      <c r="UAY512" s="102"/>
      <c r="UAZ512" s="103"/>
      <c r="UBA512" s="101" t="s">
        <v>330</v>
      </c>
      <c r="UBB512" s="102"/>
      <c r="UBC512" s="102"/>
      <c r="UBD512" s="102"/>
      <c r="UBE512" s="102"/>
      <c r="UBF512" s="102"/>
      <c r="UBG512" s="102"/>
      <c r="UBH512" s="103"/>
      <c r="UBI512" s="101" t="s">
        <v>330</v>
      </c>
      <c r="UBJ512" s="102"/>
      <c r="UBK512" s="102"/>
      <c r="UBL512" s="102"/>
      <c r="UBM512" s="102"/>
      <c r="UBN512" s="102"/>
      <c r="UBO512" s="102"/>
      <c r="UBP512" s="103"/>
      <c r="UBQ512" s="101" t="s">
        <v>330</v>
      </c>
      <c r="UBR512" s="102"/>
      <c r="UBS512" s="102"/>
      <c r="UBT512" s="102"/>
      <c r="UBU512" s="102"/>
      <c r="UBV512" s="102"/>
      <c r="UBW512" s="102"/>
      <c r="UBX512" s="103"/>
      <c r="UBY512" s="101" t="s">
        <v>330</v>
      </c>
      <c r="UBZ512" s="102"/>
      <c r="UCA512" s="102"/>
      <c r="UCB512" s="102"/>
      <c r="UCC512" s="102"/>
      <c r="UCD512" s="102"/>
      <c r="UCE512" s="102"/>
      <c r="UCF512" s="103"/>
      <c r="UCG512" s="101" t="s">
        <v>330</v>
      </c>
      <c r="UCH512" s="102"/>
      <c r="UCI512" s="102"/>
      <c r="UCJ512" s="102"/>
      <c r="UCK512" s="102"/>
      <c r="UCL512" s="102"/>
      <c r="UCM512" s="102"/>
      <c r="UCN512" s="103"/>
      <c r="UCO512" s="101" t="s">
        <v>330</v>
      </c>
      <c r="UCP512" s="102"/>
      <c r="UCQ512" s="102"/>
      <c r="UCR512" s="102"/>
      <c r="UCS512" s="102"/>
      <c r="UCT512" s="102"/>
      <c r="UCU512" s="102"/>
      <c r="UCV512" s="103"/>
      <c r="UCW512" s="101" t="s">
        <v>330</v>
      </c>
      <c r="UCX512" s="102"/>
      <c r="UCY512" s="102"/>
      <c r="UCZ512" s="102"/>
      <c r="UDA512" s="102"/>
      <c r="UDB512" s="102"/>
      <c r="UDC512" s="102"/>
      <c r="UDD512" s="103"/>
      <c r="UDE512" s="101" t="s">
        <v>330</v>
      </c>
      <c r="UDF512" s="102"/>
      <c r="UDG512" s="102"/>
      <c r="UDH512" s="102"/>
      <c r="UDI512" s="102"/>
      <c r="UDJ512" s="102"/>
      <c r="UDK512" s="102"/>
      <c r="UDL512" s="103"/>
      <c r="UDM512" s="101" t="s">
        <v>330</v>
      </c>
      <c r="UDN512" s="102"/>
      <c r="UDO512" s="102"/>
      <c r="UDP512" s="102"/>
      <c r="UDQ512" s="102"/>
      <c r="UDR512" s="102"/>
      <c r="UDS512" s="102"/>
      <c r="UDT512" s="103"/>
      <c r="UDU512" s="101" t="s">
        <v>330</v>
      </c>
      <c r="UDV512" s="102"/>
      <c r="UDW512" s="102"/>
      <c r="UDX512" s="102"/>
      <c r="UDY512" s="102"/>
      <c r="UDZ512" s="102"/>
      <c r="UEA512" s="102"/>
      <c r="UEB512" s="103"/>
      <c r="UEC512" s="101" t="s">
        <v>330</v>
      </c>
      <c r="UED512" s="102"/>
      <c r="UEE512" s="102"/>
      <c r="UEF512" s="102"/>
      <c r="UEG512" s="102"/>
      <c r="UEH512" s="102"/>
      <c r="UEI512" s="102"/>
      <c r="UEJ512" s="103"/>
      <c r="UEK512" s="101" t="s">
        <v>330</v>
      </c>
      <c r="UEL512" s="102"/>
      <c r="UEM512" s="102"/>
      <c r="UEN512" s="102"/>
      <c r="UEO512" s="102"/>
      <c r="UEP512" s="102"/>
      <c r="UEQ512" s="102"/>
      <c r="UER512" s="103"/>
      <c r="UES512" s="101" t="s">
        <v>330</v>
      </c>
      <c r="UET512" s="102"/>
      <c r="UEU512" s="102"/>
      <c r="UEV512" s="102"/>
      <c r="UEW512" s="102"/>
      <c r="UEX512" s="102"/>
      <c r="UEY512" s="102"/>
      <c r="UEZ512" s="103"/>
      <c r="UFA512" s="101" t="s">
        <v>330</v>
      </c>
      <c r="UFB512" s="102"/>
      <c r="UFC512" s="102"/>
      <c r="UFD512" s="102"/>
      <c r="UFE512" s="102"/>
      <c r="UFF512" s="102"/>
      <c r="UFG512" s="102"/>
      <c r="UFH512" s="103"/>
      <c r="UFI512" s="101" t="s">
        <v>330</v>
      </c>
      <c r="UFJ512" s="102"/>
      <c r="UFK512" s="102"/>
      <c r="UFL512" s="102"/>
      <c r="UFM512" s="102"/>
      <c r="UFN512" s="102"/>
      <c r="UFO512" s="102"/>
      <c r="UFP512" s="103"/>
      <c r="UFQ512" s="101" t="s">
        <v>330</v>
      </c>
      <c r="UFR512" s="102"/>
      <c r="UFS512" s="102"/>
      <c r="UFT512" s="102"/>
      <c r="UFU512" s="102"/>
      <c r="UFV512" s="102"/>
      <c r="UFW512" s="102"/>
      <c r="UFX512" s="103"/>
      <c r="UFY512" s="101" t="s">
        <v>330</v>
      </c>
      <c r="UFZ512" s="102"/>
      <c r="UGA512" s="102"/>
      <c r="UGB512" s="102"/>
      <c r="UGC512" s="102"/>
      <c r="UGD512" s="102"/>
      <c r="UGE512" s="102"/>
      <c r="UGF512" s="103"/>
      <c r="UGG512" s="101" t="s">
        <v>330</v>
      </c>
      <c r="UGH512" s="102"/>
      <c r="UGI512" s="102"/>
      <c r="UGJ512" s="102"/>
      <c r="UGK512" s="102"/>
      <c r="UGL512" s="102"/>
      <c r="UGM512" s="102"/>
      <c r="UGN512" s="103"/>
      <c r="UGO512" s="101" t="s">
        <v>330</v>
      </c>
      <c r="UGP512" s="102"/>
      <c r="UGQ512" s="102"/>
      <c r="UGR512" s="102"/>
      <c r="UGS512" s="102"/>
      <c r="UGT512" s="102"/>
      <c r="UGU512" s="102"/>
      <c r="UGV512" s="103"/>
      <c r="UGW512" s="101" t="s">
        <v>330</v>
      </c>
      <c r="UGX512" s="102"/>
      <c r="UGY512" s="102"/>
      <c r="UGZ512" s="102"/>
      <c r="UHA512" s="102"/>
      <c r="UHB512" s="102"/>
      <c r="UHC512" s="102"/>
      <c r="UHD512" s="103"/>
      <c r="UHE512" s="101" t="s">
        <v>330</v>
      </c>
      <c r="UHF512" s="102"/>
      <c r="UHG512" s="102"/>
      <c r="UHH512" s="102"/>
      <c r="UHI512" s="102"/>
      <c r="UHJ512" s="102"/>
      <c r="UHK512" s="102"/>
      <c r="UHL512" s="103"/>
      <c r="UHM512" s="101" t="s">
        <v>330</v>
      </c>
      <c r="UHN512" s="102"/>
      <c r="UHO512" s="102"/>
      <c r="UHP512" s="102"/>
      <c r="UHQ512" s="102"/>
      <c r="UHR512" s="102"/>
      <c r="UHS512" s="102"/>
      <c r="UHT512" s="103"/>
      <c r="UHU512" s="101" t="s">
        <v>330</v>
      </c>
      <c r="UHV512" s="102"/>
      <c r="UHW512" s="102"/>
      <c r="UHX512" s="102"/>
      <c r="UHY512" s="102"/>
      <c r="UHZ512" s="102"/>
      <c r="UIA512" s="102"/>
      <c r="UIB512" s="103"/>
      <c r="UIC512" s="101" t="s">
        <v>330</v>
      </c>
      <c r="UID512" s="102"/>
      <c r="UIE512" s="102"/>
      <c r="UIF512" s="102"/>
      <c r="UIG512" s="102"/>
      <c r="UIH512" s="102"/>
      <c r="UII512" s="102"/>
      <c r="UIJ512" s="103"/>
      <c r="UIK512" s="101" t="s">
        <v>330</v>
      </c>
      <c r="UIL512" s="102"/>
      <c r="UIM512" s="102"/>
      <c r="UIN512" s="102"/>
      <c r="UIO512" s="102"/>
      <c r="UIP512" s="102"/>
      <c r="UIQ512" s="102"/>
      <c r="UIR512" s="103"/>
      <c r="UIS512" s="101" t="s">
        <v>330</v>
      </c>
      <c r="UIT512" s="102"/>
      <c r="UIU512" s="102"/>
      <c r="UIV512" s="102"/>
      <c r="UIW512" s="102"/>
      <c r="UIX512" s="102"/>
      <c r="UIY512" s="102"/>
      <c r="UIZ512" s="103"/>
      <c r="UJA512" s="101" t="s">
        <v>330</v>
      </c>
      <c r="UJB512" s="102"/>
      <c r="UJC512" s="102"/>
      <c r="UJD512" s="102"/>
      <c r="UJE512" s="102"/>
      <c r="UJF512" s="102"/>
      <c r="UJG512" s="102"/>
      <c r="UJH512" s="103"/>
      <c r="UJI512" s="101" t="s">
        <v>330</v>
      </c>
      <c r="UJJ512" s="102"/>
      <c r="UJK512" s="102"/>
      <c r="UJL512" s="102"/>
      <c r="UJM512" s="102"/>
      <c r="UJN512" s="102"/>
      <c r="UJO512" s="102"/>
      <c r="UJP512" s="103"/>
      <c r="UJQ512" s="101" t="s">
        <v>330</v>
      </c>
      <c r="UJR512" s="102"/>
      <c r="UJS512" s="102"/>
      <c r="UJT512" s="102"/>
      <c r="UJU512" s="102"/>
      <c r="UJV512" s="102"/>
      <c r="UJW512" s="102"/>
      <c r="UJX512" s="103"/>
      <c r="UJY512" s="101" t="s">
        <v>330</v>
      </c>
      <c r="UJZ512" s="102"/>
      <c r="UKA512" s="102"/>
      <c r="UKB512" s="102"/>
      <c r="UKC512" s="102"/>
      <c r="UKD512" s="102"/>
      <c r="UKE512" s="102"/>
      <c r="UKF512" s="103"/>
      <c r="UKG512" s="101" t="s">
        <v>330</v>
      </c>
      <c r="UKH512" s="102"/>
      <c r="UKI512" s="102"/>
      <c r="UKJ512" s="102"/>
      <c r="UKK512" s="102"/>
      <c r="UKL512" s="102"/>
      <c r="UKM512" s="102"/>
      <c r="UKN512" s="103"/>
      <c r="UKO512" s="101" t="s">
        <v>330</v>
      </c>
      <c r="UKP512" s="102"/>
      <c r="UKQ512" s="102"/>
      <c r="UKR512" s="102"/>
      <c r="UKS512" s="102"/>
      <c r="UKT512" s="102"/>
      <c r="UKU512" s="102"/>
      <c r="UKV512" s="103"/>
      <c r="UKW512" s="101" t="s">
        <v>330</v>
      </c>
      <c r="UKX512" s="102"/>
      <c r="UKY512" s="102"/>
      <c r="UKZ512" s="102"/>
      <c r="ULA512" s="102"/>
      <c r="ULB512" s="102"/>
      <c r="ULC512" s="102"/>
      <c r="ULD512" s="103"/>
      <c r="ULE512" s="101" t="s">
        <v>330</v>
      </c>
      <c r="ULF512" s="102"/>
      <c r="ULG512" s="102"/>
      <c r="ULH512" s="102"/>
      <c r="ULI512" s="102"/>
      <c r="ULJ512" s="102"/>
      <c r="ULK512" s="102"/>
      <c r="ULL512" s="103"/>
      <c r="ULM512" s="101" t="s">
        <v>330</v>
      </c>
      <c r="ULN512" s="102"/>
      <c r="ULO512" s="102"/>
      <c r="ULP512" s="102"/>
      <c r="ULQ512" s="102"/>
      <c r="ULR512" s="102"/>
      <c r="ULS512" s="102"/>
      <c r="ULT512" s="103"/>
      <c r="ULU512" s="101" t="s">
        <v>330</v>
      </c>
      <c r="ULV512" s="102"/>
      <c r="ULW512" s="102"/>
      <c r="ULX512" s="102"/>
      <c r="ULY512" s="102"/>
      <c r="ULZ512" s="102"/>
      <c r="UMA512" s="102"/>
      <c r="UMB512" s="103"/>
      <c r="UMC512" s="101" t="s">
        <v>330</v>
      </c>
      <c r="UMD512" s="102"/>
      <c r="UME512" s="102"/>
      <c r="UMF512" s="102"/>
      <c r="UMG512" s="102"/>
      <c r="UMH512" s="102"/>
      <c r="UMI512" s="102"/>
      <c r="UMJ512" s="103"/>
      <c r="UMK512" s="101" t="s">
        <v>330</v>
      </c>
      <c r="UML512" s="102"/>
      <c r="UMM512" s="102"/>
      <c r="UMN512" s="102"/>
      <c r="UMO512" s="102"/>
      <c r="UMP512" s="102"/>
      <c r="UMQ512" s="102"/>
      <c r="UMR512" s="103"/>
      <c r="UMS512" s="101" t="s">
        <v>330</v>
      </c>
      <c r="UMT512" s="102"/>
      <c r="UMU512" s="102"/>
      <c r="UMV512" s="102"/>
      <c r="UMW512" s="102"/>
      <c r="UMX512" s="102"/>
      <c r="UMY512" s="102"/>
      <c r="UMZ512" s="103"/>
      <c r="UNA512" s="101" t="s">
        <v>330</v>
      </c>
      <c r="UNB512" s="102"/>
      <c r="UNC512" s="102"/>
      <c r="UND512" s="102"/>
      <c r="UNE512" s="102"/>
      <c r="UNF512" s="102"/>
      <c r="UNG512" s="102"/>
      <c r="UNH512" s="103"/>
      <c r="UNI512" s="101" t="s">
        <v>330</v>
      </c>
      <c r="UNJ512" s="102"/>
      <c r="UNK512" s="102"/>
      <c r="UNL512" s="102"/>
      <c r="UNM512" s="102"/>
      <c r="UNN512" s="102"/>
      <c r="UNO512" s="102"/>
      <c r="UNP512" s="103"/>
      <c r="UNQ512" s="101" t="s">
        <v>330</v>
      </c>
      <c r="UNR512" s="102"/>
      <c r="UNS512" s="102"/>
      <c r="UNT512" s="102"/>
      <c r="UNU512" s="102"/>
      <c r="UNV512" s="102"/>
      <c r="UNW512" s="102"/>
      <c r="UNX512" s="103"/>
      <c r="UNY512" s="101" t="s">
        <v>330</v>
      </c>
      <c r="UNZ512" s="102"/>
      <c r="UOA512" s="102"/>
      <c r="UOB512" s="102"/>
      <c r="UOC512" s="102"/>
      <c r="UOD512" s="102"/>
      <c r="UOE512" s="102"/>
      <c r="UOF512" s="103"/>
      <c r="UOG512" s="101" t="s">
        <v>330</v>
      </c>
      <c r="UOH512" s="102"/>
      <c r="UOI512" s="102"/>
      <c r="UOJ512" s="102"/>
      <c r="UOK512" s="102"/>
      <c r="UOL512" s="102"/>
      <c r="UOM512" s="102"/>
      <c r="UON512" s="103"/>
      <c r="UOO512" s="101" t="s">
        <v>330</v>
      </c>
      <c r="UOP512" s="102"/>
      <c r="UOQ512" s="102"/>
      <c r="UOR512" s="102"/>
      <c r="UOS512" s="102"/>
      <c r="UOT512" s="102"/>
      <c r="UOU512" s="102"/>
      <c r="UOV512" s="103"/>
      <c r="UOW512" s="101" t="s">
        <v>330</v>
      </c>
      <c r="UOX512" s="102"/>
      <c r="UOY512" s="102"/>
      <c r="UOZ512" s="102"/>
      <c r="UPA512" s="102"/>
      <c r="UPB512" s="102"/>
      <c r="UPC512" s="102"/>
      <c r="UPD512" s="103"/>
      <c r="UPE512" s="101" t="s">
        <v>330</v>
      </c>
      <c r="UPF512" s="102"/>
      <c r="UPG512" s="102"/>
      <c r="UPH512" s="102"/>
      <c r="UPI512" s="102"/>
      <c r="UPJ512" s="102"/>
      <c r="UPK512" s="102"/>
      <c r="UPL512" s="103"/>
      <c r="UPM512" s="101" t="s">
        <v>330</v>
      </c>
      <c r="UPN512" s="102"/>
      <c r="UPO512" s="102"/>
      <c r="UPP512" s="102"/>
      <c r="UPQ512" s="102"/>
      <c r="UPR512" s="102"/>
      <c r="UPS512" s="102"/>
      <c r="UPT512" s="103"/>
      <c r="UPU512" s="101" t="s">
        <v>330</v>
      </c>
      <c r="UPV512" s="102"/>
      <c r="UPW512" s="102"/>
      <c r="UPX512" s="102"/>
      <c r="UPY512" s="102"/>
      <c r="UPZ512" s="102"/>
      <c r="UQA512" s="102"/>
      <c r="UQB512" s="103"/>
      <c r="UQC512" s="101" t="s">
        <v>330</v>
      </c>
      <c r="UQD512" s="102"/>
      <c r="UQE512" s="102"/>
      <c r="UQF512" s="102"/>
      <c r="UQG512" s="102"/>
      <c r="UQH512" s="102"/>
      <c r="UQI512" s="102"/>
      <c r="UQJ512" s="103"/>
      <c r="UQK512" s="101" t="s">
        <v>330</v>
      </c>
      <c r="UQL512" s="102"/>
      <c r="UQM512" s="102"/>
      <c r="UQN512" s="102"/>
      <c r="UQO512" s="102"/>
      <c r="UQP512" s="102"/>
      <c r="UQQ512" s="102"/>
      <c r="UQR512" s="103"/>
      <c r="UQS512" s="101" t="s">
        <v>330</v>
      </c>
      <c r="UQT512" s="102"/>
      <c r="UQU512" s="102"/>
      <c r="UQV512" s="102"/>
      <c r="UQW512" s="102"/>
      <c r="UQX512" s="102"/>
      <c r="UQY512" s="102"/>
      <c r="UQZ512" s="103"/>
      <c r="URA512" s="101" t="s">
        <v>330</v>
      </c>
      <c r="URB512" s="102"/>
      <c r="URC512" s="102"/>
      <c r="URD512" s="102"/>
      <c r="URE512" s="102"/>
      <c r="URF512" s="102"/>
      <c r="URG512" s="102"/>
      <c r="URH512" s="103"/>
      <c r="URI512" s="101" t="s">
        <v>330</v>
      </c>
      <c r="URJ512" s="102"/>
      <c r="URK512" s="102"/>
      <c r="URL512" s="102"/>
      <c r="URM512" s="102"/>
      <c r="URN512" s="102"/>
      <c r="URO512" s="102"/>
      <c r="URP512" s="103"/>
      <c r="URQ512" s="101" t="s">
        <v>330</v>
      </c>
      <c r="URR512" s="102"/>
      <c r="URS512" s="102"/>
      <c r="URT512" s="102"/>
      <c r="URU512" s="102"/>
      <c r="URV512" s="102"/>
      <c r="URW512" s="102"/>
      <c r="URX512" s="103"/>
      <c r="URY512" s="101" t="s">
        <v>330</v>
      </c>
      <c r="URZ512" s="102"/>
      <c r="USA512" s="102"/>
      <c r="USB512" s="102"/>
      <c r="USC512" s="102"/>
      <c r="USD512" s="102"/>
      <c r="USE512" s="102"/>
      <c r="USF512" s="103"/>
      <c r="USG512" s="101" t="s">
        <v>330</v>
      </c>
      <c r="USH512" s="102"/>
      <c r="USI512" s="102"/>
      <c r="USJ512" s="102"/>
      <c r="USK512" s="102"/>
      <c r="USL512" s="102"/>
      <c r="USM512" s="102"/>
      <c r="USN512" s="103"/>
      <c r="USO512" s="101" t="s">
        <v>330</v>
      </c>
      <c r="USP512" s="102"/>
      <c r="USQ512" s="102"/>
      <c r="USR512" s="102"/>
      <c r="USS512" s="102"/>
      <c r="UST512" s="102"/>
      <c r="USU512" s="102"/>
      <c r="USV512" s="103"/>
      <c r="USW512" s="101" t="s">
        <v>330</v>
      </c>
      <c r="USX512" s="102"/>
      <c r="USY512" s="102"/>
      <c r="USZ512" s="102"/>
      <c r="UTA512" s="102"/>
      <c r="UTB512" s="102"/>
      <c r="UTC512" s="102"/>
      <c r="UTD512" s="103"/>
      <c r="UTE512" s="101" t="s">
        <v>330</v>
      </c>
      <c r="UTF512" s="102"/>
      <c r="UTG512" s="102"/>
      <c r="UTH512" s="102"/>
      <c r="UTI512" s="102"/>
      <c r="UTJ512" s="102"/>
      <c r="UTK512" s="102"/>
      <c r="UTL512" s="103"/>
      <c r="UTM512" s="101" t="s">
        <v>330</v>
      </c>
      <c r="UTN512" s="102"/>
      <c r="UTO512" s="102"/>
      <c r="UTP512" s="102"/>
      <c r="UTQ512" s="102"/>
      <c r="UTR512" s="102"/>
      <c r="UTS512" s="102"/>
      <c r="UTT512" s="103"/>
      <c r="UTU512" s="101" t="s">
        <v>330</v>
      </c>
      <c r="UTV512" s="102"/>
      <c r="UTW512" s="102"/>
      <c r="UTX512" s="102"/>
      <c r="UTY512" s="102"/>
      <c r="UTZ512" s="102"/>
      <c r="UUA512" s="102"/>
      <c r="UUB512" s="103"/>
      <c r="UUC512" s="101" t="s">
        <v>330</v>
      </c>
      <c r="UUD512" s="102"/>
      <c r="UUE512" s="102"/>
      <c r="UUF512" s="102"/>
      <c r="UUG512" s="102"/>
      <c r="UUH512" s="102"/>
      <c r="UUI512" s="102"/>
      <c r="UUJ512" s="103"/>
      <c r="UUK512" s="101" t="s">
        <v>330</v>
      </c>
      <c r="UUL512" s="102"/>
      <c r="UUM512" s="102"/>
      <c r="UUN512" s="102"/>
      <c r="UUO512" s="102"/>
      <c r="UUP512" s="102"/>
      <c r="UUQ512" s="102"/>
      <c r="UUR512" s="103"/>
      <c r="UUS512" s="101" t="s">
        <v>330</v>
      </c>
      <c r="UUT512" s="102"/>
      <c r="UUU512" s="102"/>
      <c r="UUV512" s="102"/>
      <c r="UUW512" s="102"/>
      <c r="UUX512" s="102"/>
      <c r="UUY512" s="102"/>
      <c r="UUZ512" s="103"/>
      <c r="UVA512" s="101" t="s">
        <v>330</v>
      </c>
      <c r="UVB512" s="102"/>
      <c r="UVC512" s="102"/>
      <c r="UVD512" s="102"/>
      <c r="UVE512" s="102"/>
      <c r="UVF512" s="102"/>
      <c r="UVG512" s="102"/>
      <c r="UVH512" s="103"/>
      <c r="UVI512" s="101" t="s">
        <v>330</v>
      </c>
      <c r="UVJ512" s="102"/>
      <c r="UVK512" s="102"/>
      <c r="UVL512" s="102"/>
      <c r="UVM512" s="102"/>
      <c r="UVN512" s="102"/>
      <c r="UVO512" s="102"/>
      <c r="UVP512" s="103"/>
      <c r="UVQ512" s="101" t="s">
        <v>330</v>
      </c>
      <c r="UVR512" s="102"/>
      <c r="UVS512" s="102"/>
      <c r="UVT512" s="102"/>
      <c r="UVU512" s="102"/>
      <c r="UVV512" s="102"/>
      <c r="UVW512" s="102"/>
      <c r="UVX512" s="103"/>
      <c r="UVY512" s="101" t="s">
        <v>330</v>
      </c>
      <c r="UVZ512" s="102"/>
      <c r="UWA512" s="102"/>
      <c r="UWB512" s="102"/>
      <c r="UWC512" s="102"/>
      <c r="UWD512" s="102"/>
      <c r="UWE512" s="102"/>
      <c r="UWF512" s="103"/>
      <c r="UWG512" s="101" t="s">
        <v>330</v>
      </c>
      <c r="UWH512" s="102"/>
      <c r="UWI512" s="102"/>
      <c r="UWJ512" s="102"/>
      <c r="UWK512" s="102"/>
      <c r="UWL512" s="102"/>
      <c r="UWM512" s="102"/>
      <c r="UWN512" s="103"/>
      <c r="UWO512" s="101" t="s">
        <v>330</v>
      </c>
      <c r="UWP512" s="102"/>
      <c r="UWQ512" s="102"/>
      <c r="UWR512" s="102"/>
      <c r="UWS512" s="102"/>
      <c r="UWT512" s="102"/>
      <c r="UWU512" s="102"/>
      <c r="UWV512" s="103"/>
      <c r="UWW512" s="101" t="s">
        <v>330</v>
      </c>
      <c r="UWX512" s="102"/>
      <c r="UWY512" s="102"/>
      <c r="UWZ512" s="102"/>
      <c r="UXA512" s="102"/>
      <c r="UXB512" s="102"/>
      <c r="UXC512" s="102"/>
      <c r="UXD512" s="103"/>
      <c r="UXE512" s="101" t="s">
        <v>330</v>
      </c>
      <c r="UXF512" s="102"/>
      <c r="UXG512" s="102"/>
      <c r="UXH512" s="102"/>
      <c r="UXI512" s="102"/>
      <c r="UXJ512" s="102"/>
      <c r="UXK512" s="102"/>
      <c r="UXL512" s="103"/>
      <c r="UXM512" s="101" t="s">
        <v>330</v>
      </c>
      <c r="UXN512" s="102"/>
      <c r="UXO512" s="102"/>
      <c r="UXP512" s="102"/>
      <c r="UXQ512" s="102"/>
      <c r="UXR512" s="102"/>
      <c r="UXS512" s="102"/>
      <c r="UXT512" s="103"/>
      <c r="UXU512" s="101" t="s">
        <v>330</v>
      </c>
      <c r="UXV512" s="102"/>
      <c r="UXW512" s="102"/>
      <c r="UXX512" s="102"/>
      <c r="UXY512" s="102"/>
      <c r="UXZ512" s="102"/>
      <c r="UYA512" s="102"/>
      <c r="UYB512" s="103"/>
      <c r="UYC512" s="101" t="s">
        <v>330</v>
      </c>
      <c r="UYD512" s="102"/>
      <c r="UYE512" s="102"/>
      <c r="UYF512" s="102"/>
      <c r="UYG512" s="102"/>
      <c r="UYH512" s="102"/>
      <c r="UYI512" s="102"/>
      <c r="UYJ512" s="103"/>
      <c r="UYK512" s="101" t="s">
        <v>330</v>
      </c>
      <c r="UYL512" s="102"/>
      <c r="UYM512" s="102"/>
      <c r="UYN512" s="102"/>
      <c r="UYO512" s="102"/>
      <c r="UYP512" s="102"/>
      <c r="UYQ512" s="102"/>
      <c r="UYR512" s="103"/>
      <c r="UYS512" s="101" t="s">
        <v>330</v>
      </c>
      <c r="UYT512" s="102"/>
      <c r="UYU512" s="102"/>
      <c r="UYV512" s="102"/>
      <c r="UYW512" s="102"/>
      <c r="UYX512" s="102"/>
      <c r="UYY512" s="102"/>
      <c r="UYZ512" s="103"/>
      <c r="UZA512" s="101" t="s">
        <v>330</v>
      </c>
      <c r="UZB512" s="102"/>
      <c r="UZC512" s="102"/>
      <c r="UZD512" s="102"/>
      <c r="UZE512" s="102"/>
      <c r="UZF512" s="102"/>
      <c r="UZG512" s="102"/>
      <c r="UZH512" s="103"/>
      <c r="UZI512" s="101" t="s">
        <v>330</v>
      </c>
      <c r="UZJ512" s="102"/>
      <c r="UZK512" s="102"/>
      <c r="UZL512" s="102"/>
      <c r="UZM512" s="102"/>
      <c r="UZN512" s="102"/>
      <c r="UZO512" s="102"/>
      <c r="UZP512" s="103"/>
      <c r="UZQ512" s="101" t="s">
        <v>330</v>
      </c>
      <c r="UZR512" s="102"/>
      <c r="UZS512" s="102"/>
      <c r="UZT512" s="102"/>
      <c r="UZU512" s="102"/>
      <c r="UZV512" s="102"/>
      <c r="UZW512" s="102"/>
      <c r="UZX512" s="103"/>
      <c r="UZY512" s="101" t="s">
        <v>330</v>
      </c>
      <c r="UZZ512" s="102"/>
      <c r="VAA512" s="102"/>
      <c r="VAB512" s="102"/>
      <c r="VAC512" s="102"/>
      <c r="VAD512" s="102"/>
      <c r="VAE512" s="102"/>
      <c r="VAF512" s="103"/>
      <c r="VAG512" s="101" t="s">
        <v>330</v>
      </c>
      <c r="VAH512" s="102"/>
      <c r="VAI512" s="102"/>
      <c r="VAJ512" s="102"/>
      <c r="VAK512" s="102"/>
      <c r="VAL512" s="102"/>
      <c r="VAM512" s="102"/>
      <c r="VAN512" s="103"/>
      <c r="VAO512" s="101" t="s">
        <v>330</v>
      </c>
      <c r="VAP512" s="102"/>
      <c r="VAQ512" s="102"/>
      <c r="VAR512" s="102"/>
      <c r="VAS512" s="102"/>
      <c r="VAT512" s="102"/>
      <c r="VAU512" s="102"/>
      <c r="VAV512" s="103"/>
      <c r="VAW512" s="101" t="s">
        <v>330</v>
      </c>
      <c r="VAX512" s="102"/>
      <c r="VAY512" s="102"/>
      <c r="VAZ512" s="102"/>
      <c r="VBA512" s="102"/>
      <c r="VBB512" s="102"/>
      <c r="VBC512" s="102"/>
      <c r="VBD512" s="103"/>
      <c r="VBE512" s="101" t="s">
        <v>330</v>
      </c>
      <c r="VBF512" s="102"/>
      <c r="VBG512" s="102"/>
      <c r="VBH512" s="102"/>
      <c r="VBI512" s="102"/>
      <c r="VBJ512" s="102"/>
      <c r="VBK512" s="102"/>
      <c r="VBL512" s="103"/>
      <c r="VBM512" s="101" t="s">
        <v>330</v>
      </c>
      <c r="VBN512" s="102"/>
      <c r="VBO512" s="102"/>
      <c r="VBP512" s="102"/>
      <c r="VBQ512" s="102"/>
      <c r="VBR512" s="102"/>
      <c r="VBS512" s="102"/>
      <c r="VBT512" s="103"/>
      <c r="VBU512" s="101" t="s">
        <v>330</v>
      </c>
      <c r="VBV512" s="102"/>
      <c r="VBW512" s="102"/>
      <c r="VBX512" s="102"/>
      <c r="VBY512" s="102"/>
      <c r="VBZ512" s="102"/>
      <c r="VCA512" s="102"/>
      <c r="VCB512" s="103"/>
      <c r="VCC512" s="101" t="s">
        <v>330</v>
      </c>
      <c r="VCD512" s="102"/>
      <c r="VCE512" s="102"/>
      <c r="VCF512" s="102"/>
      <c r="VCG512" s="102"/>
      <c r="VCH512" s="102"/>
      <c r="VCI512" s="102"/>
      <c r="VCJ512" s="103"/>
      <c r="VCK512" s="101" t="s">
        <v>330</v>
      </c>
      <c r="VCL512" s="102"/>
      <c r="VCM512" s="102"/>
      <c r="VCN512" s="102"/>
      <c r="VCO512" s="102"/>
      <c r="VCP512" s="102"/>
      <c r="VCQ512" s="102"/>
      <c r="VCR512" s="103"/>
      <c r="VCS512" s="101" t="s">
        <v>330</v>
      </c>
      <c r="VCT512" s="102"/>
      <c r="VCU512" s="102"/>
      <c r="VCV512" s="102"/>
      <c r="VCW512" s="102"/>
      <c r="VCX512" s="102"/>
      <c r="VCY512" s="102"/>
      <c r="VCZ512" s="103"/>
      <c r="VDA512" s="101" t="s">
        <v>330</v>
      </c>
      <c r="VDB512" s="102"/>
      <c r="VDC512" s="102"/>
      <c r="VDD512" s="102"/>
      <c r="VDE512" s="102"/>
      <c r="VDF512" s="102"/>
      <c r="VDG512" s="102"/>
      <c r="VDH512" s="103"/>
      <c r="VDI512" s="101" t="s">
        <v>330</v>
      </c>
      <c r="VDJ512" s="102"/>
      <c r="VDK512" s="102"/>
      <c r="VDL512" s="102"/>
      <c r="VDM512" s="102"/>
      <c r="VDN512" s="102"/>
      <c r="VDO512" s="102"/>
      <c r="VDP512" s="103"/>
      <c r="VDQ512" s="101" t="s">
        <v>330</v>
      </c>
      <c r="VDR512" s="102"/>
      <c r="VDS512" s="102"/>
      <c r="VDT512" s="102"/>
      <c r="VDU512" s="102"/>
      <c r="VDV512" s="102"/>
      <c r="VDW512" s="102"/>
      <c r="VDX512" s="103"/>
      <c r="VDY512" s="101" t="s">
        <v>330</v>
      </c>
      <c r="VDZ512" s="102"/>
      <c r="VEA512" s="102"/>
      <c r="VEB512" s="102"/>
      <c r="VEC512" s="102"/>
      <c r="VED512" s="102"/>
      <c r="VEE512" s="102"/>
      <c r="VEF512" s="103"/>
      <c r="VEG512" s="101" t="s">
        <v>330</v>
      </c>
      <c r="VEH512" s="102"/>
      <c r="VEI512" s="102"/>
      <c r="VEJ512" s="102"/>
      <c r="VEK512" s="102"/>
      <c r="VEL512" s="102"/>
      <c r="VEM512" s="102"/>
      <c r="VEN512" s="103"/>
      <c r="VEO512" s="101" t="s">
        <v>330</v>
      </c>
      <c r="VEP512" s="102"/>
      <c r="VEQ512" s="102"/>
      <c r="VER512" s="102"/>
      <c r="VES512" s="102"/>
      <c r="VET512" s="102"/>
      <c r="VEU512" s="102"/>
      <c r="VEV512" s="103"/>
      <c r="VEW512" s="101" t="s">
        <v>330</v>
      </c>
      <c r="VEX512" s="102"/>
      <c r="VEY512" s="102"/>
      <c r="VEZ512" s="102"/>
      <c r="VFA512" s="102"/>
      <c r="VFB512" s="102"/>
      <c r="VFC512" s="102"/>
      <c r="VFD512" s="103"/>
      <c r="VFE512" s="101" t="s">
        <v>330</v>
      </c>
      <c r="VFF512" s="102"/>
      <c r="VFG512" s="102"/>
      <c r="VFH512" s="102"/>
      <c r="VFI512" s="102"/>
      <c r="VFJ512" s="102"/>
      <c r="VFK512" s="102"/>
      <c r="VFL512" s="103"/>
      <c r="VFM512" s="101" t="s">
        <v>330</v>
      </c>
      <c r="VFN512" s="102"/>
      <c r="VFO512" s="102"/>
      <c r="VFP512" s="102"/>
      <c r="VFQ512" s="102"/>
      <c r="VFR512" s="102"/>
      <c r="VFS512" s="102"/>
      <c r="VFT512" s="103"/>
      <c r="VFU512" s="101" t="s">
        <v>330</v>
      </c>
      <c r="VFV512" s="102"/>
      <c r="VFW512" s="102"/>
      <c r="VFX512" s="102"/>
      <c r="VFY512" s="102"/>
      <c r="VFZ512" s="102"/>
      <c r="VGA512" s="102"/>
      <c r="VGB512" s="103"/>
      <c r="VGC512" s="101" t="s">
        <v>330</v>
      </c>
      <c r="VGD512" s="102"/>
      <c r="VGE512" s="102"/>
      <c r="VGF512" s="102"/>
      <c r="VGG512" s="102"/>
      <c r="VGH512" s="102"/>
      <c r="VGI512" s="102"/>
      <c r="VGJ512" s="103"/>
      <c r="VGK512" s="101" t="s">
        <v>330</v>
      </c>
      <c r="VGL512" s="102"/>
      <c r="VGM512" s="102"/>
      <c r="VGN512" s="102"/>
      <c r="VGO512" s="102"/>
      <c r="VGP512" s="102"/>
      <c r="VGQ512" s="102"/>
      <c r="VGR512" s="103"/>
      <c r="VGS512" s="101" t="s">
        <v>330</v>
      </c>
      <c r="VGT512" s="102"/>
      <c r="VGU512" s="102"/>
      <c r="VGV512" s="102"/>
      <c r="VGW512" s="102"/>
      <c r="VGX512" s="102"/>
      <c r="VGY512" s="102"/>
      <c r="VGZ512" s="103"/>
      <c r="VHA512" s="101" t="s">
        <v>330</v>
      </c>
      <c r="VHB512" s="102"/>
      <c r="VHC512" s="102"/>
      <c r="VHD512" s="102"/>
      <c r="VHE512" s="102"/>
      <c r="VHF512" s="102"/>
      <c r="VHG512" s="102"/>
      <c r="VHH512" s="103"/>
      <c r="VHI512" s="101" t="s">
        <v>330</v>
      </c>
      <c r="VHJ512" s="102"/>
      <c r="VHK512" s="102"/>
      <c r="VHL512" s="102"/>
      <c r="VHM512" s="102"/>
      <c r="VHN512" s="102"/>
      <c r="VHO512" s="102"/>
      <c r="VHP512" s="103"/>
      <c r="VHQ512" s="101" t="s">
        <v>330</v>
      </c>
      <c r="VHR512" s="102"/>
      <c r="VHS512" s="102"/>
      <c r="VHT512" s="102"/>
      <c r="VHU512" s="102"/>
      <c r="VHV512" s="102"/>
      <c r="VHW512" s="102"/>
      <c r="VHX512" s="103"/>
      <c r="VHY512" s="101" t="s">
        <v>330</v>
      </c>
      <c r="VHZ512" s="102"/>
      <c r="VIA512" s="102"/>
      <c r="VIB512" s="102"/>
      <c r="VIC512" s="102"/>
      <c r="VID512" s="102"/>
      <c r="VIE512" s="102"/>
      <c r="VIF512" s="103"/>
      <c r="VIG512" s="101" t="s">
        <v>330</v>
      </c>
      <c r="VIH512" s="102"/>
      <c r="VII512" s="102"/>
      <c r="VIJ512" s="102"/>
      <c r="VIK512" s="102"/>
      <c r="VIL512" s="102"/>
      <c r="VIM512" s="102"/>
      <c r="VIN512" s="103"/>
      <c r="VIO512" s="101" t="s">
        <v>330</v>
      </c>
      <c r="VIP512" s="102"/>
      <c r="VIQ512" s="102"/>
      <c r="VIR512" s="102"/>
      <c r="VIS512" s="102"/>
      <c r="VIT512" s="102"/>
      <c r="VIU512" s="102"/>
      <c r="VIV512" s="103"/>
      <c r="VIW512" s="101" t="s">
        <v>330</v>
      </c>
      <c r="VIX512" s="102"/>
      <c r="VIY512" s="102"/>
      <c r="VIZ512" s="102"/>
      <c r="VJA512" s="102"/>
      <c r="VJB512" s="102"/>
      <c r="VJC512" s="102"/>
      <c r="VJD512" s="103"/>
      <c r="VJE512" s="101" t="s">
        <v>330</v>
      </c>
      <c r="VJF512" s="102"/>
      <c r="VJG512" s="102"/>
      <c r="VJH512" s="102"/>
      <c r="VJI512" s="102"/>
      <c r="VJJ512" s="102"/>
      <c r="VJK512" s="102"/>
      <c r="VJL512" s="103"/>
      <c r="VJM512" s="101" t="s">
        <v>330</v>
      </c>
      <c r="VJN512" s="102"/>
      <c r="VJO512" s="102"/>
      <c r="VJP512" s="102"/>
      <c r="VJQ512" s="102"/>
      <c r="VJR512" s="102"/>
      <c r="VJS512" s="102"/>
      <c r="VJT512" s="103"/>
      <c r="VJU512" s="101" t="s">
        <v>330</v>
      </c>
      <c r="VJV512" s="102"/>
      <c r="VJW512" s="102"/>
      <c r="VJX512" s="102"/>
      <c r="VJY512" s="102"/>
      <c r="VJZ512" s="102"/>
      <c r="VKA512" s="102"/>
      <c r="VKB512" s="103"/>
      <c r="VKC512" s="101" t="s">
        <v>330</v>
      </c>
      <c r="VKD512" s="102"/>
      <c r="VKE512" s="102"/>
      <c r="VKF512" s="102"/>
      <c r="VKG512" s="102"/>
      <c r="VKH512" s="102"/>
      <c r="VKI512" s="102"/>
      <c r="VKJ512" s="103"/>
      <c r="VKK512" s="101" t="s">
        <v>330</v>
      </c>
      <c r="VKL512" s="102"/>
      <c r="VKM512" s="102"/>
      <c r="VKN512" s="102"/>
      <c r="VKO512" s="102"/>
      <c r="VKP512" s="102"/>
      <c r="VKQ512" s="102"/>
      <c r="VKR512" s="103"/>
      <c r="VKS512" s="101" t="s">
        <v>330</v>
      </c>
      <c r="VKT512" s="102"/>
      <c r="VKU512" s="102"/>
      <c r="VKV512" s="102"/>
      <c r="VKW512" s="102"/>
      <c r="VKX512" s="102"/>
      <c r="VKY512" s="102"/>
      <c r="VKZ512" s="103"/>
      <c r="VLA512" s="101" t="s">
        <v>330</v>
      </c>
      <c r="VLB512" s="102"/>
      <c r="VLC512" s="102"/>
      <c r="VLD512" s="102"/>
      <c r="VLE512" s="102"/>
      <c r="VLF512" s="102"/>
      <c r="VLG512" s="102"/>
      <c r="VLH512" s="103"/>
      <c r="VLI512" s="101" t="s">
        <v>330</v>
      </c>
      <c r="VLJ512" s="102"/>
      <c r="VLK512" s="102"/>
      <c r="VLL512" s="102"/>
      <c r="VLM512" s="102"/>
      <c r="VLN512" s="102"/>
      <c r="VLO512" s="102"/>
      <c r="VLP512" s="103"/>
      <c r="VLQ512" s="101" t="s">
        <v>330</v>
      </c>
      <c r="VLR512" s="102"/>
      <c r="VLS512" s="102"/>
      <c r="VLT512" s="102"/>
      <c r="VLU512" s="102"/>
      <c r="VLV512" s="102"/>
      <c r="VLW512" s="102"/>
      <c r="VLX512" s="103"/>
      <c r="VLY512" s="101" t="s">
        <v>330</v>
      </c>
      <c r="VLZ512" s="102"/>
      <c r="VMA512" s="102"/>
      <c r="VMB512" s="102"/>
      <c r="VMC512" s="102"/>
      <c r="VMD512" s="102"/>
      <c r="VME512" s="102"/>
      <c r="VMF512" s="103"/>
      <c r="VMG512" s="101" t="s">
        <v>330</v>
      </c>
      <c r="VMH512" s="102"/>
      <c r="VMI512" s="102"/>
      <c r="VMJ512" s="102"/>
      <c r="VMK512" s="102"/>
      <c r="VML512" s="102"/>
      <c r="VMM512" s="102"/>
      <c r="VMN512" s="103"/>
      <c r="VMO512" s="101" t="s">
        <v>330</v>
      </c>
      <c r="VMP512" s="102"/>
      <c r="VMQ512" s="102"/>
      <c r="VMR512" s="102"/>
      <c r="VMS512" s="102"/>
      <c r="VMT512" s="102"/>
      <c r="VMU512" s="102"/>
      <c r="VMV512" s="103"/>
      <c r="VMW512" s="101" t="s">
        <v>330</v>
      </c>
      <c r="VMX512" s="102"/>
      <c r="VMY512" s="102"/>
      <c r="VMZ512" s="102"/>
      <c r="VNA512" s="102"/>
      <c r="VNB512" s="102"/>
      <c r="VNC512" s="102"/>
      <c r="VND512" s="103"/>
      <c r="VNE512" s="101" t="s">
        <v>330</v>
      </c>
      <c r="VNF512" s="102"/>
      <c r="VNG512" s="102"/>
      <c r="VNH512" s="102"/>
      <c r="VNI512" s="102"/>
      <c r="VNJ512" s="102"/>
      <c r="VNK512" s="102"/>
      <c r="VNL512" s="103"/>
      <c r="VNM512" s="101" t="s">
        <v>330</v>
      </c>
      <c r="VNN512" s="102"/>
      <c r="VNO512" s="102"/>
      <c r="VNP512" s="102"/>
      <c r="VNQ512" s="102"/>
      <c r="VNR512" s="102"/>
      <c r="VNS512" s="102"/>
      <c r="VNT512" s="103"/>
      <c r="VNU512" s="101" t="s">
        <v>330</v>
      </c>
      <c r="VNV512" s="102"/>
      <c r="VNW512" s="102"/>
      <c r="VNX512" s="102"/>
      <c r="VNY512" s="102"/>
      <c r="VNZ512" s="102"/>
      <c r="VOA512" s="102"/>
      <c r="VOB512" s="103"/>
      <c r="VOC512" s="101" t="s">
        <v>330</v>
      </c>
      <c r="VOD512" s="102"/>
      <c r="VOE512" s="102"/>
      <c r="VOF512" s="102"/>
      <c r="VOG512" s="102"/>
      <c r="VOH512" s="102"/>
      <c r="VOI512" s="102"/>
      <c r="VOJ512" s="103"/>
      <c r="VOK512" s="101" t="s">
        <v>330</v>
      </c>
      <c r="VOL512" s="102"/>
      <c r="VOM512" s="102"/>
      <c r="VON512" s="102"/>
      <c r="VOO512" s="102"/>
      <c r="VOP512" s="102"/>
      <c r="VOQ512" s="102"/>
      <c r="VOR512" s="103"/>
      <c r="VOS512" s="101" t="s">
        <v>330</v>
      </c>
      <c r="VOT512" s="102"/>
      <c r="VOU512" s="102"/>
      <c r="VOV512" s="102"/>
      <c r="VOW512" s="102"/>
      <c r="VOX512" s="102"/>
      <c r="VOY512" s="102"/>
      <c r="VOZ512" s="103"/>
      <c r="VPA512" s="101" t="s">
        <v>330</v>
      </c>
      <c r="VPB512" s="102"/>
      <c r="VPC512" s="102"/>
      <c r="VPD512" s="102"/>
      <c r="VPE512" s="102"/>
      <c r="VPF512" s="102"/>
      <c r="VPG512" s="102"/>
      <c r="VPH512" s="103"/>
      <c r="VPI512" s="101" t="s">
        <v>330</v>
      </c>
      <c r="VPJ512" s="102"/>
      <c r="VPK512" s="102"/>
      <c r="VPL512" s="102"/>
      <c r="VPM512" s="102"/>
      <c r="VPN512" s="102"/>
      <c r="VPO512" s="102"/>
      <c r="VPP512" s="103"/>
      <c r="VPQ512" s="101" t="s">
        <v>330</v>
      </c>
      <c r="VPR512" s="102"/>
      <c r="VPS512" s="102"/>
      <c r="VPT512" s="102"/>
      <c r="VPU512" s="102"/>
      <c r="VPV512" s="102"/>
      <c r="VPW512" s="102"/>
      <c r="VPX512" s="103"/>
      <c r="VPY512" s="101" t="s">
        <v>330</v>
      </c>
      <c r="VPZ512" s="102"/>
      <c r="VQA512" s="102"/>
      <c r="VQB512" s="102"/>
      <c r="VQC512" s="102"/>
      <c r="VQD512" s="102"/>
      <c r="VQE512" s="102"/>
      <c r="VQF512" s="103"/>
      <c r="VQG512" s="101" t="s">
        <v>330</v>
      </c>
      <c r="VQH512" s="102"/>
      <c r="VQI512" s="102"/>
      <c r="VQJ512" s="102"/>
      <c r="VQK512" s="102"/>
      <c r="VQL512" s="102"/>
      <c r="VQM512" s="102"/>
      <c r="VQN512" s="103"/>
      <c r="VQO512" s="101" t="s">
        <v>330</v>
      </c>
      <c r="VQP512" s="102"/>
      <c r="VQQ512" s="102"/>
      <c r="VQR512" s="102"/>
      <c r="VQS512" s="102"/>
      <c r="VQT512" s="102"/>
      <c r="VQU512" s="102"/>
      <c r="VQV512" s="103"/>
      <c r="VQW512" s="101" t="s">
        <v>330</v>
      </c>
      <c r="VQX512" s="102"/>
      <c r="VQY512" s="102"/>
      <c r="VQZ512" s="102"/>
      <c r="VRA512" s="102"/>
      <c r="VRB512" s="102"/>
      <c r="VRC512" s="102"/>
      <c r="VRD512" s="103"/>
      <c r="VRE512" s="101" t="s">
        <v>330</v>
      </c>
      <c r="VRF512" s="102"/>
      <c r="VRG512" s="102"/>
      <c r="VRH512" s="102"/>
      <c r="VRI512" s="102"/>
      <c r="VRJ512" s="102"/>
      <c r="VRK512" s="102"/>
      <c r="VRL512" s="103"/>
      <c r="VRM512" s="101" t="s">
        <v>330</v>
      </c>
      <c r="VRN512" s="102"/>
      <c r="VRO512" s="102"/>
      <c r="VRP512" s="102"/>
      <c r="VRQ512" s="102"/>
      <c r="VRR512" s="102"/>
      <c r="VRS512" s="102"/>
      <c r="VRT512" s="103"/>
      <c r="VRU512" s="101" t="s">
        <v>330</v>
      </c>
      <c r="VRV512" s="102"/>
      <c r="VRW512" s="102"/>
      <c r="VRX512" s="102"/>
      <c r="VRY512" s="102"/>
      <c r="VRZ512" s="102"/>
      <c r="VSA512" s="102"/>
      <c r="VSB512" s="103"/>
      <c r="VSC512" s="101" t="s">
        <v>330</v>
      </c>
      <c r="VSD512" s="102"/>
      <c r="VSE512" s="102"/>
      <c r="VSF512" s="102"/>
      <c r="VSG512" s="102"/>
      <c r="VSH512" s="102"/>
      <c r="VSI512" s="102"/>
      <c r="VSJ512" s="103"/>
      <c r="VSK512" s="101" t="s">
        <v>330</v>
      </c>
      <c r="VSL512" s="102"/>
      <c r="VSM512" s="102"/>
      <c r="VSN512" s="102"/>
      <c r="VSO512" s="102"/>
      <c r="VSP512" s="102"/>
      <c r="VSQ512" s="102"/>
      <c r="VSR512" s="103"/>
      <c r="VSS512" s="101" t="s">
        <v>330</v>
      </c>
      <c r="VST512" s="102"/>
      <c r="VSU512" s="102"/>
      <c r="VSV512" s="102"/>
      <c r="VSW512" s="102"/>
      <c r="VSX512" s="102"/>
      <c r="VSY512" s="102"/>
      <c r="VSZ512" s="103"/>
      <c r="VTA512" s="101" t="s">
        <v>330</v>
      </c>
      <c r="VTB512" s="102"/>
      <c r="VTC512" s="102"/>
      <c r="VTD512" s="102"/>
      <c r="VTE512" s="102"/>
      <c r="VTF512" s="102"/>
      <c r="VTG512" s="102"/>
      <c r="VTH512" s="103"/>
      <c r="VTI512" s="101" t="s">
        <v>330</v>
      </c>
      <c r="VTJ512" s="102"/>
      <c r="VTK512" s="102"/>
      <c r="VTL512" s="102"/>
      <c r="VTM512" s="102"/>
      <c r="VTN512" s="102"/>
      <c r="VTO512" s="102"/>
      <c r="VTP512" s="103"/>
      <c r="VTQ512" s="101" t="s">
        <v>330</v>
      </c>
      <c r="VTR512" s="102"/>
      <c r="VTS512" s="102"/>
      <c r="VTT512" s="102"/>
      <c r="VTU512" s="102"/>
      <c r="VTV512" s="102"/>
      <c r="VTW512" s="102"/>
      <c r="VTX512" s="103"/>
      <c r="VTY512" s="101" t="s">
        <v>330</v>
      </c>
      <c r="VTZ512" s="102"/>
      <c r="VUA512" s="102"/>
      <c r="VUB512" s="102"/>
      <c r="VUC512" s="102"/>
      <c r="VUD512" s="102"/>
      <c r="VUE512" s="102"/>
      <c r="VUF512" s="103"/>
      <c r="VUG512" s="101" t="s">
        <v>330</v>
      </c>
      <c r="VUH512" s="102"/>
      <c r="VUI512" s="102"/>
      <c r="VUJ512" s="102"/>
      <c r="VUK512" s="102"/>
      <c r="VUL512" s="102"/>
      <c r="VUM512" s="102"/>
      <c r="VUN512" s="103"/>
      <c r="VUO512" s="101" t="s">
        <v>330</v>
      </c>
      <c r="VUP512" s="102"/>
      <c r="VUQ512" s="102"/>
      <c r="VUR512" s="102"/>
      <c r="VUS512" s="102"/>
      <c r="VUT512" s="102"/>
      <c r="VUU512" s="102"/>
      <c r="VUV512" s="103"/>
      <c r="VUW512" s="101" t="s">
        <v>330</v>
      </c>
      <c r="VUX512" s="102"/>
      <c r="VUY512" s="102"/>
      <c r="VUZ512" s="102"/>
      <c r="VVA512" s="102"/>
      <c r="VVB512" s="102"/>
      <c r="VVC512" s="102"/>
      <c r="VVD512" s="103"/>
      <c r="VVE512" s="101" t="s">
        <v>330</v>
      </c>
      <c r="VVF512" s="102"/>
      <c r="VVG512" s="102"/>
      <c r="VVH512" s="102"/>
      <c r="VVI512" s="102"/>
      <c r="VVJ512" s="102"/>
      <c r="VVK512" s="102"/>
      <c r="VVL512" s="103"/>
      <c r="VVM512" s="101" t="s">
        <v>330</v>
      </c>
      <c r="VVN512" s="102"/>
      <c r="VVO512" s="102"/>
      <c r="VVP512" s="102"/>
      <c r="VVQ512" s="102"/>
      <c r="VVR512" s="102"/>
      <c r="VVS512" s="102"/>
      <c r="VVT512" s="103"/>
      <c r="VVU512" s="101" t="s">
        <v>330</v>
      </c>
      <c r="VVV512" s="102"/>
      <c r="VVW512" s="102"/>
      <c r="VVX512" s="102"/>
      <c r="VVY512" s="102"/>
      <c r="VVZ512" s="102"/>
      <c r="VWA512" s="102"/>
      <c r="VWB512" s="103"/>
      <c r="VWC512" s="101" t="s">
        <v>330</v>
      </c>
      <c r="VWD512" s="102"/>
      <c r="VWE512" s="102"/>
      <c r="VWF512" s="102"/>
      <c r="VWG512" s="102"/>
      <c r="VWH512" s="102"/>
      <c r="VWI512" s="102"/>
      <c r="VWJ512" s="103"/>
      <c r="VWK512" s="101" t="s">
        <v>330</v>
      </c>
      <c r="VWL512" s="102"/>
      <c r="VWM512" s="102"/>
      <c r="VWN512" s="102"/>
      <c r="VWO512" s="102"/>
      <c r="VWP512" s="102"/>
      <c r="VWQ512" s="102"/>
      <c r="VWR512" s="103"/>
      <c r="VWS512" s="101" t="s">
        <v>330</v>
      </c>
      <c r="VWT512" s="102"/>
      <c r="VWU512" s="102"/>
      <c r="VWV512" s="102"/>
      <c r="VWW512" s="102"/>
      <c r="VWX512" s="102"/>
      <c r="VWY512" s="102"/>
      <c r="VWZ512" s="103"/>
      <c r="VXA512" s="101" t="s">
        <v>330</v>
      </c>
      <c r="VXB512" s="102"/>
      <c r="VXC512" s="102"/>
      <c r="VXD512" s="102"/>
      <c r="VXE512" s="102"/>
      <c r="VXF512" s="102"/>
      <c r="VXG512" s="102"/>
      <c r="VXH512" s="103"/>
      <c r="VXI512" s="101" t="s">
        <v>330</v>
      </c>
      <c r="VXJ512" s="102"/>
      <c r="VXK512" s="102"/>
      <c r="VXL512" s="102"/>
      <c r="VXM512" s="102"/>
      <c r="VXN512" s="102"/>
      <c r="VXO512" s="102"/>
      <c r="VXP512" s="103"/>
      <c r="VXQ512" s="101" t="s">
        <v>330</v>
      </c>
      <c r="VXR512" s="102"/>
      <c r="VXS512" s="102"/>
      <c r="VXT512" s="102"/>
      <c r="VXU512" s="102"/>
      <c r="VXV512" s="102"/>
      <c r="VXW512" s="102"/>
      <c r="VXX512" s="103"/>
      <c r="VXY512" s="101" t="s">
        <v>330</v>
      </c>
      <c r="VXZ512" s="102"/>
      <c r="VYA512" s="102"/>
      <c r="VYB512" s="102"/>
      <c r="VYC512" s="102"/>
      <c r="VYD512" s="102"/>
      <c r="VYE512" s="102"/>
      <c r="VYF512" s="103"/>
      <c r="VYG512" s="101" t="s">
        <v>330</v>
      </c>
      <c r="VYH512" s="102"/>
      <c r="VYI512" s="102"/>
      <c r="VYJ512" s="102"/>
      <c r="VYK512" s="102"/>
      <c r="VYL512" s="102"/>
      <c r="VYM512" s="102"/>
      <c r="VYN512" s="103"/>
      <c r="VYO512" s="101" t="s">
        <v>330</v>
      </c>
      <c r="VYP512" s="102"/>
      <c r="VYQ512" s="102"/>
      <c r="VYR512" s="102"/>
      <c r="VYS512" s="102"/>
      <c r="VYT512" s="102"/>
      <c r="VYU512" s="102"/>
      <c r="VYV512" s="103"/>
      <c r="VYW512" s="101" t="s">
        <v>330</v>
      </c>
      <c r="VYX512" s="102"/>
      <c r="VYY512" s="102"/>
      <c r="VYZ512" s="102"/>
      <c r="VZA512" s="102"/>
      <c r="VZB512" s="102"/>
      <c r="VZC512" s="102"/>
      <c r="VZD512" s="103"/>
      <c r="VZE512" s="101" t="s">
        <v>330</v>
      </c>
      <c r="VZF512" s="102"/>
      <c r="VZG512" s="102"/>
      <c r="VZH512" s="102"/>
      <c r="VZI512" s="102"/>
      <c r="VZJ512" s="102"/>
      <c r="VZK512" s="102"/>
      <c r="VZL512" s="103"/>
      <c r="VZM512" s="101" t="s">
        <v>330</v>
      </c>
      <c r="VZN512" s="102"/>
      <c r="VZO512" s="102"/>
      <c r="VZP512" s="102"/>
      <c r="VZQ512" s="102"/>
      <c r="VZR512" s="102"/>
      <c r="VZS512" s="102"/>
      <c r="VZT512" s="103"/>
      <c r="VZU512" s="101" t="s">
        <v>330</v>
      </c>
      <c r="VZV512" s="102"/>
      <c r="VZW512" s="102"/>
      <c r="VZX512" s="102"/>
      <c r="VZY512" s="102"/>
      <c r="VZZ512" s="102"/>
      <c r="WAA512" s="102"/>
      <c r="WAB512" s="103"/>
      <c r="WAC512" s="101" t="s">
        <v>330</v>
      </c>
      <c r="WAD512" s="102"/>
      <c r="WAE512" s="102"/>
      <c r="WAF512" s="102"/>
      <c r="WAG512" s="102"/>
      <c r="WAH512" s="102"/>
      <c r="WAI512" s="102"/>
      <c r="WAJ512" s="103"/>
      <c r="WAK512" s="101" t="s">
        <v>330</v>
      </c>
      <c r="WAL512" s="102"/>
      <c r="WAM512" s="102"/>
      <c r="WAN512" s="102"/>
      <c r="WAO512" s="102"/>
      <c r="WAP512" s="102"/>
      <c r="WAQ512" s="102"/>
      <c r="WAR512" s="103"/>
      <c r="WAS512" s="101" t="s">
        <v>330</v>
      </c>
      <c r="WAT512" s="102"/>
      <c r="WAU512" s="102"/>
      <c r="WAV512" s="102"/>
      <c r="WAW512" s="102"/>
      <c r="WAX512" s="102"/>
      <c r="WAY512" s="102"/>
      <c r="WAZ512" s="103"/>
      <c r="WBA512" s="101" t="s">
        <v>330</v>
      </c>
      <c r="WBB512" s="102"/>
      <c r="WBC512" s="102"/>
      <c r="WBD512" s="102"/>
      <c r="WBE512" s="102"/>
      <c r="WBF512" s="102"/>
      <c r="WBG512" s="102"/>
      <c r="WBH512" s="103"/>
      <c r="WBI512" s="101" t="s">
        <v>330</v>
      </c>
      <c r="WBJ512" s="102"/>
      <c r="WBK512" s="102"/>
      <c r="WBL512" s="102"/>
      <c r="WBM512" s="102"/>
      <c r="WBN512" s="102"/>
      <c r="WBO512" s="102"/>
      <c r="WBP512" s="103"/>
      <c r="WBQ512" s="101" t="s">
        <v>330</v>
      </c>
      <c r="WBR512" s="102"/>
      <c r="WBS512" s="102"/>
      <c r="WBT512" s="102"/>
      <c r="WBU512" s="102"/>
      <c r="WBV512" s="102"/>
      <c r="WBW512" s="102"/>
      <c r="WBX512" s="103"/>
      <c r="WBY512" s="101" t="s">
        <v>330</v>
      </c>
      <c r="WBZ512" s="102"/>
      <c r="WCA512" s="102"/>
      <c r="WCB512" s="102"/>
      <c r="WCC512" s="102"/>
      <c r="WCD512" s="102"/>
      <c r="WCE512" s="102"/>
      <c r="WCF512" s="103"/>
      <c r="WCG512" s="101" t="s">
        <v>330</v>
      </c>
      <c r="WCH512" s="102"/>
      <c r="WCI512" s="102"/>
      <c r="WCJ512" s="102"/>
      <c r="WCK512" s="102"/>
      <c r="WCL512" s="102"/>
      <c r="WCM512" s="102"/>
      <c r="WCN512" s="103"/>
      <c r="WCO512" s="101" t="s">
        <v>330</v>
      </c>
      <c r="WCP512" s="102"/>
      <c r="WCQ512" s="102"/>
      <c r="WCR512" s="102"/>
      <c r="WCS512" s="102"/>
      <c r="WCT512" s="102"/>
      <c r="WCU512" s="102"/>
      <c r="WCV512" s="103"/>
      <c r="WCW512" s="101" t="s">
        <v>330</v>
      </c>
      <c r="WCX512" s="102"/>
      <c r="WCY512" s="102"/>
      <c r="WCZ512" s="102"/>
      <c r="WDA512" s="102"/>
      <c r="WDB512" s="102"/>
      <c r="WDC512" s="102"/>
      <c r="WDD512" s="103"/>
      <c r="WDE512" s="101" t="s">
        <v>330</v>
      </c>
      <c r="WDF512" s="102"/>
      <c r="WDG512" s="102"/>
      <c r="WDH512" s="102"/>
      <c r="WDI512" s="102"/>
      <c r="WDJ512" s="102"/>
      <c r="WDK512" s="102"/>
      <c r="WDL512" s="103"/>
      <c r="WDM512" s="101" t="s">
        <v>330</v>
      </c>
      <c r="WDN512" s="102"/>
      <c r="WDO512" s="102"/>
      <c r="WDP512" s="102"/>
      <c r="WDQ512" s="102"/>
      <c r="WDR512" s="102"/>
      <c r="WDS512" s="102"/>
      <c r="WDT512" s="103"/>
      <c r="WDU512" s="101" t="s">
        <v>330</v>
      </c>
      <c r="WDV512" s="102"/>
      <c r="WDW512" s="102"/>
      <c r="WDX512" s="102"/>
      <c r="WDY512" s="102"/>
      <c r="WDZ512" s="102"/>
      <c r="WEA512" s="102"/>
      <c r="WEB512" s="103"/>
      <c r="WEC512" s="101" t="s">
        <v>330</v>
      </c>
      <c r="WED512" s="102"/>
      <c r="WEE512" s="102"/>
      <c r="WEF512" s="102"/>
      <c r="WEG512" s="102"/>
      <c r="WEH512" s="102"/>
      <c r="WEI512" s="102"/>
      <c r="WEJ512" s="103"/>
      <c r="WEK512" s="101" t="s">
        <v>330</v>
      </c>
      <c r="WEL512" s="102"/>
      <c r="WEM512" s="102"/>
      <c r="WEN512" s="102"/>
      <c r="WEO512" s="102"/>
      <c r="WEP512" s="102"/>
      <c r="WEQ512" s="102"/>
      <c r="WER512" s="103"/>
      <c r="WES512" s="101" t="s">
        <v>330</v>
      </c>
      <c r="WET512" s="102"/>
      <c r="WEU512" s="102"/>
      <c r="WEV512" s="102"/>
      <c r="WEW512" s="102"/>
      <c r="WEX512" s="102"/>
      <c r="WEY512" s="102"/>
      <c r="WEZ512" s="103"/>
      <c r="WFA512" s="101" t="s">
        <v>330</v>
      </c>
      <c r="WFB512" s="102"/>
      <c r="WFC512" s="102"/>
      <c r="WFD512" s="102"/>
      <c r="WFE512" s="102"/>
      <c r="WFF512" s="102"/>
      <c r="WFG512" s="102"/>
      <c r="WFH512" s="103"/>
      <c r="WFI512" s="101" t="s">
        <v>330</v>
      </c>
      <c r="WFJ512" s="102"/>
      <c r="WFK512" s="102"/>
      <c r="WFL512" s="102"/>
      <c r="WFM512" s="102"/>
      <c r="WFN512" s="102"/>
      <c r="WFO512" s="102"/>
      <c r="WFP512" s="103"/>
      <c r="WFQ512" s="101" t="s">
        <v>330</v>
      </c>
      <c r="WFR512" s="102"/>
      <c r="WFS512" s="102"/>
      <c r="WFT512" s="102"/>
      <c r="WFU512" s="102"/>
      <c r="WFV512" s="102"/>
      <c r="WFW512" s="102"/>
      <c r="WFX512" s="103"/>
      <c r="WFY512" s="101" t="s">
        <v>330</v>
      </c>
      <c r="WFZ512" s="102"/>
      <c r="WGA512" s="102"/>
      <c r="WGB512" s="102"/>
      <c r="WGC512" s="102"/>
      <c r="WGD512" s="102"/>
      <c r="WGE512" s="102"/>
      <c r="WGF512" s="103"/>
      <c r="WGG512" s="101" t="s">
        <v>330</v>
      </c>
      <c r="WGH512" s="102"/>
      <c r="WGI512" s="102"/>
      <c r="WGJ512" s="102"/>
      <c r="WGK512" s="102"/>
      <c r="WGL512" s="102"/>
      <c r="WGM512" s="102"/>
      <c r="WGN512" s="103"/>
      <c r="WGO512" s="101" t="s">
        <v>330</v>
      </c>
      <c r="WGP512" s="102"/>
      <c r="WGQ512" s="102"/>
      <c r="WGR512" s="102"/>
      <c r="WGS512" s="102"/>
      <c r="WGT512" s="102"/>
      <c r="WGU512" s="102"/>
      <c r="WGV512" s="103"/>
      <c r="WGW512" s="101" t="s">
        <v>330</v>
      </c>
      <c r="WGX512" s="102"/>
      <c r="WGY512" s="102"/>
      <c r="WGZ512" s="102"/>
      <c r="WHA512" s="102"/>
      <c r="WHB512" s="102"/>
      <c r="WHC512" s="102"/>
      <c r="WHD512" s="103"/>
      <c r="WHE512" s="101" t="s">
        <v>330</v>
      </c>
      <c r="WHF512" s="102"/>
      <c r="WHG512" s="102"/>
      <c r="WHH512" s="102"/>
      <c r="WHI512" s="102"/>
      <c r="WHJ512" s="102"/>
      <c r="WHK512" s="102"/>
      <c r="WHL512" s="103"/>
      <c r="WHM512" s="101" t="s">
        <v>330</v>
      </c>
      <c r="WHN512" s="102"/>
      <c r="WHO512" s="102"/>
      <c r="WHP512" s="102"/>
      <c r="WHQ512" s="102"/>
      <c r="WHR512" s="102"/>
      <c r="WHS512" s="102"/>
      <c r="WHT512" s="103"/>
      <c r="WHU512" s="101" t="s">
        <v>330</v>
      </c>
      <c r="WHV512" s="102"/>
      <c r="WHW512" s="102"/>
      <c r="WHX512" s="102"/>
      <c r="WHY512" s="102"/>
      <c r="WHZ512" s="102"/>
      <c r="WIA512" s="102"/>
      <c r="WIB512" s="103"/>
      <c r="WIC512" s="101" t="s">
        <v>330</v>
      </c>
      <c r="WID512" s="102"/>
      <c r="WIE512" s="102"/>
      <c r="WIF512" s="102"/>
      <c r="WIG512" s="102"/>
      <c r="WIH512" s="102"/>
      <c r="WII512" s="102"/>
      <c r="WIJ512" s="103"/>
      <c r="WIK512" s="101" t="s">
        <v>330</v>
      </c>
      <c r="WIL512" s="102"/>
      <c r="WIM512" s="102"/>
      <c r="WIN512" s="102"/>
      <c r="WIO512" s="102"/>
      <c r="WIP512" s="102"/>
      <c r="WIQ512" s="102"/>
      <c r="WIR512" s="103"/>
      <c r="WIS512" s="101" t="s">
        <v>330</v>
      </c>
      <c r="WIT512" s="102"/>
      <c r="WIU512" s="102"/>
      <c r="WIV512" s="102"/>
      <c r="WIW512" s="102"/>
      <c r="WIX512" s="102"/>
      <c r="WIY512" s="102"/>
      <c r="WIZ512" s="103"/>
      <c r="WJA512" s="101" t="s">
        <v>330</v>
      </c>
      <c r="WJB512" s="102"/>
      <c r="WJC512" s="102"/>
      <c r="WJD512" s="102"/>
      <c r="WJE512" s="102"/>
      <c r="WJF512" s="102"/>
      <c r="WJG512" s="102"/>
      <c r="WJH512" s="103"/>
      <c r="WJI512" s="101" t="s">
        <v>330</v>
      </c>
      <c r="WJJ512" s="102"/>
      <c r="WJK512" s="102"/>
      <c r="WJL512" s="102"/>
      <c r="WJM512" s="102"/>
      <c r="WJN512" s="102"/>
      <c r="WJO512" s="102"/>
      <c r="WJP512" s="103"/>
      <c r="WJQ512" s="101" t="s">
        <v>330</v>
      </c>
      <c r="WJR512" s="102"/>
      <c r="WJS512" s="102"/>
      <c r="WJT512" s="102"/>
      <c r="WJU512" s="102"/>
      <c r="WJV512" s="102"/>
      <c r="WJW512" s="102"/>
      <c r="WJX512" s="103"/>
      <c r="WJY512" s="101" t="s">
        <v>330</v>
      </c>
      <c r="WJZ512" s="102"/>
      <c r="WKA512" s="102"/>
      <c r="WKB512" s="102"/>
      <c r="WKC512" s="102"/>
      <c r="WKD512" s="102"/>
      <c r="WKE512" s="102"/>
      <c r="WKF512" s="103"/>
      <c r="WKG512" s="101" t="s">
        <v>330</v>
      </c>
      <c r="WKH512" s="102"/>
      <c r="WKI512" s="102"/>
      <c r="WKJ512" s="102"/>
      <c r="WKK512" s="102"/>
      <c r="WKL512" s="102"/>
      <c r="WKM512" s="102"/>
      <c r="WKN512" s="103"/>
      <c r="WKO512" s="101" t="s">
        <v>330</v>
      </c>
      <c r="WKP512" s="102"/>
      <c r="WKQ512" s="102"/>
      <c r="WKR512" s="102"/>
      <c r="WKS512" s="102"/>
      <c r="WKT512" s="102"/>
      <c r="WKU512" s="102"/>
      <c r="WKV512" s="103"/>
      <c r="WKW512" s="101" t="s">
        <v>330</v>
      </c>
      <c r="WKX512" s="102"/>
      <c r="WKY512" s="102"/>
      <c r="WKZ512" s="102"/>
      <c r="WLA512" s="102"/>
      <c r="WLB512" s="102"/>
      <c r="WLC512" s="102"/>
      <c r="WLD512" s="103"/>
      <c r="WLE512" s="101" t="s">
        <v>330</v>
      </c>
      <c r="WLF512" s="102"/>
      <c r="WLG512" s="102"/>
      <c r="WLH512" s="102"/>
      <c r="WLI512" s="102"/>
      <c r="WLJ512" s="102"/>
      <c r="WLK512" s="102"/>
      <c r="WLL512" s="103"/>
      <c r="WLM512" s="101" t="s">
        <v>330</v>
      </c>
      <c r="WLN512" s="102"/>
      <c r="WLO512" s="102"/>
      <c r="WLP512" s="102"/>
      <c r="WLQ512" s="102"/>
      <c r="WLR512" s="102"/>
      <c r="WLS512" s="102"/>
      <c r="WLT512" s="103"/>
      <c r="WLU512" s="101" t="s">
        <v>330</v>
      </c>
      <c r="WLV512" s="102"/>
      <c r="WLW512" s="102"/>
      <c r="WLX512" s="102"/>
      <c r="WLY512" s="102"/>
      <c r="WLZ512" s="102"/>
      <c r="WMA512" s="102"/>
      <c r="WMB512" s="103"/>
      <c r="WMC512" s="101" t="s">
        <v>330</v>
      </c>
      <c r="WMD512" s="102"/>
      <c r="WME512" s="102"/>
      <c r="WMF512" s="102"/>
      <c r="WMG512" s="102"/>
      <c r="WMH512" s="102"/>
      <c r="WMI512" s="102"/>
      <c r="WMJ512" s="103"/>
      <c r="WMK512" s="101" t="s">
        <v>330</v>
      </c>
      <c r="WML512" s="102"/>
      <c r="WMM512" s="102"/>
      <c r="WMN512" s="102"/>
      <c r="WMO512" s="102"/>
      <c r="WMP512" s="102"/>
      <c r="WMQ512" s="102"/>
      <c r="WMR512" s="103"/>
      <c r="WMS512" s="101" t="s">
        <v>330</v>
      </c>
      <c r="WMT512" s="102"/>
      <c r="WMU512" s="102"/>
      <c r="WMV512" s="102"/>
      <c r="WMW512" s="102"/>
      <c r="WMX512" s="102"/>
      <c r="WMY512" s="102"/>
      <c r="WMZ512" s="103"/>
      <c r="WNA512" s="101" t="s">
        <v>330</v>
      </c>
      <c r="WNB512" s="102"/>
      <c r="WNC512" s="102"/>
      <c r="WND512" s="102"/>
      <c r="WNE512" s="102"/>
      <c r="WNF512" s="102"/>
      <c r="WNG512" s="102"/>
      <c r="WNH512" s="103"/>
      <c r="WNI512" s="101" t="s">
        <v>330</v>
      </c>
      <c r="WNJ512" s="102"/>
      <c r="WNK512" s="102"/>
      <c r="WNL512" s="102"/>
      <c r="WNM512" s="102"/>
      <c r="WNN512" s="102"/>
      <c r="WNO512" s="102"/>
      <c r="WNP512" s="103"/>
      <c r="WNQ512" s="101" t="s">
        <v>330</v>
      </c>
      <c r="WNR512" s="102"/>
      <c r="WNS512" s="102"/>
      <c r="WNT512" s="102"/>
      <c r="WNU512" s="102"/>
      <c r="WNV512" s="102"/>
      <c r="WNW512" s="102"/>
      <c r="WNX512" s="103"/>
      <c r="WNY512" s="101" t="s">
        <v>330</v>
      </c>
      <c r="WNZ512" s="102"/>
      <c r="WOA512" s="102"/>
      <c r="WOB512" s="102"/>
      <c r="WOC512" s="102"/>
      <c r="WOD512" s="102"/>
      <c r="WOE512" s="102"/>
      <c r="WOF512" s="103"/>
      <c r="WOG512" s="101" t="s">
        <v>330</v>
      </c>
      <c r="WOH512" s="102"/>
      <c r="WOI512" s="102"/>
      <c r="WOJ512" s="102"/>
      <c r="WOK512" s="102"/>
      <c r="WOL512" s="102"/>
      <c r="WOM512" s="102"/>
      <c r="WON512" s="103"/>
      <c r="WOO512" s="101" t="s">
        <v>330</v>
      </c>
      <c r="WOP512" s="102"/>
      <c r="WOQ512" s="102"/>
      <c r="WOR512" s="102"/>
      <c r="WOS512" s="102"/>
      <c r="WOT512" s="102"/>
      <c r="WOU512" s="102"/>
      <c r="WOV512" s="103"/>
      <c r="WOW512" s="101" t="s">
        <v>330</v>
      </c>
      <c r="WOX512" s="102"/>
      <c r="WOY512" s="102"/>
      <c r="WOZ512" s="102"/>
      <c r="WPA512" s="102"/>
      <c r="WPB512" s="102"/>
      <c r="WPC512" s="102"/>
      <c r="WPD512" s="103"/>
      <c r="WPE512" s="101" t="s">
        <v>330</v>
      </c>
      <c r="WPF512" s="102"/>
      <c r="WPG512" s="102"/>
      <c r="WPH512" s="102"/>
      <c r="WPI512" s="102"/>
      <c r="WPJ512" s="102"/>
      <c r="WPK512" s="102"/>
      <c r="WPL512" s="103"/>
      <c r="WPM512" s="101" t="s">
        <v>330</v>
      </c>
      <c r="WPN512" s="102"/>
      <c r="WPO512" s="102"/>
      <c r="WPP512" s="102"/>
      <c r="WPQ512" s="102"/>
      <c r="WPR512" s="102"/>
      <c r="WPS512" s="102"/>
      <c r="WPT512" s="103"/>
      <c r="WPU512" s="101" t="s">
        <v>330</v>
      </c>
      <c r="WPV512" s="102"/>
      <c r="WPW512" s="102"/>
      <c r="WPX512" s="102"/>
      <c r="WPY512" s="102"/>
      <c r="WPZ512" s="102"/>
      <c r="WQA512" s="102"/>
      <c r="WQB512" s="103"/>
      <c r="WQC512" s="101" t="s">
        <v>330</v>
      </c>
      <c r="WQD512" s="102"/>
      <c r="WQE512" s="102"/>
      <c r="WQF512" s="102"/>
      <c r="WQG512" s="102"/>
      <c r="WQH512" s="102"/>
      <c r="WQI512" s="102"/>
      <c r="WQJ512" s="103"/>
      <c r="WQK512" s="101" t="s">
        <v>330</v>
      </c>
      <c r="WQL512" s="102"/>
      <c r="WQM512" s="102"/>
      <c r="WQN512" s="102"/>
      <c r="WQO512" s="102"/>
      <c r="WQP512" s="102"/>
      <c r="WQQ512" s="102"/>
      <c r="WQR512" s="103"/>
      <c r="WQS512" s="101" t="s">
        <v>330</v>
      </c>
      <c r="WQT512" s="102"/>
      <c r="WQU512" s="102"/>
      <c r="WQV512" s="102"/>
      <c r="WQW512" s="102"/>
      <c r="WQX512" s="102"/>
      <c r="WQY512" s="102"/>
      <c r="WQZ512" s="103"/>
      <c r="WRA512" s="101" t="s">
        <v>330</v>
      </c>
      <c r="WRB512" s="102"/>
      <c r="WRC512" s="102"/>
      <c r="WRD512" s="102"/>
      <c r="WRE512" s="102"/>
      <c r="WRF512" s="102"/>
      <c r="WRG512" s="102"/>
      <c r="WRH512" s="103"/>
      <c r="WRI512" s="101" t="s">
        <v>330</v>
      </c>
      <c r="WRJ512" s="102"/>
      <c r="WRK512" s="102"/>
      <c r="WRL512" s="102"/>
      <c r="WRM512" s="102"/>
      <c r="WRN512" s="102"/>
      <c r="WRO512" s="102"/>
      <c r="WRP512" s="103"/>
      <c r="WRQ512" s="101" t="s">
        <v>330</v>
      </c>
      <c r="WRR512" s="102"/>
      <c r="WRS512" s="102"/>
      <c r="WRT512" s="102"/>
      <c r="WRU512" s="102"/>
      <c r="WRV512" s="102"/>
      <c r="WRW512" s="102"/>
      <c r="WRX512" s="103"/>
      <c r="WRY512" s="101" t="s">
        <v>330</v>
      </c>
      <c r="WRZ512" s="102"/>
      <c r="WSA512" s="102"/>
      <c r="WSB512" s="102"/>
      <c r="WSC512" s="102"/>
      <c r="WSD512" s="102"/>
      <c r="WSE512" s="102"/>
      <c r="WSF512" s="103"/>
      <c r="WSG512" s="101" t="s">
        <v>330</v>
      </c>
      <c r="WSH512" s="102"/>
      <c r="WSI512" s="102"/>
      <c r="WSJ512" s="102"/>
      <c r="WSK512" s="102"/>
      <c r="WSL512" s="102"/>
      <c r="WSM512" s="102"/>
      <c r="WSN512" s="103"/>
      <c r="WSO512" s="101" t="s">
        <v>330</v>
      </c>
      <c r="WSP512" s="102"/>
      <c r="WSQ512" s="102"/>
      <c r="WSR512" s="102"/>
      <c r="WSS512" s="102"/>
      <c r="WST512" s="102"/>
      <c r="WSU512" s="102"/>
      <c r="WSV512" s="103"/>
      <c r="WSW512" s="101" t="s">
        <v>330</v>
      </c>
      <c r="WSX512" s="102"/>
      <c r="WSY512" s="102"/>
      <c r="WSZ512" s="102"/>
      <c r="WTA512" s="102"/>
      <c r="WTB512" s="102"/>
      <c r="WTC512" s="102"/>
      <c r="WTD512" s="103"/>
      <c r="WTE512" s="101" t="s">
        <v>330</v>
      </c>
      <c r="WTF512" s="102"/>
      <c r="WTG512" s="102"/>
      <c r="WTH512" s="102"/>
      <c r="WTI512" s="102"/>
      <c r="WTJ512" s="102"/>
      <c r="WTK512" s="102"/>
      <c r="WTL512" s="103"/>
      <c r="WTM512" s="101" t="s">
        <v>330</v>
      </c>
      <c r="WTN512" s="102"/>
      <c r="WTO512" s="102"/>
      <c r="WTP512" s="102"/>
      <c r="WTQ512" s="102"/>
      <c r="WTR512" s="102"/>
      <c r="WTS512" s="102"/>
      <c r="WTT512" s="103"/>
      <c r="WTU512" s="101" t="s">
        <v>330</v>
      </c>
      <c r="WTV512" s="102"/>
      <c r="WTW512" s="102"/>
      <c r="WTX512" s="102"/>
      <c r="WTY512" s="102"/>
      <c r="WTZ512" s="102"/>
      <c r="WUA512" s="102"/>
      <c r="WUB512" s="103"/>
      <c r="WUC512" s="101" t="s">
        <v>330</v>
      </c>
      <c r="WUD512" s="102"/>
      <c r="WUE512" s="102"/>
      <c r="WUF512" s="102"/>
      <c r="WUG512" s="102"/>
      <c r="WUH512" s="102"/>
      <c r="WUI512" s="102"/>
      <c r="WUJ512" s="103"/>
      <c r="WUK512" s="101" t="s">
        <v>330</v>
      </c>
      <c r="WUL512" s="102"/>
      <c r="WUM512" s="102"/>
      <c r="WUN512" s="102"/>
      <c r="WUO512" s="102"/>
      <c r="WUP512" s="102"/>
      <c r="WUQ512" s="102"/>
      <c r="WUR512" s="103"/>
      <c r="WUS512" s="101" t="s">
        <v>330</v>
      </c>
      <c r="WUT512" s="102"/>
      <c r="WUU512" s="102"/>
      <c r="WUV512" s="102"/>
      <c r="WUW512" s="102"/>
      <c r="WUX512" s="102"/>
      <c r="WUY512" s="102"/>
      <c r="WUZ512" s="103"/>
      <c r="WVA512" s="101" t="s">
        <v>330</v>
      </c>
      <c r="WVB512" s="102"/>
      <c r="WVC512" s="102"/>
      <c r="WVD512" s="102"/>
      <c r="WVE512" s="102"/>
      <c r="WVF512" s="102"/>
      <c r="WVG512" s="102"/>
      <c r="WVH512" s="103"/>
      <c r="WVI512" s="101" t="s">
        <v>330</v>
      </c>
      <c r="WVJ512" s="102"/>
      <c r="WVK512" s="102"/>
      <c r="WVL512" s="102"/>
      <c r="WVM512" s="102"/>
      <c r="WVN512" s="102"/>
      <c r="WVO512" s="102"/>
      <c r="WVP512" s="103"/>
      <c r="WVQ512" s="101" t="s">
        <v>330</v>
      </c>
      <c r="WVR512" s="102"/>
      <c r="WVS512" s="102"/>
      <c r="WVT512" s="102"/>
      <c r="WVU512" s="102"/>
      <c r="WVV512" s="102"/>
      <c r="WVW512" s="102"/>
      <c r="WVX512" s="103"/>
      <c r="WVY512" s="101" t="s">
        <v>330</v>
      </c>
      <c r="WVZ512" s="102"/>
      <c r="WWA512" s="102"/>
      <c r="WWB512" s="102"/>
      <c r="WWC512" s="102"/>
      <c r="WWD512" s="102"/>
      <c r="WWE512" s="102"/>
      <c r="WWF512" s="103"/>
      <c r="WWG512" s="101" t="s">
        <v>330</v>
      </c>
      <c r="WWH512" s="102"/>
      <c r="WWI512" s="102"/>
      <c r="WWJ512" s="102"/>
      <c r="WWK512" s="102"/>
      <c r="WWL512" s="102"/>
      <c r="WWM512" s="102"/>
      <c r="WWN512" s="103"/>
      <c r="WWO512" s="101" t="s">
        <v>330</v>
      </c>
      <c r="WWP512" s="102"/>
      <c r="WWQ512" s="102"/>
      <c r="WWR512" s="102"/>
      <c r="WWS512" s="102"/>
      <c r="WWT512" s="102"/>
      <c r="WWU512" s="102"/>
      <c r="WWV512" s="103"/>
      <c r="WWW512" s="101" t="s">
        <v>330</v>
      </c>
      <c r="WWX512" s="102"/>
      <c r="WWY512" s="102"/>
      <c r="WWZ512" s="102"/>
      <c r="WXA512" s="102"/>
      <c r="WXB512" s="102"/>
      <c r="WXC512" s="102"/>
      <c r="WXD512" s="103"/>
      <c r="WXE512" s="101" t="s">
        <v>330</v>
      </c>
      <c r="WXF512" s="102"/>
      <c r="WXG512" s="102"/>
      <c r="WXH512" s="102"/>
      <c r="WXI512" s="102"/>
      <c r="WXJ512" s="102"/>
      <c r="WXK512" s="102"/>
      <c r="WXL512" s="103"/>
      <c r="WXM512" s="101" t="s">
        <v>330</v>
      </c>
      <c r="WXN512" s="102"/>
      <c r="WXO512" s="102"/>
      <c r="WXP512" s="102"/>
      <c r="WXQ512" s="102"/>
      <c r="WXR512" s="102"/>
      <c r="WXS512" s="102"/>
      <c r="WXT512" s="103"/>
      <c r="WXU512" s="101" t="s">
        <v>330</v>
      </c>
      <c r="WXV512" s="102"/>
      <c r="WXW512" s="102"/>
      <c r="WXX512" s="102"/>
      <c r="WXY512" s="102"/>
      <c r="WXZ512" s="102"/>
      <c r="WYA512" s="102"/>
      <c r="WYB512" s="103"/>
      <c r="WYC512" s="101" t="s">
        <v>330</v>
      </c>
      <c r="WYD512" s="102"/>
      <c r="WYE512" s="102"/>
      <c r="WYF512" s="102"/>
      <c r="WYG512" s="102"/>
      <c r="WYH512" s="102"/>
      <c r="WYI512" s="102"/>
      <c r="WYJ512" s="103"/>
      <c r="WYK512" s="101" t="s">
        <v>330</v>
      </c>
      <c r="WYL512" s="102"/>
      <c r="WYM512" s="102"/>
      <c r="WYN512" s="102"/>
      <c r="WYO512" s="102"/>
      <c r="WYP512" s="102"/>
      <c r="WYQ512" s="102"/>
      <c r="WYR512" s="103"/>
      <c r="WYS512" s="101" t="s">
        <v>330</v>
      </c>
      <c r="WYT512" s="102"/>
      <c r="WYU512" s="102"/>
      <c r="WYV512" s="102"/>
      <c r="WYW512" s="102"/>
      <c r="WYX512" s="102"/>
      <c r="WYY512" s="102"/>
      <c r="WYZ512" s="103"/>
      <c r="WZA512" s="101" t="s">
        <v>330</v>
      </c>
      <c r="WZB512" s="102"/>
      <c r="WZC512" s="102"/>
      <c r="WZD512" s="102"/>
      <c r="WZE512" s="102"/>
      <c r="WZF512" s="102"/>
      <c r="WZG512" s="102"/>
      <c r="WZH512" s="103"/>
      <c r="WZI512" s="101" t="s">
        <v>330</v>
      </c>
      <c r="WZJ512" s="102"/>
      <c r="WZK512" s="102"/>
      <c r="WZL512" s="102"/>
      <c r="WZM512" s="102"/>
      <c r="WZN512" s="102"/>
      <c r="WZO512" s="102"/>
      <c r="WZP512" s="103"/>
      <c r="WZQ512" s="101" t="s">
        <v>330</v>
      </c>
      <c r="WZR512" s="102"/>
      <c r="WZS512" s="102"/>
      <c r="WZT512" s="102"/>
      <c r="WZU512" s="102"/>
      <c r="WZV512" s="102"/>
      <c r="WZW512" s="102"/>
      <c r="WZX512" s="103"/>
      <c r="WZY512" s="101" t="s">
        <v>330</v>
      </c>
      <c r="WZZ512" s="102"/>
      <c r="XAA512" s="102"/>
      <c r="XAB512" s="102"/>
      <c r="XAC512" s="102"/>
      <c r="XAD512" s="102"/>
      <c r="XAE512" s="102"/>
      <c r="XAF512" s="103"/>
      <c r="XAG512" s="101" t="s">
        <v>330</v>
      </c>
      <c r="XAH512" s="102"/>
      <c r="XAI512" s="102"/>
      <c r="XAJ512" s="102"/>
      <c r="XAK512" s="102"/>
      <c r="XAL512" s="102"/>
      <c r="XAM512" s="102"/>
      <c r="XAN512" s="103"/>
      <c r="XAO512" s="101" t="s">
        <v>330</v>
      </c>
      <c r="XAP512" s="102"/>
      <c r="XAQ512" s="102"/>
      <c r="XAR512" s="102"/>
      <c r="XAS512" s="102"/>
      <c r="XAT512" s="102"/>
      <c r="XAU512" s="102"/>
      <c r="XAV512" s="103"/>
      <c r="XAW512" s="101" t="s">
        <v>330</v>
      </c>
      <c r="XAX512" s="102"/>
      <c r="XAY512" s="102"/>
      <c r="XAZ512" s="102"/>
      <c r="XBA512" s="102"/>
      <c r="XBB512" s="102"/>
      <c r="XBC512" s="102"/>
      <c r="XBD512" s="103"/>
      <c r="XBE512" s="101" t="s">
        <v>330</v>
      </c>
      <c r="XBF512" s="102"/>
      <c r="XBG512" s="102"/>
      <c r="XBH512" s="102"/>
      <c r="XBI512" s="102"/>
      <c r="XBJ512" s="102"/>
      <c r="XBK512" s="102"/>
      <c r="XBL512" s="103"/>
      <c r="XBM512" s="101" t="s">
        <v>330</v>
      </c>
      <c r="XBN512" s="102"/>
      <c r="XBO512" s="102"/>
      <c r="XBP512" s="102"/>
      <c r="XBQ512" s="102"/>
      <c r="XBR512" s="102"/>
      <c r="XBS512" s="102"/>
      <c r="XBT512" s="103"/>
      <c r="XBU512" s="101" t="s">
        <v>330</v>
      </c>
      <c r="XBV512" s="102"/>
      <c r="XBW512" s="102"/>
      <c r="XBX512" s="102"/>
      <c r="XBY512" s="102"/>
      <c r="XBZ512" s="102"/>
      <c r="XCA512" s="102"/>
      <c r="XCB512" s="103"/>
      <c r="XCC512" s="101" t="s">
        <v>330</v>
      </c>
      <c r="XCD512" s="102"/>
      <c r="XCE512" s="102"/>
      <c r="XCF512" s="102"/>
      <c r="XCG512" s="102"/>
      <c r="XCH512" s="102"/>
      <c r="XCI512" s="102"/>
      <c r="XCJ512" s="103"/>
      <c r="XCK512" s="101" t="s">
        <v>330</v>
      </c>
      <c r="XCL512" s="102"/>
      <c r="XCM512" s="102"/>
      <c r="XCN512" s="102"/>
      <c r="XCO512" s="102"/>
      <c r="XCP512" s="102"/>
      <c r="XCQ512" s="102"/>
      <c r="XCR512" s="103"/>
      <c r="XCS512" s="101" t="s">
        <v>330</v>
      </c>
      <c r="XCT512" s="102"/>
      <c r="XCU512" s="102"/>
      <c r="XCV512" s="102"/>
      <c r="XCW512" s="102"/>
      <c r="XCX512" s="102"/>
      <c r="XCY512" s="102"/>
      <c r="XCZ512" s="103"/>
      <c r="XDA512" s="101" t="s">
        <v>330</v>
      </c>
      <c r="XDB512" s="102"/>
      <c r="XDC512" s="102"/>
      <c r="XDD512" s="102"/>
      <c r="XDE512" s="102"/>
      <c r="XDF512" s="102"/>
      <c r="XDG512" s="102"/>
      <c r="XDH512" s="103"/>
      <c r="XDI512" s="101" t="s">
        <v>330</v>
      </c>
      <c r="XDJ512" s="102"/>
      <c r="XDK512" s="102"/>
      <c r="XDL512" s="102"/>
      <c r="XDM512" s="102"/>
      <c r="XDN512" s="102"/>
      <c r="XDO512" s="102"/>
      <c r="XDP512" s="103"/>
      <c r="XDQ512" s="101" t="s">
        <v>330</v>
      </c>
      <c r="XDR512" s="102"/>
      <c r="XDS512" s="102"/>
      <c r="XDT512" s="102"/>
      <c r="XDU512" s="102"/>
      <c r="XDV512" s="102"/>
      <c r="XDW512" s="102"/>
      <c r="XDX512" s="103"/>
      <c r="XDY512" s="101" t="s">
        <v>330</v>
      </c>
      <c r="XDZ512" s="102"/>
      <c r="XEA512" s="102"/>
      <c r="XEB512" s="102"/>
      <c r="XEC512" s="102"/>
      <c r="XED512" s="102"/>
      <c r="XEE512" s="102"/>
      <c r="XEF512" s="103"/>
      <c r="XEG512" s="101" t="s">
        <v>330</v>
      </c>
      <c r="XEH512" s="102"/>
      <c r="XEI512" s="102"/>
      <c r="XEJ512" s="102"/>
      <c r="XEK512" s="102"/>
      <c r="XEL512" s="102"/>
      <c r="XEM512" s="102"/>
      <c r="XEN512" s="103"/>
      <c r="XEO512" s="101" t="s">
        <v>330</v>
      </c>
      <c r="XEP512" s="102"/>
      <c r="XEQ512" s="102"/>
      <c r="XER512" s="102"/>
      <c r="XES512" s="102"/>
      <c r="XET512" s="102"/>
      <c r="XEU512" s="102"/>
      <c r="XEV512" s="103"/>
      <c r="XEW512" s="101" t="s">
        <v>330</v>
      </c>
      <c r="XEX512" s="102"/>
      <c r="XEY512" s="102"/>
      <c r="XEZ512" s="102"/>
      <c r="XFA512" s="102"/>
      <c r="XFB512" s="102"/>
      <c r="XFC512" s="102"/>
      <c r="XFD512" s="103"/>
    </row>
    <row r="513" spans="1:150 16226:16383" s="3" customFormat="1" ht="20.25" customHeight="1" x14ac:dyDescent="0.25">
      <c r="A513" s="135">
        <v>1</v>
      </c>
      <c r="B513" s="135"/>
      <c r="C513" s="61" t="s">
        <v>96</v>
      </c>
      <c r="D513" s="61" t="s">
        <v>291</v>
      </c>
      <c r="E513" s="82">
        <f>(134.71)*10.764</f>
        <v>1450.0184400000001</v>
      </c>
      <c r="F513" s="61">
        <v>142</v>
      </c>
      <c r="G513" s="61">
        <v>0</v>
      </c>
      <c r="H513" s="82">
        <f>E513+F513+(IF(G513&lt;101,G513,IF(G513&lt;201,G513/2,IF(G513&lt;=301,G513/3,G513/4))))</f>
        <v>1592.0184400000001</v>
      </c>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row>
    <row r="514" spans="1:150 16226:16383" s="3" customFormat="1" ht="20.25" customHeight="1" x14ac:dyDescent="0.25">
      <c r="A514" s="135">
        <v>2</v>
      </c>
      <c r="B514" s="135"/>
      <c r="C514" s="61" t="s">
        <v>96</v>
      </c>
      <c r="D514" s="61" t="s">
        <v>271</v>
      </c>
      <c r="E514" s="82">
        <f>(71.02)*10.764</f>
        <v>764.45927999999992</v>
      </c>
      <c r="F514" s="82">
        <f>(2.15*1.07+2.13*1.08)*10.764</f>
        <v>49.524087600000001</v>
      </c>
      <c r="G514" s="82">
        <v>0</v>
      </c>
      <c r="H514" s="82">
        <f>E514+F514+(IF(G514&lt;101,G514,IF(G514&lt;201,G514/2,IF(G514&lt;=301,G514/3,G514/4))))</f>
        <v>813.98336759999995</v>
      </c>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WZB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row>
    <row r="515" spans="1:150 16226:16383" s="3" customFormat="1" ht="20.25" customHeight="1" x14ac:dyDescent="0.25">
      <c r="A515" s="135">
        <v>3</v>
      </c>
      <c r="B515" s="135"/>
      <c r="C515" s="61" t="s">
        <v>96</v>
      </c>
      <c r="D515" s="61" t="s">
        <v>271</v>
      </c>
      <c r="E515" s="82">
        <f>(70.6)*10.764</f>
        <v>759.93839999999989</v>
      </c>
      <c r="F515" s="82">
        <f>(2.15*1.07+2.13*1.08)*10.764</f>
        <v>49.524087600000001</v>
      </c>
      <c r="G515" s="82">
        <v>0</v>
      </c>
      <c r="H515" s="82">
        <f>E515+F515+(IF(G515&lt;101,G515,IF(G515&lt;201,G515/2,IF(G515&lt;=301,G515/3,G515/4))))</f>
        <v>809.46248759999992</v>
      </c>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row>
    <row r="516" spans="1:150 16226:16383" s="3" customFormat="1" ht="20.25" customHeight="1" x14ac:dyDescent="0.25">
      <c r="A516" s="135">
        <v>4</v>
      </c>
      <c r="B516" s="135"/>
      <c r="C516" s="61" t="s">
        <v>96</v>
      </c>
      <c r="D516" s="61" t="s">
        <v>271</v>
      </c>
      <c r="E516" s="82">
        <f>(67.28)*10.764</f>
        <v>724.20191999999997</v>
      </c>
      <c r="F516" s="82">
        <f>(2.15*1.07+2.13*1.08)*10.764</f>
        <v>49.524087600000001</v>
      </c>
      <c r="G516" s="82">
        <v>0</v>
      </c>
      <c r="H516" s="82">
        <f>E516+F516+(IF(G516&lt;101,G516,IF(G516&lt;201,G516/2,IF(G516&lt;=301,G516/3,G516/4))))</f>
        <v>773.7260076</v>
      </c>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row>
    <row r="517" spans="1:150 16226:16383" s="3" customFormat="1" ht="20.25" customHeight="1" x14ac:dyDescent="0.25">
      <c r="A517" s="135">
        <v>5</v>
      </c>
      <c r="B517" s="135"/>
      <c r="C517" s="61" t="s">
        <v>96</v>
      </c>
      <c r="D517" s="61" t="s">
        <v>271</v>
      </c>
      <c r="E517" s="82">
        <f>(67.28)*10.764</f>
        <v>724.20191999999997</v>
      </c>
      <c r="F517" s="82">
        <f>(2.15*1.07+2.13*1.08)*10.764</f>
        <v>49.524087600000001</v>
      </c>
      <c r="G517" s="82">
        <v>0</v>
      </c>
      <c r="H517" s="82">
        <f>E517+F517+(IF(G517&lt;101,G517,IF(G517&lt;201,G517/2,IF(G517&lt;=301,G517/3,G517/4))))</f>
        <v>773.7260076</v>
      </c>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WZB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row>
    <row r="518" spans="1:150 16226:16383" s="3" customFormat="1" ht="20.25" x14ac:dyDescent="0.25">
      <c r="A518" s="101" t="s">
        <v>331</v>
      </c>
      <c r="B518" s="102"/>
      <c r="C518" s="102"/>
      <c r="D518" s="102"/>
      <c r="E518" s="102"/>
      <c r="F518" s="102"/>
      <c r="G518" s="102"/>
      <c r="H518" s="103"/>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WZB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row>
    <row r="519" spans="1:150 16226:16383" s="3" customFormat="1" ht="20.25" x14ac:dyDescent="0.25">
      <c r="A519" s="101" t="s">
        <v>332</v>
      </c>
      <c r="B519" s="102"/>
      <c r="C519" s="102"/>
      <c r="D519" s="102"/>
      <c r="E519" s="102"/>
      <c r="F519" s="102"/>
      <c r="G519" s="102"/>
      <c r="H519" s="103"/>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row>
    <row r="520" spans="1:150 16226:16383" s="3" customFormat="1" ht="20.25" x14ac:dyDescent="0.25">
      <c r="A520" s="101" t="s">
        <v>283</v>
      </c>
      <c r="B520" s="102"/>
      <c r="C520" s="102"/>
      <c r="D520" s="102"/>
      <c r="E520" s="102"/>
      <c r="F520" s="102"/>
      <c r="G520" s="102"/>
      <c r="H520" s="103"/>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row>
    <row r="521" spans="1:150 16226:16383" s="3" customFormat="1" ht="20.25" x14ac:dyDescent="0.25">
      <c r="A521" s="101" t="s">
        <v>284</v>
      </c>
      <c r="B521" s="102"/>
      <c r="C521" s="102"/>
      <c r="D521" s="102"/>
      <c r="E521" s="102"/>
      <c r="F521" s="102"/>
      <c r="G521" s="102"/>
      <c r="H521" s="103"/>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WZB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row>
    <row r="522" spans="1:150 16226:16383" s="3" customFormat="1" ht="20.25" customHeight="1" x14ac:dyDescent="0.25">
      <c r="A522" s="135">
        <v>1</v>
      </c>
      <c r="B522" s="135"/>
      <c r="C522" s="61" t="s">
        <v>96</v>
      </c>
      <c r="D522" s="61" t="s">
        <v>273</v>
      </c>
      <c r="E522" s="82">
        <f>(82.15)*10.764</f>
        <v>884.26260000000002</v>
      </c>
      <c r="F522" s="82">
        <f>(2.13*1.08+2.15*1.08)*10.764</f>
        <v>49.755513600000008</v>
      </c>
      <c r="G522" s="61">
        <v>0</v>
      </c>
      <c r="H522" s="82">
        <f>E522+F522+(IF(G522&lt;101,G522,IF(G522&lt;201,G522/2,IF(G522&lt;=301,G522/3,G522/4))))</f>
        <v>934.01811359999999</v>
      </c>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WZB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row>
    <row r="523" spans="1:150 16226:16383" s="3" customFormat="1" ht="20.25" customHeight="1" x14ac:dyDescent="0.25">
      <c r="A523" s="135">
        <v>2</v>
      </c>
      <c r="B523" s="135"/>
      <c r="C523" s="61" t="s">
        <v>96</v>
      </c>
      <c r="D523" s="61" t="s">
        <v>273</v>
      </c>
      <c r="E523" s="82">
        <f>(82.15)*10.764</f>
        <v>884.26260000000002</v>
      </c>
      <c r="F523" s="82">
        <f>(2.13*1.08+2.15*1.08)*10.764</f>
        <v>49.755513600000008</v>
      </c>
      <c r="G523" s="82">
        <v>0</v>
      </c>
      <c r="H523" s="82">
        <f>E523+F523+(IF(G523&lt;101,G523,IF(G523&lt;201,G523/2,IF(G523&lt;=301,G523/3,G523/4))))</f>
        <v>934.01811359999999</v>
      </c>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row>
    <row r="524" spans="1:150 16226:16383" s="3" customFormat="1" ht="20.25" customHeight="1" x14ac:dyDescent="0.25">
      <c r="A524" s="135">
        <v>3</v>
      </c>
      <c r="B524" s="135"/>
      <c r="C524" s="61" t="s">
        <v>96</v>
      </c>
      <c r="D524" s="182" t="s">
        <v>270</v>
      </c>
      <c r="E524" s="183"/>
      <c r="F524" s="183"/>
      <c r="G524" s="183"/>
      <c r="H524" s="184"/>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row>
    <row r="525" spans="1:150 16226:16383" s="3" customFormat="1" ht="20.25" customHeight="1" x14ac:dyDescent="0.25">
      <c r="A525" s="135">
        <v>4</v>
      </c>
      <c r="B525" s="135"/>
      <c r="C525" s="61" t="s">
        <v>96</v>
      </c>
      <c r="D525" s="185"/>
      <c r="E525" s="186"/>
      <c r="F525" s="186"/>
      <c r="G525" s="186"/>
      <c r="H525" s="187"/>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row>
    <row r="526" spans="1:150 16226:16383" s="3" customFormat="1" ht="20.25" customHeight="1" x14ac:dyDescent="0.25">
      <c r="A526" s="135">
        <v>5</v>
      </c>
      <c r="B526" s="135"/>
      <c r="C526" s="61" t="s">
        <v>96</v>
      </c>
      <c r="D526" s="185"/>
      <c r="E526" s="186"/>
      <c r="F526" s="186"/>
      <c r="G526" s="186"/>
      <c r="H526" s="187"/>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row>
    <row r="527" spans="1:150 16226:16383" s="3" customFormat="1" ht="20.25" customHeight="1" x14ac:dyDescent="0.25">
      <c r="A527" s="135">
        <v>6</v>
      </c>
      <c r="B527" s="135"/>
      <c r="C527" s="61" t="s">
        <v>96</v>
      </c>
      <c r="D527" s="188"/>
      <c r="E527" s="189"/>
      <c r="F527" s="189"/>
      <c r="G527" s="189"/>
      <c r="H527" s="190"/>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row>
    <row r="528" spans="1:150 16226:16383" s="3" customFormat="1" ht="20.25" x14ac:dyDescent="0.25">
      <c r="A528" s="101" t="s">
        <v>269</v>
      </c>
      <c r="B528" s="102"/>
      <c r="C528" s="102"/>
      <c r="D528" s="102"/>
      <c r="E528" s="102"/>
      <c r="F528" s="102"/>
      <c r="G528" s="102"/>
      <c r="H528" s="103"/>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row>
    <row r="529" spans="1:150 16226:16383" s="3" customFormat="1" ht="20.25" customHeight="1" x14ac:dyDescent="0.25">
      <c r="A529" s="135">
        <v>1</v>
      </c>
      <c r="B529" s="135"/>
      <c r="C529" s="61" t="s">
        <v>96</v>
      </c>
      <c r="D529" s="61" t="s">
        <v>273</v>
      </c>
      <c r="E529" s="82">
        <f>(82.15)*10.764</f>
        <v>884.26260000000002</v>
      </c>
      <c r="F529" s="82">
        <f>(2.13*1.08+2.15*1.08)*10.764</f>
        <v>49.755513600000008</v>
      </c>
      <c r="G529" s="61">
        <v>0</v>
      </c>
      <c r="H529" s="82">
        <f>E529+F529+(IF(G529&lt;101,G529,IF(G529&lt;201,G529/2,IF(G529&lt;=301,G529/3,G529/4))))</f>
        <v>934.01811359999999</v>
      </c>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row>
    <row r="530" spans="1:150 16226:16383" s="3" customFormat="1" ht="20.25" customHeight="1" x14ac:dyDescent="0.25">
      <c r="A530" s="135">
        <v>2</v>
      </c>
      <c r="B530" s="135"/>
      <c r="C530" s="61" t="s">
        <v>96</v>
      </c>
      <c r="D530" s="61" t="s">
        <v>273</v>
      </c>
      <c r="E530" s="82">
        <f>(82.15)*10.764</f>
        <v>884.26260000000002</v>
      </c>
      <c r="F530" s="82">
        <f>(2.13*1.08+2.15*1.08)*10.764</f>
        <v>49.755513600000008</v>
      </c>
      <c r="G530" s="82">
        <v>0</v>
      </c>
      <c r="H530" s="82">
        <f>E530+F530+(IF(G530&lt;101,G530,IF(G530&lt;201,G530/2,IF(G530&lt;=301,G530/3,G530/4))))</f>
        <v>934.01811359999999</v>
      </c>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WZB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row>
    <row r="531" spans="1:150 16226:16383" s="3" customFormat="1" ht="20.25" customHeight="1" x14ac:dyDescent="0.25">
      <c r="A531" s="135">
        <v>3</v>
      </c>
      <c r="B531" s="135"/>
      <c r="C531" s="61" t="s">
        <v>96</v>
      </c>
      <c r="D531" s="61" t="s">
        <v>271</v>
      </c>
      <c r="E531" s="82">
        <f>(53.45)*10.764</f>
        <v>575.33579999999995</v>
      </c>
      <c r="F531" s="82">
        <f>(2.25*1.06)*10.764</f>
        <v>25.672140000000002</v>
      </c>
      <c r="G531" s="82">
        <v>0</v>
      </c>
      <c r="H531" s="82">
        <f>E531+F531+(IF(G531&lt;101,G531,IF(G531&lt;201,G531/2,IF(G531&lt;=301,G531/3,G531/4))))</f>
        <v>601.00793999999996</v>
      </c>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row>
    <row r="532" spans="1:150 16226:16383" s="3" customFormat="1" ht="20.25" customHeight="1" x14ac:dyDescent="0.25">
      <c r="A532" s="135">
        <v>4</v>
      </c>
      <c r="B532" s="135"/>
      <c r="C532" s="61" t="s">
        <v>96</v>
      </c>
      <c r="D532" s="182" t="s">
        <v>270</v>
      </c>
      <c r="E532" s="183"/>
      <c r="F532" s="183"/>
      <c r="G532" s="183"/>
      <c r="H532" s="184"/>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WZB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row>
    <row r="533" spans="1:150 16226:16383" s="3" customFormat="1" ht="20.25" customHeight="1" x14ac:dyDescent="0.25">
      <c r="A533" s="135">
        <v>5</v>
      </c>
      <c r="B533" s="135"/>
      <c r="C533" s="61"/>
      <c r="D533" s="188"/>
      <c r="E533" s="189"/>
      <c r="F533" s="189"/>
      <c r="G533" s="189"/>
      <c r="H533" s="190"/>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row>
    <row r="534" spans="1:150 16226:16383" s="3" customFormat="1" ht="20.25" customHeight="1" x14ac:dyDescent="0.25">
      <c r="A534" s="135">
        <v>6</v>
      </c>
      <c r="B534" s="135"/>
      <c r="C534" s="61"/>
      <c r="D534" s="61" t="s">
        <v>285</v>
      </c>
      <c r="E534" s="82">
        <f>(37.91)*10.764</f>
        <v>408.06323999999995</v>
      </c>
      <c r="F534" s="82">
        <f>(2.44*0.95)*10.764</f>
        <v>24.950952000000001</v>
      </c>
      <c r="G534" s="82">
        <v>0</v>
      </c>
      <c r="H534" s="82">
        <f>E534+F534+(IF(G534&lt;101,G534,IF(G534&lt;201,G534/2,IF(G534&lt;=301,G534/3,G534/4))))</f>
        <v>433.01419199999998</v>
      </c>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WZB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row>
    <row r="535" spans="1:150 16226:16383" s="3" customFormat="1" ht="20.25" x14ac:dyDescent="0.25">
      <c r="A535" s="101" t="s">
        <v>272</v>
      </c>
      <c r="B535" s="102"/>
      <c r="C535" s="102"/>
      <c r="D535" s="102"/>
      <c r="E535" s="102"/>
      <c r="F535" s="102"/>
      <c r="G535" s="102"/>
      <c r="H535" s="103"/>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row>
    <row r="536" spans="1:150 16226:16383" s="3" customFormat="1" ht="20.25" customHeight="1" x14ac:dyDescent="0.25">
      <c r="A536" s="135">
        <v>1</v>
      </c>
      <c r="B536" s="135"/>
      <c r="C536" s="61" t="s">
        <v>96</v>
      </c>
      <c r="D536" s="61" t="s">
        <v>273</v>
      </c>
      <c r="E536" s="82">
        <f>(82.15)*10.764</f>
        <v>884.26260000000002</v>
      </c>
      <c r="F536" s="82">
        <f>(2.13*1.08+2.15*1.08)*10.764</f>
        <v>49.755513600000008</v>
      </c>
      <c r="G536" s="61">
        <v>0</v>
      </c>
      <c r="H536" s="82">
        <f>E536+F536+(IF(G536&lt;101,G536,IF(G536&lt;201,G536/2,IF(G536&lt;=301,G536/3,G536/4))))</f>
        <v>934.01811359999999</v>
      </c>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row>
    <row r="537" spans="1:150 16226:16383" s="3" customFormat="1" ht="20.25" customHeight="1" x14ac:dyDescent="0.25">
      <c r="A537" s="135">
        <v>2</v>
      </c>
      <c r="B537" s="135"/>
      <c r="C537" s="61" t="s">
        <v>96</v>
      </c>
      <c r="D537" s="61" t="s">
        <v>273</v>
      </c>
      <c r="E537" s="82">
        <f>(82.15)*10.764</f>
        <v>884.26260000000002</v>
      </c>
      <c r="F537" s="82">
        <f>(2.13*1.08+2.15*1.08)*10.764</f>
        <v>49.755513600000008</v>
      </c>
      <c r="G537" s="82">
        <v>0</v>
      </c>
      <c r="H537" s="82">
        <f>E537+F537+(IF(G537&lt;101,G537,IF(G537&lt;201,G537/2,IF(G537&lt;=301,G537/3,G537/4))))</f>
        <v>934.01811359999999</v>
      </c>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WZB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row>
    <row r="538" spans="1:150 16226:16383" s="3" customFormat="1" ht="20.25" customHeight="1" x14ac:dyDescent="0.25">
      <c r="A538" s="135">
        <v>3</v>
      </c>
      <c r="B538" s="135"/>
      <c r="C538" s="61" t="s">
        <v>96</v>
      </c>
      <c r="D538" s="61" t="s">
        <v>271</v>
      </c>
      <c r="E538" s="82">
        <f>(53.45)*10.764</f>
        <v>575.33579999999995</v>
      </c>
      <c r="F538" s="82">
        <f>(2.25*1.06)*10.764</f>
        <v>25.672140000000002</v>
      </c>
      <c r="G538" s="82">
        <v>0</v>
      </c>
      <c r="H538" s="82">
        <f>E538+F538+(IF(G538&lt;101,G538,IF(G538&lt;201,G538/2,IF(G538&lt;=301,G538/3,G538/4))))</f>
        <v>601.00793999999996</v>
      </c>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row>
    <row r="539" spans="1:150 16226:16383" s="3" customFormat="1" ht="20.25" customHeight="1" x14ac:dyDescent="0.25">
      <c r="A539" s="135">
        <v>4</v>
      </c>
      <c r="B539" s="135"/>
      <c r="C539" s="61" t="s">
        <v>96</v>
      </c>
      <c r="D539" s="182" t="s">
        <v>270</v>
      </c>
      <c r="E539" s="183"/>
      <c r="F539" s="183"/>
      <c r="G539" s="183"/>
      <c r="H539" s="184"/>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c r="XFA539" s="1"/>
      <c r="XFB539" s="1"/>
      <c r="XFC539" s="1"/>
    </row>
    <row r="540" spans="1:150 16226:16383" s="3" customFormat="1" ht="20.25" customHeight="1" x14ac:dyDescent="0.25">
      <c r="A540" s="135">
        <v>5</v>
      </c>
      <c r="B540" s="135"/>
      <c r="C540" s="61"/>
      <c r="D540" s="188"/>
      <c r="E540" s="189"/>
      <c r="F540" s="189"/>
      <c r="G540" s="189"/>
      <c r="H540" s="190"/>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c r="XFA540" s="1"/>
      <c r="XFB540" s="1"/>
      <c r="XFC540" s="1"/>
    </row>
    <row r="541" spans="1:150 16226:16383" s="3" customFormat="1" ht="20.25" customHeight="1" x14ac:dyDescent="0.25">
      <c r="A541" s="135">
        <v>6</v>
      </c>
      <c r="B541" s="135"/>
      <c r="C541" s="61"/>
      <c r="D541" s="61" t="s">
        <v>285</v>
      </c>
      <c r="E541" s="82">
        <f>(37.91)*10.764</f>
        <v>408.06323999999995</v>
      </c>
      <c r="F541" s="82">
        <f>(2.44*0.95)*10.764</f>
        <v>24.950952000000001</v>
      </c>
      <c r="G541" s="82">
        <v>0</v>
      </c>
      <c r="H541" s="81">
        <f>E541+F541+(IF(G541&lt;101,G541,IF(G541&lt;201,G541/2,IF(G541&lt;=301,G541/3,G541/4))))</f>
        <v>433.01419199999998</v>
      </c>
      <c r="I541" s="86"/>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WZB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c r="XFA541" s="1"/>
      <c r="XFB541" s="1"/>
      <c r="XFC541" s="1"/>
    </row>
    <row r="542" spans="1:150 16226:16383" s="3" customFormat="1" ht="20.25" x14ac:dyDescent="0.25">
      <c r="A542" s="101" t="s">
        <v>274</v>
      </c>
      <c r="B542" s="102"/>
      <c r="C542" s="102"/>
      <c r="D542" s="102"/>
      <c r="E542" s="102"/>
      <c r="F542" s="102"/>
      <c r="G542" s="102"/>
      <c r="H542" s="103"/>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WZB542" s="1"/>
      <c r="WZC542" s="1"/>
      <c r="WZD542" s="1"/>
      <c r="WZE542" s="1"/>
      <c r="WZF542" s="1"/>
      <c r="WZG542" s="1"/>
      <c r="WZH542" s="1"/>
      <c r="WZI542" s="1"/>
      <c r="WZJ542" s="1"/>
      <c r="WZK542" s="1"/>
      <c r="WZL542" s="1"/>
      <c r="WZM542" s="1"/>
      <c r="WZN542" s="1"/>
      <c r="WZO542" s="1"/>
      <c r="WZP542" s="1"/>
      <c r="WZQ542" s="1"/>
      <c r="WZR542" s="1"/>
      <c r="WZS542" s="1"/>
      <c r="WZT542" s="1"/>
      <c r="WZU542" s="1"/>
      <c r="WZV542" s="1"/>
      <c r="WZW542" s="1"/>
      <c r="WZX542" s="1"/>
      <c r="WZY542" s="1"/>
      <c r="WZZ542" s="1"/>
      <c r="XAA542" s="1"/>
      <c r="XAB542" s="1"/>
      <c r="XAC542" s="1"/>
      <c r="XAD542" s="1"/>
      <c r="XAE542" s="1"/>
      <c r="XAF542" s="1"/>
      <c r="XAG542" s="1"/>
      <c r="XAH542" s="1"/>
      <c r="XAI542" s="1"/>
      <c r="XAJ542" s="1"/>
      <c r="XAK542" s="1"/>
      <c r="XAL542" s="1"/>
      <c r="XAM542" s="1"/>
      <c r="XAN542" s="1"/>
      <c r="XAO542" s="1"/>
      <c r="XAP542" s="1"/>
      <c r="XAQ542" s="1"/>
      <c r="XAR542" s="1"/>
      <c r="XAS542" s="1"/>
      <c r="XAT542" s="1"/>
      <c r="XAU542" s="1"/>
      <c r="XAV542" s="1"/>
      <c r="XAW542" s="1"/>
      <c r="XAX542" s="1"/>
      <c r="XAY542" s="1"/>
      <c r="XAZ542" s="1"/>
      <c r="XBA542" s="1"/>
      <c r="XBB542" s="1"/>
      <c r="XBC542" s="1"/>
      <c r="XBD542" s="1"/>
      <c r="XBE542" s="1"/>
      <c r="XBF542" s="1"/>
      <c r="XBG542" s="1"/>
      <c r="XBH542" s="1"/>
      <c r="XBI542" s="1"/>
      <c r="XBJ542" s="1"/>
      <c r="XBK542" s="1"/>
      <c r="XBL542" s="1"/>
      <c r="XBM542" s="1"/>
      <c r="XBN542" s="1"/>
      <c r="XBO542" s="1"/>
      <c r="XBP542" s="1"/>
      <c r="XBQ542" s="1"/>
      <c r="XBR542" s="1"/>
      <c r="XBS542" s="1"/>
      <c r="XBT542" s="1"/>
      <c r="XBU542" s="1"/>
      <c r="XBV542" s="1"/>
      <c r="XBW542" s="1"/>
      <c r="XBX542" s="1"/>
      <c r="XBY542" s="1"/>
      <c r="XBZ542" s="1"/>
      <c r="XCA542" s="1"/>
      <c r="XCB542" s="1"/>
      <c r="XCC542" s="1"/>
      <c r="XCD542" s="1"/>
      <c r="XCE542" s="1"/>
      <c r="XCF542" s="1"/>
      <c r="XCG542" s="1"/>
      <c r="XCH542" s="1"/>
      <c r="XCI542" s="1"/>
      <c r="XCJ542" s="1"/>
      <c r="XCK542" s="1"/>
      <c r="XCL542" s="1"/>
      <c r="XCM542" s="1"/>
      <c r="XCN542" s="1"/>
      <c r="XCO542" s="1"/>
      <c r="XCP542" s="1"/>
      <c r="XCQ542" s="1"/>
      <c r="XCR542" s="1"/>
      <c r="XCS542" s="1"/>
      <c r="XCT542" s="1"/>
      <c r="XCU542" s="1"/>
      <c r="XCV542" s="1"/>
      <c r="XCW542" s="1"/>
      <c r="XCX542" s="1"/>
      <c r="XCY542" s="1"/>
      <c r="XCZ542" s="1"/>
      <c r="XDA542" s="1"/>
      <c r="XDB542" s="1"/>
      <c r="XDC542" s="1"/>
      <c r="XDD542" s="1"/>
      <c r="XDE542" s="1"/>
      <c r="XDF542" s="1"/>
      <c r="XDG542" s="1"/>
      <c r="XDH542" s="1"/>
      <c r="XDI542" s="1"/>
      <c r="XDJ542" s="1"/>
      <c r="XDK542" s="1"/>
      <c r="XDL542" s="1"/>
      <c r="XDM542" s="1"/>
      <c r="XDN542" s="1"/>
      <c r="XDO542" s="1"/>
      <c r="XDP542" s="1"/>
      <c r="XDQ542" s="1"/>
      <c r="XDR542" s="1"/>
      <c r="XDS542" s="1"/>
      <c r="XDT542" s="1"/>
      <c r="XDU542" s="1"/>
      <c r="XDV542" s="1"/>
      <c r="XDW542" s="1"/>
      <c r="XDX542" s="1"/>
      <c r="XDY542" s="1"/>
      <c r="XDZ542" s="1"/>
      <c r="XEA542" s="1"/>
      <c r="XEB542" s="1"/>
      <c r="XEC542" s="1"/>
      <c r="XED542" s="1"/>
      <c r="XEE542" s="1"/>
      <c r="XEF542" s="1"/>
      <c r="XEG542" s="1"/>
      <c r="XEH542" s="1"/>
      <c r="XEI542" s="1"/>
      <c r="XEJ542" s="1"/>
      <c r="XEK542" s="1"/>
      <c r="XEL542" s="1"/>
      <c r="XEM542" s="1"/>
      <c r="XEN542" s="1"/>
      <c r="XEO542" s="1"/>
      <c r="XEP542" s="1"/>
      <c r="XEQ542" s="1"/>
      <c r="XER542" s="1"/>
      <c r="XES542" s="1"/>
      <c r="XET542" s="1"/>
      <c r="XEU542" s="1"/>
      <c r="XEV542" s="1"/>
      <c r="XEW542" s="1"/>
      <c r="XEX542" s="1"/>
      <c r="XEY542" s="1"/>
      <c r="XEZ542" s="1"/>
      <c r="XFA542" s="1"/>
      <c r="XFB542" s="1"/>
      <c r="XFC542" s="1"/>
    </row>
    <row r="543" spans="1:150 16226:16383" s="3" customFormat="1" ht="20.25" customHeight="1" x14ac:dyDescent="0.25">
      <c r="A543" s="135">
        <v>1</v>
      </c>
      <c r="B543" s="135"/>
      <c r="C543" s="61" t="s">
        <v>96</v>
      </c>
      <c r="D543" s="61" t="s">
        <v>273</v>
      </c>
      <c r="E543" s="82">
        <f>(82.15)*10.764</f>
        <v>884.26260000000002</v>
      </c>
      <c r="F543" s="82">
        <f>(2.13*1.08+2.15*1.08)*10.764</f>
        <v>49.755513600000008</v>
      </c>
      <c r="G543" s="61">
        <v>0</v>
      </c>
      <c r="H543" s="82">
        <f>E543+F543+(IF(G543&lt;101,G543,IF(G543&lt;201,G543/2,IF(G543&lt;=301,G543/3,G543/4))))</f>
        <v>934.01811359999999</v>
      </c>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WZB543" s="1"/>
      <c r="WZC543" s="1"/>
      <c r="WZD543" s="1"/>
      <c r="WZE543" s="1"/>
      <c r="WZF543" s="1"/>
      <c r="WZG543" s="1"/>
      <c r="WZH543" s="1"/>
      <c r="WZI543" s="1"/>
      <c r="WZJ543" s="1"/>
      <c r="WZK543" s="1"/>
      <c r="WZL543" s="1"/>
      <c r="WZM543" s="1"/>
      <c r="WZN543" s="1"/>
      <c r="WZO543" s="1"/>
      <c r="WZP543" s="1"/>
      <c r="WZQ543" s="1"/>
      <c r="WZR543" s="1"/>
      <c r="WZS543" s="1"/>
      <c r="WZT543" s="1"/>
      <c r="WZU543" s="1"/>
      <c r="WZV543" s="1"/>
      <c r="WZW543" s="1"/>
      <c r="WZX543" s="1"/>
      <c r="WZY543" s="1"/>
      <c r="WZZ543" s="1"/>
      <c r="XAA543" s="1"/>
      <c r="XAB543" s="1"/>
      <c r="XAC543" s="1"/>
      <c r="XAD543" s="1"/>
      <c r="XAE543" s="1"/>
      <c r="XAF543" s="1"/>
      <c r="XAG543" s="1"/>
      <c r="XAH543" s="1"/>
      <c r="XAI543" s="1"/>
      <c r="XAJ543" s="1"/>
      <c r="XAK543" s="1"/>
      <c r="XAL543" s="1"/>
      <c r="XAM543" s="1"/>
      <c r="XAN543" s="1"/>
      <c r="XAO543" s="1"/>
      <c r="XAP543" s="1"/>
      <c r="XAQ543" s="1"/>
      <c r="XAR543" s="1"/>
      <c r="XAS543" s="1"/>
      <c r="XAT543" s="1"/>
      <c r="XAU543" s="1"/>
      <c r="XAV543" s="1"/>
      <c r="XAW543" s="1"/>
      <c r="XAX543" s="1"/>
      <c r="XAY543" s="1"/>
      <c r="XAZ543" s="1"/>
      <c r="XBA543" s="1"/>
      <c r="XBB543" s="1"/>
      <c r="XBC543" s="1"/>
      <c r="XBD543" s="1"/>
      <c r="XBE543" s="1"/>
      <c r="XBF543" s="1"/>
      <c r="XBG543" s="1"/>
      <c r="XBH543" s="1"/>
      <c r="XBI543" s="1"/>
      <c r="XBJ543" s="1"/>
      <c r="XBK543" s="1"/>
      <c r="XBL543" s="1"/>
      <c r="XBM543" s="1"/>
      <c r="XBN543" s="1"/>
      <c r="XBO543" s="1"/>
      <c r="XBP543" s="1"/>
      <c r="XBQ543" s="1"/>
      <c r="XBR543" s="1"/>
      <c r="XBS543" s="1"/>
      <c r="XBT543" s="1"/>
      <c r="XBU543" s="1"/>
      <c r="XBV543" s="1"/>
      <c r="XBW543" s="1"/>
      <c r="XBX543" s="1"/>
      <c r="XBY543" s="1"/>
      <c r="XBZ543" s="1"/>
      <c r="XCA543" s="1"/>
      <c r="XCB543" s="1"/>
      <c r="XCC543" s="1"/>
      <c r="XCD543" s="1"/>
      <c r="XCE543" s="1"/>
      <c r="XCF543" s="1"/>
      <c r="XCG543" s="1"/>
      <c r="XCH543" s="1"/>
      <c r="XCI543" s="1"/>
      <c r="XCJ543" s="1"/>
      <c r="XCK543" s="1"/>
      <c r="XCL543" s="1"/>
      <c r="XCM543" s="1"/>
      <c r="XCN543" s="1"/>
      <c r="XCO543" s="1"/>
      <c r="XCP543" s="1"/>
      <c r="XCQ543" s="1"/>
      <c r="XCR543" s="1"/>
      <c r="XCS543" s="1"/>
      <c r="XCT543" s="1"/>
      <c r="XCU543" s="1"/>
      <c r="XCV543" s="1"/>
      <c r="XCW543" s="1"/>
      <c r="XCX543" s="1"/>
      <c r="XCY543" s="1"/>
      <c r="XCZ543" s="1"/>
      <c r="XDA543" s="1"/>
      <c r="XDB543" s="1"/>
      <c r="XDC543" s="1"/>
      <c r="XDD543" s="1"/>
      <c r="XDE543" s="1"/>
      <c r="XDF543" s="1"/>
      <c r="XDG543" s="1"/>
      <c r="XDH543" s="1"/>
      <c r="XDI543" s="1"/>
      <c r="XDJ543" s="1"/>
      <c r="XDK543" s="1"/>
      <c r="XDL543" s="1"/>
      <c r="XDM543" s="1"/>
      <c r="XDN543" s="1"/>
      <c r="XDO543" s="1"/>
      <c r="XDP543" s="1"/>
      <c r="XDQ543" s="1"/>
      <c r="XDR543" s="1"/>
      <c r="XDS543" s="1"/>
      <c r="XDT543" s="1"/>
      <c r="XDU543" s="1"/>
      <c r="XDV543" s="1"/>
      <c r="XDW543" s="1"/>
      <c r="XDX543" s="1"/>
      <c r="XDY543" s="1"/>
      <c r="XDZ543" s="1"/>
      <c r="XEA543" s="1"/>
      <c r="XEB543" s="1"/>
      <c r="XEC543" s="1"/>
      <c r="XED543" s="1"/>
      <c r="XEE543" s="1"/>
      <c r="XEF543" s="1"/>
      <c r="XEG543" s="1"/>
      <c r="XEH543" s="1"/>
      <c r="XEI543" s="1"/>
      <c r="XEJ543" s="1"/>
      <c r="XEK543" s="1"/>
      <c r="XEL543" s="1"/>
      <c r="XEM543" s="1"/>
      <c r="XEN543" s="1"/>
      <c r="XEO543" s="1"/>
      <c r="XEP543" s="1"/>
      <c r="XEQ543" s="1"/>
      <c r="XER543" s="1"/>
      <c r="XES543" s="1"/>
      <c r="XET543" s="1"/>
      <c r="XEU543" s="1"/>
      <c r="XEV543" s="1"/>
      <c r="XEW543" s="1"/>
      <c r="XEX543" s="1"/>
      <c r="XEY543" s="1"/>
      <c r="XEZ543" s="1"/>
      <c r="XFA543" s="1"/>
      <c r="XFB543" s="1"/>
      <c r="XFC543" s="1"/>
    </row>
    <row r="544" spans="1:150 16226:16383" s="3" customFormat="1" ht="20.25" customHeight="1" x14ac:dyDescent="0.25">
      <c r="A544" s="135">
        <v>2</v>
      </c>
      <c r="B544" s="135"/>
      <c r="C544" s="61" t="s">
        <v>96</v>
      </c>
      <c r="D544" s="61" t="s">
        <v>273</v>
      </c>
      <c r="E544" s="82">
        <f>(82.15)*10.764</f>
        <v>884.26260000000002</v>
      </c>
      <c r="F544" s="82">
        <f>(2.13*1.08+2.15*1.08)*10.764</f>
        <v>49.755513600000008</v>
      </c>
      <c r="G544" s="82">
        <v>0</v>
      </c>
      <c r="H544" s="82">
        <f>E544+F544+(IF(G544&lt;101,G544,IF(G544&lt;201,G544/2,IF(G544&lt;=301,G544/3,G544/4))))</f>
        <v>934.01811359999999</v>
      </c>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WZB544" s="1"/>
      <c r="WZC544" s="1"/>
      <c r="WZD544" s="1"/>
      <c r="WZE544" s="1"/>
      <c r="WZF544" s="1"/>
      <c r="WZG544" s="1"/>
      <c r="WZH544" s="1"/>
      <c r="WZI544" s="1"/>
      <c r="WZJ544" s="1"/>
      <c r="WZK544" s="1"/>
      <c r="WZL544" s="1"/>
      <c r="WZM544" s="1"/>
      <c r="WZN544" s="1"/>
      <c r="WZO544" s="1"/>
      <c r="WZP544" s="1"/>
      <c r="WZQ544" s="1"/>
      <c r="WZR544" s="1"/>
      <c r="WZS544" s="1"/>
      <c r="WZT544" s="1"/>
      <c r="WZU544" s="1"/>
      <c r="WZV544" s="1"/>
      <c r="WZW544" s="1"/>
      <c r="WZX544" s="1"/>
      <c r="WZY544" s="1"/>
      <c r="WZZ544" s="1"/>
      <c r="XAA544" s="1"/>
      <c r="XAB544" s="1"/>
      <c r="XAC544" s="1"/>
      <c r="XAD544" s="1"/>
      <c r="XAE544" s="1"/>
      <c r="XAF544" s="1"/>
      <c r="XAG544" s="1"/>
      <c r="XAH544" s="1"/>
      <c r="XAI544" s="1"/>
      <c r="XAJ544" s="1"/>
      <c r="XAK544" s="1"/>
      <c r="XAL544" s="1"/>
      <c r="XAM544" s="1"/>
      <c r="XAN544" s="1"/>
      <c r="XAO544" s="1"/>
      <c r="XAP544" s="1"/>
      <c r="XAQ544" s="1"/>
      <c r="XAR544" s="1"/>
      <c r="XAS544" s="1"/>
      <c r="XAT544" s="1"/>
      <c r="XAU544" s="1"/>
      <c r="XAV544" s="1"/>
      <c r="XAW544" s="1"/>
      <c r="XAX544" s="1"/>
      <c r="XAY544" s="1"/>
      <c r="XAZ544" s="1"/>
      <c r="XBA544" s="1"/>
      <c r="XBB544" s="1"/>
      <c r="XBC544" s="1"/>
      <c r="XBD544" s="1"/>
      <c r="XBE544" s="1"/>
      <c r="XBF544" s="1"/>
      <c r="XBG544" s="1"/>
      <c r="XBH544" s="1"/>
      <c r="XBI544" s="1"/>
      <c r="XBJ544" s="1"/>
      <c r="XBK544" s="1"/>
      <c r="XBL544" s="1"/>
      <c r="XBM544" s="1"/>
      <c r="XBN544" s="1"/>
      <c r="XBO544" s="1"/>
      <c r="XBP544" s="1"/>
      <c r="XBQ544" s="1"/>
      <c r="XBR544" s="1"/>
      <c r="XBS544" s="1"/>
      <c r="XBT544" s="1"/>
      <c r="XBU544" s="1"/>
      <c r="XBV544" s="1"/>
      <c r="XBW544" s="1"/>
      <c r="XBX544" s="1"/>
      <c r="XBY544" s="1"/>
      <c r="XBZ544" s="1"/>
      <c r="XCA544" s="1"/>
      <c r="XCB544" s="1"/>
      <c r="XCC544" s="1"/>
      <c r="XCD544" s="1"/>
      <c r="XCE544" s="1"/>
      <c r="XCF544" s="1"/>
      <c r="XCG544" s="1"/>
      <c r="XCH544" s="1"/>
      <c r="XCI544" s="1"/>
      <c r="XCJ544" s="1"/>
      <c r="XCK544" s="1"/>
      <c r="XCL544" s="1"/>
      <c r="XCM544" s="1"/>
      <c r="XCN544" s="1"/>
      <c r="XCO544" s="1"/>
      <c r="XCP544" s="1"/>
      <c r="XCQ544" s="1"/>
      <c r="XCR544" s="1"/>
      <c r="XCS544" s="1"/>
      <c r="XCT544" s="1"/>
      <c r="XCU544" s="1"/>
      <c r="XCV544" s="1"/>
      <c r="XCW544" s="1"/>
      <c r="XCX544" s="1"/>
      <c r="XCY544" s="1"/>
      <c r="XCZ544" s="1"/>
      <c r="XDA544" s="1"/>
      <c r="XDB544" s="1"/>
      <c r="XDC544" s="1"/>
      <c r="XDD544" s="1"/>
      <c r="XDE544" s="1"/>
      <c r="XDF544" s="1"/>
      <c r="XDG544" s="1"/>
      <c r="XDH544" s="1"/>
      <c r="XDI544" s="1"/>
      <c r="XDJ544" s="1"/>
      <c r="XDK544" s="1"/>
      <c r="XDL544" s="1"/>
      <c r="XDM544" s="1"/>
      <c r="XDN544" s="1"/>
      <c r="XDO544" s="1"/>
      <c r="XDP544" s="1"/>
      <c r="XDQ544" s="1"/>
      <c r="XDR544" s="1"/>
      <c r="XDS544" s="1"/>
      <c r="XDT544" s="1"/>
      <c r="XDU544" s="1"/>
      <c r="XDV544" s="1"/>
      <c r="XDW544" s="1"/>
      <c r="XDX544" s="1"/>
      <c r="XDY544" s="1"/>
      <c r="XDZ544" s="1"/>
      <c r="XEA544" s="1"/>
      <c r="XEB544" s="1"/>
      <c r="XEC544" s="1"/>
      <c r="XED544" s="1"/>
      <c r="XEE544" s="1"/>
      <c r="XEF544" s="1"/>
      <c r="XEG544" s="1"/>
      <c r="XEH544" s="1"/>
      <c r="XEI544" s="1"/>
      <c r="XEJ544" s="1"/>
      <c r="XEK544" s="1"/>
      <c r="XEL544" s="1"/>
      <c r="XEM544" s="1"/>
      <c r="XEN544" s="1"/>
      <c r="XEO544" s="1"/>
      <c r="XEP544" s="1"/>
      <c r="XEQ544" s="1"/>
      <c r="XER544" s="1"/>
      <c r="XES544" s="1"/>
      <c r="XET544" s="1"/>
      <c r="XEU544" s="1"/>
      <c r="XEV544" s="1"/>
      <c r="XEW544" s="1"/>
      <c r="XEX544" s="1"/>
      <c r="XEY544" s="1"/>
      <c r="XEZ544" s="1"/>
      <c r="XFA544" s="1"/>
      <c r="XFB544" s="1"/>
      <c r="XFC544" s="1"/>
    </row>
    <row r="545" spans="1:150 16226:16383" s="3" customFormat="1" ht="20.25" customHeight="1" x14ac:dyDescent="0.25">
      <c r="A545" s="135">
        <v>3</v>
      </c>
      <c r="B545" s="135"/>
      <c r="C545" s="61" t="s">
        <v>96</v>
      </c>
      <c r="D545" s="61" t="s">
        <v>271</v>
      </c>
      <c r="E545" s="82">
        <f>(53.45)*10.764</f>
        <v>575.33579999999995</v>
      </c>
      <c r="F545" s="82">
        <f>(2.25*1.06)*10.764</f>
        <v>25.672140000000002</v>
      </c>
      <c r="G545" s="82">
        <v>0</v>
      </c>
      <c r="H545" s="82">
        <f>E545+F545+(IF(G545&lt;101,G545,IF(G545&lt;201,G545/2,IF(G545&lt;=301,G545/3,G545/4))))</f>
        <v>601.00793999999996</v>
      </c>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WZB545" s="1"/>
      <c r="WZC545" s="1"/>
      <c r="WZD545" s="1"/>
      <c r="WZE545" s="1"/>
      <c r="WZF545" s="1"/>
      <c r="WZG545" s="1"/>
      <c r="WZH545" s="1"/>
      <c r="WZI545" s="1"/>
      <c r="WZJ545" s="1"/>
      <c r="WZK545" s="1"/>
      <c r="WZL545" s="1"/>
      <c r="WZM545" s="1"/>
      <c r="WZN545" s="1"/>
      <c r="WZO545" s="1"/>
      <c r="WZP545" s="1"/>
      <c r="WZQ545" s="1"/>
      <c r="WZR545" s="1"/>
      <c r="WZS545" s="1"/>
      <c r="WZT545" s="1"/>
      <c r="WZU545" s="1"/>
      <c r="WZV545" s="1"/>
      <c r="WZW545" s="1"/>
      <c r="WZX545" s="1"/>
      <c r="WZY545" s="1"/>
      <c r="WZZ545" s="1"/>
      <c r="XAA545" s="1"/>
      <c r="XAB545" s="1"/>
      <c r="XAC545" s="1"/>
      <c r="XAD545" s="1"/>
      <c r="XAE545" s="1"/>
      <c r="XAF545" s="1"/>
      <c r="XAG545" s="1"/>
      <c r="XAH545" s="1"/>
      <c r="XAI545" s="1"/>
      <c r="XAJ545" s="1"/>
      <c r="XAK545" s="1"/>
      <c r="XAL545" s="1"/>
      <c r="XAM545" s="1"/>
      <c r="XAN545" s="1"/>
      <c r="XAO545" s="1"/>
      <c r="XAP545" s="1"/>
      <c r="XAQ545" s="1"/>
      <c r="XAR545" s="1"/>
      <c r="XAS545" s="1"/>
      <c r="XAT545" s="1"/>
      <c r="XAU545" s="1"/>
      <c r="XAV545" s="1"/>
      <c r="XAW545" s="1"/>
      <c r="XAX545" s="1"/>
      <c r="XAY545" s="1"/>
      <c r="XAZ545" s="1"/>
      <c r="XBA545" s="1"/>
      <c r="XBB545" s="1"/>
      <c r="XBC545" s="1"/>
      <c r="XBD545" s="1"/>
      <c r="XBE545" s="1"/>
      <c r="XBF545" s="1"/>
      <c r="XBG545" s="1"/>
      <c r="XBH545" s="1"/>
      <c r="XBI545" s="1"/>
      <c r="XBJ545" s="1"/>
      <c r="XBK545" s="1"/>
      <c r="XBL545" s="1"/>
      <c r="XBM545" s="1"/>
      <c r="XBN545" s="1"/>
      <c r="XBO545" s="1"/>
      <c r="XBP545" s="1"/>
      <c r="XBQ545" s="1"/>
      <c r="XBR545" s="1"/>
      <c r="XBS545" s="1"/>
      <c r="XBT545" s="1"/>
      <c r="XBU545" s="1"/>
      <c r="XBV545" s="1"/>
      <c r="XBW545" s="1"/>
      <c r="XBX545" s="1"/>
      <c r="XBY545" s="1"/>
      <c r="XBZ545" s="1"/>
      <c r="XCA545" s="1"/>
      <c r="XCB545" s="1"/>
      <c r="XCC545" s="1"/>
      <c r="XCD545" s="1"/>
      <c r="XCE545" s="1"/>
      <c r="XCF545" s="1"/>
      <c r="XCG545" s="1"/>
      <c r="XCH545" s="1"/>
      <c r="XCI545" s="1"/>
      <c r="XCJ545" s="1"/>
      <c r="XCK545" s="1"/>
      <c r="XCL545" s="1"/>
      <c r="XCM545" s="1"/>
      <c r="XCN545" s="1"/>
      <c r="XCO545" s="1"/>
      <c r="XCP545" s="1"/>
      <c r="XCQ545" s="1"/>
      <c r="XCR545" s="1"/>
      <c r="XCS545" s="1"/>
      <c r="XCT545" s="1"/>
      <c r="XCU545" s="1"/>
      <c r="XCV545" s="1"/>
      <c r="XCW545" s="1"/>
      <c r="XCX545" s="1"/>
      <c r="XCY545" s="1"/>
      <c r="XCZ545" s="1"/>
      <c r="XDA545" s="1"/>
      <c r="XDB545" s="1"/>
      <c r="XDC545" s="1"/>
      <c r="XDD545" s="1"/>
      <c r="XDE545" s="1"/>
      <c r="XDF545" s="1"/>
      <c r="XDG545" s="1"/>
      <c r="XDH545" s="1"/>
      <c r="XDI545" s="1"/>
      <c r="XDJ545" s="1"/>
      <c r="XDK545" s="1"/>
      <c r="XDL545" s="1"/>
      <c r="XDM545" s="1"/>
      <c r="XDN545" s="1"/>
      <c r="XDO545" s="1"/>
      <c r="XDP545" s="1"/>
      <c r="XDQ545" s="1"/>
      <c r="XDR545" s="1"/>
      <c r="XDS545" s="1"/>
      <c r="XDT545" s="1"/>
      <c r="XDU545" s="1"/>
      <c r="XDV545" s="1"/>
      <c r="XDW545" s="1"/>
      <c r="XDX545" s="1"/>
      <c r="XDY545" s="1"/>
      <c r="XDZ545" s="1"/>
      <c r="XEA545" s="1"/>
      <c r="XEB545" s="1"/>
      <c r="XEC545" s="1"/>
      <c r="XED545" s="1"/>
      <c r="XEE545" s="1"/>
      <c r="XEF545" s="1"/>
      <c r="XEG545" s="1"/>
      <c r="XEH545" s="1"/>
      <c r="XEI545" s="1"/>
      <c r="XEJ545" s="1"/>
      <c r="XEK545" s="1"/>
      <c r="XEL545" s="1"/>
      <c r="XEM545" s="1"/>
      <c r="XEN545" s="1"/>
      <c r="XEO545" s="1"/>
      <c r="XEP545" s="1"/>
      <c r="XEQ545" s="1"/>
      <c r="XER545" s="1"/>
      <c r="XES545" s="1"/>
      <c r="XET545" s="1"/>
      <c r="XEU545" s="1"/>
      <c r="XEV545" s="1"/>
      <c r="XEW545" s="1"/>
      <c r="XEX545" s="1"/>
      <c r="XEY545" s="1"/>
      <c r="XEZ545" s="1"/>
      <c r="XFA545" s="1"/>
      <c r="XFB545" s="1"/>
      <c r="XFC545" s="1"/>
    </row>
    <row r="546" spans="1:150 16226:16383" s="3" customFormat="1" ht="20.25" customHeight="1" x14ac:dyDescent="0.25">
      <c r="A546" s="135">
        <v>4</v>
      </c>
      <c r="B546" s="135"/>
      <c r="C546" s="61" t="s">
        <v>96</v>
      </c>
      <c r="D546" s="182" t="s">
        <v>270</v>
      </c>
      <c r="E546" s="183"/>
      <c r="F546" s="183"/>
      <c r="G546" s="183"/>
      <c r="H546" s="184"/>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WZB546" s="1"/>
      <c r="WZC546" s="1"/>
      <c r="WZD546" s="1"/>
      <c r="WZE546" s="1"/>
      <c r="WZF546" s="1"/>
      <c r="WZG546" s="1"/>
      <c r="WZH546" s="1"/>
      <c r="WZI546" s="1"/>
      <c r="WZJ546" s="1"/>
      <c r="WZK546" s="1"/>
      <c r="WZL546" s="1"/>
      <c r="WZM546" s="1"/>
      <c r="WZN546" s="1"/>
      <c r="WZO546" s="1"/>
      <c r="WZP546" s="1"/>
      <c r="WZQ546" s="1"/>
      <c r="WZR546" s="1"/>
      <c r="WZS546" s="1"/>
      <c r="WZT546" s="1"/>
      <c r="WZU546" s="1"/>
      <c r="WZV546" s="1"/>
      <c r="WZW546" s="1"/>
      <c r="WZX546" s="1"/>
      <c r="WZY546" s="1"/>
      <c r="WZZ546" s="1"/>
      <c r="XAA546" s="1"/>
      <c r="XAB546" s="1"/>
      <c r="XAC546" s="1"/>
      <c r="XAD546" s="1"/>
      <c r="XAE546" s="1"/>
      <c r="XAF546" s="1"/>
      <c r="XAG546" s="1"/>
      <c r="XAH546" s="1"/>
      <c r="XAI546" s="1"/>
      <c r="XAJ546" s="1"/>
      <c r="XAK546" s="1"/>
      <c r="XAL546" s="1"/>
      <c r="XAM546" s="1"/>
      <c r="XAN546" s="1"/>
      <c r="XAO546" s="1"/>
      <c r="XAP546" s="1"/>
      <c r="XAQ546" s="1"/>
      <c r="XAR546" s="1"/>
      <c r="XAS546" s="1"/>
      <c r="XAT546" s="1"/>
      <c r="XAU546" s="1"/>
      <c r="XAV546" s="1"/>
      <c r="XAW546" s="1"/>
      <c r="XAX546" s="1"/>
      <c r="XAY546" s="1"/>
      <c r="XAZ546" s="1"/>
      <c r="XBA546" s="1"/>
      <c r="XBB546" s="1"/>
      <c r="XBC546" s="1"/>
      <c r="XBD546" s="1"/>
      <c r="XBE546" s="1"/>
      <c r="XBF546" s="1"/>
      <c r="XBG546" s="1"/>
      <c r="XBH546" s="1"/>
      <c r="XBI546" s="1"/>
      <c r="XBJ546" s="1"/>
      <c r="XBK546" s="1"/>
      <c r="XBL546" s="1"/>
      <c r="XBM546" s="1"/>
      <c r="XBN546" s="1"/>
      <c r="XBO546" s="1"/>
      <c r="XBP546" s="1"/>
      <c r="XBQ546" s="1"/>
      <c r="XBR546" s="1"/>
      <c r="XBS546" s="1"/>
      <c r="XBT546" s="1"/>
      <c r="XBU546" s="1"/>
      <c r="XBV546" s="1"/>
      <c r="XBW546" s="1"/>
      <c r="XBX546" s="1"/>
      <c r="XBY546" s="1"/>
      <c r="XBZ546" s="1"/>
      <c r="XCA546" s="1"/>
      <c r="XCB546" s="1"/>
      <c r="XCC546" s="1"/>
      <c r="XCD546" s="1"/>
      <c r="XCE546" s="1"/>
      <c r="XCF546" s="1"/>
      <c r="XCG546" s="1"/>
      <c r="XCH546" s="1"/>
      <c r="XCI546" s="1"/>
      <c r="XCJ546" s="1"/>
      <c r="XCK546" s="1"/>
      <c r="XCL546" s="1"/>
      <c r="XCM546" s="1"/>
      <c r="XCN546" s="1"/>
      <c r="XCO546" s="1"/>
      <c r="XCP546" s="1"/>
      <c r="XCQ546" s="1"/>
      <c r="XCR546" s="1"/>
      <c r="XCS546" s="1"/>
      <c r="XCT546" s="1"/>
      <c r="XCU546" s="1"/>
      <c r="XCV546" s="1"/>
      <c r="XCW546" s="1"/>
      <c r="XCX546" s="1"/>
      <c r="XCY546" s="1"/>
      <c r="XCZ546" s="1"/>
      <c r="XDA546" s="1"/>
      <c r="XDB546" s="1"/>
      <c r="XDC546" s="1"/>
      <c r="XDD546" s="1"/>
      <c r="XDE546" s="1"/>
      <c r="XDF546" s="1"/>
      <c r="XDG546" s="1"/>
      <c r="XDH546" s="1"/>
      <c r="XDI546" s="1"/>
      <c r="XDJ546" s="1"/>
      <c r="XDK546" s="1"/>
      <c r="XDL546" s="1"/>
      <c r="XDM546" s="1"/>
      <c r="XDN546" s="1"/>
      <c r="XDO546" s="1"/>
      <c r="XDP546" s="1"/>
      <c r="XDQ546" s="1"/>
      <c r="XDR546" s="1"/>
      <c r="XDS546" s="1"/>
      <c r="XDT546" s="1"/>
      <c r="XDU546" s="1"/>
      <c r="XDV546" s="1"/>
      <c r="XDW546" s="1"/>
      <c r="XDX546" s="1"/>
      <c r="XDY546" s="1"/>
      <c r="XDZ546" s="1"/>
      <c r="XEA546" s="1"/>
      <c r="XEB546" s="1"/>
      <c r="XEC546" s="1"/>
      <c r="XED546" s="1"/>
      <c r="XEE546" s="1"/>
      <c r="XEF546" s="1"/>
      <c r="XEG546" s="1"/>
      <c r="XEH546" s="1"/>
      <c r="XEI546" s="1"/>
      <c r="XEJ546" s="1"/>
      <c r="XEK546" s="1"/>
      <c r="XEL546" s="1"/>
      <c r="XEM546" s="1"/>
      <c r="XEN546" s="1"/>
      <c r="XEO546" s="1"/>
      <c r="XEP546" s="1"/>
      <c r="XEQ546" s="1"/>
      <c r="XER546" s="1"/>
      <c r="XES546" s="1"/>
      <c r="XET546" s="1"/>
      <c r="XEU546" s="1"/>
      <c r="XEV546" s="1"/>
      <c r="XEW546" s="1"/>
      <c r="XEX546" s="1"/>
      <c r="XEY546" s="1"/>
      <c r="XEZ546" s="1"/>
      <c r="XFA546" s="1"/>
      <c r="XFB546" s="1"/>
      <c r="XFC546" s="1"/>
    </row>
    <row r="547" spans="1:150 16226:16383" s="3" customFormat="1" ht="20.25" customHeight="1" x14ac:dyDescent="0.25">
      <c r="A547" s="135">
        <v>5</v>
      </c>
      <c r="B547" s="135"/>
      <c r="C547" s="61"/>
      <c r="D547" s="188"/>
      <c r="E547" s="189"/>
      <c r="F547" s="189"/>
      <c r="G547" s="189"/>
      <c r="H547" s="190"/>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WZB547" s="1"/>
      <c r="WZC547" s="1"/>
      <c r="WZD547" s="1"/>
      <c r="WZE547" s="1"/>
      <c r="WZF547" s="1"/>
      <c r="WZG547" s="1"/>
      <c r="WZH547" s="1"/>
      <c r="WZI547" s="1"/>
      <c r="WZJ547" s="1"/>
      <c r="WZK547" s="1"/>
      <c r="WZL547" s="1"/>
      <c r="WZM547" s="1"/>
      <c r="WZN547" s="1"/>
      <c r="WZO547" s="1"/>
      <c r="WZP547" s="1"/>
      <c r="WZQ547" s="1"/>
      <c r="WZR547" s="1"/>
      <c r="WZS547" s="1"/>
      <c r="WZT547" s="1"/>
      <c r="WZU547" s="1"/>
      <c r="WZV547" s="1"/>
      <c r="WZW547" s="1"/>
      <c r="WZX547" s="1"/>
      <c r="WZY547" s="1"/>
      <c r="WZZ547" s="1"/>
      <c r="XAA547" s="1"/>
      <c r="XAB547" s="1"/>
      <c r="XAC547" s="1"/>
      <c r="XAD547" s="1"/>
      <c r="XAE547" s="1"/>
      <c r="XAF547" s="1"/>
      <c r="XAG547" s="1"/>
      <c r="XAH547" s="1"/>
      <c r="XAI547" s="1"/>
      <c r="XAJ547" s="1"/>
      <c r="XAK547" s="1"/>
      <c r="XAL547" s="1"/>
      <c r="XAM547" s="1"/>
      <c r="XAN547" s="1"/>
      <c r="XAO547" s="1"/>
      <c r="XAP547" s="1"/>
      <c r="XAQ547" s="1"/>
      <c r="XAR547" s="1"/>
      <c r="XAS547" s="1"/>
      <c r="XAT547" s="1"/>
      <c r="XAU547" s="1"/>
      <c r="XAV547" s="1"/>
      <c r="XAW547" s="1"/>
      <c r="XAX547" s="1"/>
      <c r="XAY547" s="1"/>
      <c r="XAZ547" s="1"/>
      <c r="XBA547" s="1"/>
      <c r="XBB547" s="1"/>
      <c r="XBC547" s="1"/>
      <c r="XBD547" s="1"/>
      <c r="XBE547" s="1"/>
      <c r="XBF547" s="1"/>
      <c r="XBG547" s="1"/>
      <c r="XBH547" s="1"/>
      <c r="XBI547" s="1"/>
      <c r="XBJ547" s="1"/>
      <c r="XBK547" s="1"/>
      <c r="XBL547" s="1"/>
      <c r="XBM547" s="1"/>
      <c r="XBN547" s="1"/>
      <c r="XBO547" s="1"/>
      <c r="XBP547" s="1"/>
      <c r="XBQ547" s="1"/>
      <c r="XBR547" s="1"/>
      <c r="XBS547" s="1"/>
      <c r="XBT547" s="1"/>
      <c r="XBU547" s="1"/>
      <c r="XBV547" s="1"/>
      <c r="XBW547" s="1"/>
      <c r="XBX547" s="1"/>
      <c r="XBY547" s="1"/>
      <c r="XBZ547" s="1"/>
      <c r="XCA547" s="1"/>
      <c r="XCB547" s="1"/>
      <c r="XCC547" s="1"/>
      <c r="XCD547" s="1"/>
      <c r="XCE547" s="1"/>
      <c r="XCF547" s="1"/>
      <c r="XCG547" s="1"/>
      <c r="XCH547" s="1"/>
      <c r="XCI547" s="1"/>
      <c r="XCJ547" s="1"/>
      <c r="XCK547" s="1"/>
      <c r="XCL547" s="1"/>
      <c r="XCM547" s="1"/>
      <c r="XCN547" s="1"/>
      <c r="XCO547" s="1"/>
      <c r="XCP547" s="1"/>
      <c r="XCQ547" s="1"/>
      <c r="XCR547" s="1"/>
      <c r="XCS547" s="1"/>
      <c r="XCT547" s="1"/>
      <c r="XCU547" s="1"/>
      <c r="XCV547" s="1"/>
      <c r="XCW547" s="1"/>
      <c r="XCX547" s="1"/>
      <c r="XCY547" s="1"/>
      <c r="XCZ547" s="1"/>
      <c r="XDA547" s="1"/>
      <c r="XDB547" s="1"/>
      <c r="XDC547" s="1"/>
      <c r="XDD547" s="1"/>
      <c r="XDE547" s="1"/>
      <c r="XDF547" s="1"/>
      <c r="XDG547" s="1"/>
      <c r="XDH547" s="1"/>
      <c r="XDI547" s="1"/>
      <c r="XDJ547" s="1"/>
      <c r="XDK547" s="1"/>
      <c r="XDL547" s="1"/>
      <c r="XDM547" s="1"/>
      <c r="XDN547" s="1"/>
      <c r="XDO547" s="1"/>
      <c r="XDP547" s="1"/>
      <c r="XDQ547" s="1"/>
      <c r="XDR547" s="1"/>
      <c r="XDS547" s="1"/>
      <c r="XDT547" s="1"/>
      <c r="XDU547" s="1"/>
      <c r="XDV547" s="1"/>
      <c r="XDW547" s="1"/>
      <c r="XDX547" s="1"/>
      <c r="XDY547" s="1"/>
      <c r="XDZ547" s="1"/>
      <c r="XEA547" s="1"/>
      <c r="XEB547" s="1"/>
      <c r="XEC547" s="1"/>
      <c r="XED547" s="1"/>
      <c r="XEE547" s="1"/>
      <c r="XEF547" s="1"/>
      <c r="XEG547" s="1"/>
      <c r="XEH547" s="1"/>
      <c r="XEI547" s="1"/>
      <c r="XEJ547" s="1"/>
      <c r="XEK547" s="1"/>
      <c r="XEL547" s="1"/>
      <c r="XEM547" s="1"/>
      <c r="XEN547" s="1"/>
      <c r="XEO547" s="1"/>
      <c r="XEP547" s="1"/>
      <c r="XEQ547" s="1"/>
      <c r="XER547" s="1"/>
      <c r="XES547" s="1"/>
      <c r="XET547" s="1"/>
      <c r="XEU547" s="1"/>
      <c r="XEV547" s="1"/>
      <c r="XEW547" s="1"/>
      <c r="XEX547" s="1"/>
      <c r="XEY547" s="1"/>
      <c r="XEZ547" s="1"/>
      <c r="XFA547" s="1"/>
      <c r="XFB547" s="1"/>
      <c r="XFC547" s="1"/>
    </row>
    <row r="548" spans="1:150 16226:16383" s="3" customFormat="1" ht="20.25" customHeight="1" x14ac:dyDescent="0.25">
      <c r="A548" s="135">
        <v>6</v>
      </c>
      <c r="B548" s="135"/>
      <c r="C548" s="61"/>
      <c r="D548" s="61" t="s">
        <v>285</v>
      </c>
      <c r="E548" s="82">
        <f>(37.91)*10.764</f>
        <v>408.06323999999995</v>
      </c>
      <c r="F548" s="82">
        <f>(2.44*0.95)*10.764</f>
        <v>24.950952000000001</v>
      </c>
      <c r="G548" s="82">
        <v>0</v>
      </c>
      <c r="H548" s="82">
        <f>E548+F548+(IF(G548&lt;101,G548,IF(G548&lt;201,G548/2,IF(G548&lt;=301,G548/3,G548/4))))</f>
        <v>433.01419199999998</v>
      </c>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WZB548" s="1"/>
      <c r="WZC548" s="1"/>
      <c r="WZD548" s="1"/>
      <c r="WZE548" s="1"/>
      <c r="WZF548" s="1"/>
      <c r="WZG548" s="1"/>
      <c r="WZH548" s="1"/>
      <c r="WZI548" s="1"/>
      <c r="WZJ548" s="1"/>
      <c r="WZK548" s="1"/>
      <c r="WZL548" s="1"/>
      <c r="WZM548" s="1"/>
      <c r="WZN548" s="1"/>
      <c r="WZO548" s="1"/>
      <c r="WZP548" s="1"/>
      <c r="WZQ548" s="1"/>
      <c r="WZR548" s="1"/>
      <c r="WZS548" s="1"/>
      <c r="WZT548" s="1"/>
      <c r="WZU548" s="1"/>
      <c r="WZV548" s="1"/>
      <c r="WZW548" s="1"/>
      <c r="WZX548" s="1"/>
      <c r="WZY548" s="1"/>
      <c r="WZZ548" s="1"/>
      <c r="XAA548" s="1"/>
      <c r="XAB548" s="1"/>
      <c r="XAC548" s="1"/>
      <c r="XAD548" s="1"/>
      <c r="XAE548" s="1"/>
      <c r="XAF548" s="1"/>
      <c r="XAG548" s="1"/>
      <c r="XAH548" s="1"/>
      <c r="XAI548" s="1"/>
      <c r="XAJ548" s="1"/>
      <c r="XAK548" s="1"/>
      <c r="XAL548" s="1"/>
      <c r="XAM548" s="1"/>
      <c r="XAN548" s="1"/>
      <c r="XAO548" s="1"/>
      <c r="XAP548" s="1"/>
      <c r="XAQ548" s="1"/>
      <c r="XAR548" s="1"/>
      <c r="XAS548" s="1"/>
      <c r="XAT548" s="1"/>
      <c r="XAU548" s="1"/>
      <c r="XAV548" s="1"/>
      <c r="XAW548" s="1"/>
      <c r="XAX548" s="1"/>
      <c r="XAY548" s="1"/>
      <c r="XAZ548" s="1"/>
      <c r="XBA548" s="1"/>
      <c r="XBB548" s="1"/>
      <c r="XBC548" s="1"/>
      <c r="XBD548" s="1"/>
      <c r="XBE548" s="1"/>
      <c r="XBF548" s="1"/>
      <c r="XBG548" s="1"/>
      <c r="XBH548" s="1"/>
      <c r="XBI548" s="1"/>
      <c r="XBJ548" s="1"/>
      <c r="XBK548" s="1"/>
      <c r="XBL548" s="1"/>
      <c r="XBM548" s="1"/>
      <c r="XBN548" s="1"/>
      <c r="XBO548" s="1"/>
      <c r="XBP548" s="1"/>
      <c r="XBQ548" s="1"/>
      <c r="XBR548" s="1"/>
      <c r="XBS548" s="1"/>
      <c r="XBT548" s="1"/>
      <c r="XBU548" s="1"/>
      <c r="XBV548" s="1"/>
      <c r="XBW548" s="1"/>
      <c r="XBX548" s="1"/>
      <c r="XBY548" s="1"/>
      <c r="XBZ548" s="1"/>
      <c r="XCA548" s="1"/>
      <c r="XCB548" s="1"/>
      <c r="XCC548" s="1"/>
      <c r="XCD548" s="1"/>
      <c r="XCE548" s="1"/>
      <c r="XCF548" s="1"/>
      <c r="XCG548" s="1"/>
      <c r="XCH548" s="1"/>
      <c r="XCI548" s="1"/>
      <c r="XCJ548" s="1"/>
      <c r="XCK548" s="1"/>
      <c r="XCL548" s="1"/>
      <c r="XCM548" s="1"/>
      <c r="XCN548" s="1"/>
      <c r="XCO548" s="1"/>
      <c r="XCP548" s="1"/>
      <c r="XCQ548" s="1"/>
      <c r="XCR548" s="1"/>
      <c r="XCS548" s="1"/>
      <c r="XCT548" s="1"/>
      <c r="XCU548" s="1"/>
      <c r="XCV548" s="1"/>
      <c r="XCW548" s="1"/>
      <c r="XCX548" s="1"/>
      <c r="XCY548" s="1"/>
      <c r="XCZ548" s="1"/>
      <c r="XDA548" s="1"/>
      <c r="XDB548" s="1"/>
      <c r="XDC548" s="1"/>
      <c r="XDD548" s="1"/>
      <c r="XDE548" s="1"/>
      <c r="XDF548" s="1"/>
      <c r="XDG548" s="1"/>
      <c r="XDH548" s="1"/>
      <c r="XDI548" s="1"/>
      <c r="XDJ548" s="1"/>
      <c r="XDK548" s="1"/>
      <c r="XDL548" s="1"/>
      <c r="XDM548" s="1"/>
      <c r="XDN548" s="1"/>
      <c r="XDO548" s="1"/>
      <c r="XDP548" s="1"/>
      <c r="XDQ548" s="1"/>
      <c r="XDR548" s="1"/>
      <c r="XDS548" s="1"/>
      <c r="XDT548" s="1"/>
      <c r="XDU548" s="1"/>
      <c r="XDV548" s="1"/>
      <c r="XDW548" s="1"/>
      <c r="XDX548" s="1"/>
      <c r="XDY548" s="1"/>
      <c r="XDZ548" s="1"/>
      <c r="XEA548" s="1"/>
      <c r="XEB548" s="1"/>
      <c r="XEC548" s="1"/>
      <c r="XED548" s="1"/>
      <c r="XEE548" s="1"/>
      <c r="XEF548" s="1"/>
      <c r="XEG548" s="1"/>
      <c r="XEH548" s="1"/>
      <c r="XEI548" s="1"/>
      <c r="XEJ548" s="1"/>
      <c r="XEK548" s="1"/>
      <c r="XEL548" s="1"/>
      <c r="XEM548" s="1"/>
      <c r="XEN548" s="1"/>
      <c r="XEO548" s="1"/>
      <c r="XEP548" s="1"/>
      <c r="XEQ548" s="1"/>
      <c r="XER548" s="1"/>
      <c r="XES548" s="1"/>
      <c r="XET548" s="1"/>
      <c r="XEU548" s="1"/>
      <c r="XEV548" s="1"/>
      <c r="XEW548" s="1"/>
      <c r="XEX548" s="1"/>
      <c r="XEY548" s="1"/>
      <c r="XEZ548" s="1"/>
      <c r="XFA548" s="1"/>
      <c r="XFB548" s="1"/>
      <c r="XFC548" s="1"/>
    </row>
    <row r="549" spans="1:150 16226:16383" s="3" customFormat="1" ht="20.25" x14ac:dyDescent="0.25">
      <c r="A549" s="101" t="s">
        <v>275</v>
      </c>
      <c r="B549" s="102"/>
      <c r="C549" s="102"/>
      <c r="D549" s="102"/>
      <c r="E549" s="102"/>
      <c r="F549" s="102"/>
      <c r="G549" s="102"/>
      <c r="H549" s="103"/>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WZB549" s="1"/>
      <c r="WZC549" s="1"/>
      <c r="WZD549" s="1"/>
      <c r="WZE549" s="1"/>
      <c r="WZF549" s="1"/>
      <c r="WZG549" s="1"/>
      <c r="WZH549" s="1"/>
      <c r="WZI549" s="1"/>
      <c r="WZJ549" s="1"/>
      <c r="WZK549" s="1"/>
      <c r="WZL549" s="1"/>
      <c r="WZM549" s="1"/>
      <c r="WZN549" s="1"/>
      <c r="WZO549" s="1"/>
      <c r="WZP549" s="1"/>
      <c r="WZQ549" s="1"/>
      <c r="WZR549" s="1"/>
      <c r="WZS549" s="1"/>
      <c r="WZT549" s="1"/>
      <c r="WZU549" s="1"/>
      <c r="WZV549" s="1"/>
      <c r="WZW549" s="1"/>
      <c r="WZX549" s="1"/>
      <c r="WZY549" s="1"/>
      <c r="WZZ549" s="1"/>
      <c r="XAA549" s="1"/>
      <c r="XAB549" s="1"/>
      <c r="XAC549" s="1"/>
      <c r="XAD549" s="1"/>
      <c r="XAE549" s="1"/>
      <c r="XAF549" s="1"/>
      <c r="XAG549" s="1"/>
      <c r="XAH549" s="1"/>
      <c r="XAI549" s="1"/>
      <c r="XAJ549" s="1"/>
      <c r="XAK549" s="1"/>
      <c r="XAL549" s="1"/>
      <c r="XAM549" s="1"/>
      <c r="XAN549" s="1"/>
      <c r="XAO549" s="1"/>
      <c r="XAP549" s="1"/>
      <c r="XAQ549" s="1"/>
      <c r="XAR549" s="1"/>
      <c r="XAS549" s="1"/>
      <c r="XAT549" s="1"/>
      <c r="XAU549" s="1"/>
      <c r="XAV549" s="1"/>
      <c r="XAW549" s="1"/>
      <c r="XAX549" s="1"/>
      <c r="XAY549" s="1"/>
      <c r="XAZ549" s="1"/>
      <c r="XBA549" s="1"/>
      <c r="XBB549" s="1"/>
      <c r="XBC549" s="1"/>
      <c r="XBD549" s="1"/>
      <c r="XBE549" s="1"/>
      <c r="XBF549" s="1"/>
      <c r="XBG549" s="1"/>
      <c r="XBH549" s="1"/>
      <c r="XBI549" s="1"/>
      <c r="XBJ549" s="1"/>
      <c r="XBK549" s="1"/>
      <c r="XBL549" s="1"/>
      <c r="XBM549" s="1"/>
      <c r="XBN549" s="1"/>
      <c r="XBO549" s="1"/>
      <c r="XBP549" s="1"/>
      <c r="XBQ549" s="1"/>
      <c r="XBR549" s="1"/>
      <c r="XBS549" s="1"/>
      <c r="XBT549" s="1"/>
      <c r="XBU549" s="1"/>
      <c r="XBV549" s="1"/>
      <c r="XBW549" s="1"/>
      <c r="XBX549" s="1"/>
      <c r="XBY549" s="1"/>
      <c r="XBZ549" s="1"/>
      <c r="XCA549" s="1"/>
      <c r="XCB549" s="1"/>
      <c r="XCC549" s="1"/>
      <c r="XCD549" s="1"/>
      <c r="XCE549" s="1"/>
      <c r="XCF549" s="1"/>
      <c r="XCG549" s="1"/>
      <c r="XCH549" s="1"/>
      <c r="XCI549" s="1"/>
      <c r="XCJ549" s="1"/>
      <c r="XCK549" s="1"/>
      <c r="XCL549" s="1"/>
      <c r="XCM549" s="1"/>
      <c r="XCN549" s="1"/>
      <c r="XCO549" s="1"/>
      <c r="XCP549" s="1"/>
      <c r="XCQ549" s="1"/>
      <c r="XCR549" s="1"/>
      <c r="XCS549" s="1"/>
      <c r="XCT549" s="1"/>
      <c r="XCU549" s="1"/>
      <c r="XCV549" s="1"/>
      <c r="XCW549" s="1"/>
      <c r="XCX549" s="1"/>
      <c r="XCY549" s="1"/>
      <c r="XCZ549" s="1"/>
      <c r="XDA549" s="1"/>
      <c r="XDB549" s="1"/>
      <c r="XDC549" s="1"/>
      <c r="XDD549" s="1"/>
      <c r="XDE549" s="1"/>
      <c r="XDF549" s="1"/>
      <c r="XDG549" s="1"/>
      <c r="XDH549" s="1"/>
      <c r="XDI549" s="1"/>
      <c r="XDJ549" s="1"/>
      <c r="XDK549" s="1"/>
      <c r="XDL549" s="1"/>
      <c r="XDM549" s="1"/>
      <c r="XDN549" s="1"/>
      <c r="XDO549" s="1"/>
      <c r="XDP549" s="1"/>
      <c r="XDQ549" s="1"/>
      <c r="XDR549" s="1"/>
      <c r="XDS549" s="1"/>
      <c r="XDT549" s="1"/>
      <c r="XDU549" s="1"/>
      <c r="XDV549" s="1"/>
      <c r="XDW549" s="1"/>
      <c r="XDX549" s="1"/>
      <c r="XDY549" s="1"/>
      <c r="XDZ549" s="1"/>
      <c r="XEA549" s="1"/>
      <c r="XEB549" s="1"/>
      <c r="XEC549" s="1"/>
      <c r="XED549" s="1"/>
      <c r="XEE549" s="1"/>
      <c r="XEF549" s="1"/>
      <c r="XEG549" s="1"/>
      <c r="XEH549" s="1"/>
      <c r="XEI549" s="1"/>
      <c r="XEJ549" s="1"/>
      <c r="XEK549" s="1"/>
      <c r="XEL549" s="1"/>
      <c r="XEM549" s="1"/>
      <c r="XEN549" s="1"/>
      <c r="XEO549" s="1"/>
      <c r="XEP549" s="1"/>
      <c r="XEQ549" s="1"/>
      <c r="XER549" s="1"/>
      <c r="XES549" s="1"/>
      <c r="XET549" s="1"/>
      <c r="XEU549" s="1"/>
      <c r="XEV549" s="1"/>
      <c r="XEW549" s="1"/>
      <c r="XEX549" s="1"/>
      <c r="XEY549" s="1"/>
      <c r="XEZ549" s="1"/>
      <c r="XFA549" s="1"/>
      <c r="XFB549" s="1"/>
      <c r="XFC549" s="1"/>
    </row>
    <row r="550" spans="1:150 16226:16383" s="3" customFormat="1" ht="20.25" customHeight="1" x14ac:dyDescent="0.25">
      <c r="A550" s="135">
        <v>1</v>
      </c>
      <c r="B550" s="135"/>
      <c r="C550" s="61" t="s">
        <v>96</v>
      </c>
      <c r="D550" s="61" t="s">
        <v>273</v>
      </c>
      <c r="E550" s="82">
        <f>(82.15)*10.764</f>
        <v>884.26260000000002</v>
      </c>
      <c r="F550" s="82">
        <f>(2.13*1.08+2.15*1.08)*10.764</f>
        <v>49.755513600000008</v>
      </c>
      <c r="G550" s="61">
        <v>0</v>
      </c>
      <c r="H550" s="82">
        <f>E550+F550+(IF(G550&lt;101,G550,IF(G550&lt;201,G550/2,IF(G550&lt;=301,G550/3,G550/4))))</f>
        <v>934.01811359999999</v>
      </c>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WZB550" s="1"/>
      <c r="WZC550" s="1"/>
      <c r="WZD550" s="1"/>
      <c r="WZE550" s="1"/>
      <c r="WZF550" s="1"/>
      <c r="WZG550" s="1"/>
      <c r="WZH550" s="1"/>
      <c r="WZI550" s="1"/>
      <c r="WZJ550" s="1"/>
      <c r="WZK550" s="1"/>
      <c r="WZL550" s="1"/>
      <c r="WZM550" s="1"/>
      <c r="WZN550" s="1"/>
      <c r="WZO550" s="1"/>
      <c r="WZP550" s="1"/>
      <c r="WZQ550" s="1"/>
      <c r="WZR550" s="1"/>
      <c r="WZS550" s="1"/>
      <c r="WZT550" s="1"/>
      <c r="WZU550" s="1"/>
      <c r="WZV550" s="1"/>
      <c r="WZW550" s="1"/>
      <c r="WZX550" s="1"/>
      <c r="WZY550" s="1"/>
      <c r="WZZ550" s="1"/>
      <c r="XAA550" s="1"/>
      <c r="XAB550" s="1"/>
      <c r="XAC550" s="1"/>
      <c r="XAD550" s="1"/>
      <c r="XAE550" s="1"/>
      <c r="XAF550" s="1"/>
      <c r="XAG550" s="1"/>
      <c r="XAH550" s="1"/>
      <c r="XAI550" s="1"/>
      <c r="XAJ550" s="1"/>
      <c r="XAK550" s="1"/>
      <c r="XAL550" s="1"/>
      <c r="XAM550" s="1"/>
      <c r="XAN550" s="1"/>
      <c r="XAO550" s="1"/>
      <c r="XAP550" s="1"/>
      <c r="XAQ550" s="1"/>
      <c r="XAR550" s="1"/>
      <c r="XAS550" s="1"/>
      <c r="XAT550" s="1"/>
      <c r="XAU550" s="1"/>
      <c r="XAV550" s="1"/>
      <c r="XAW550" s="1"/>
      <c r="XAX550" s="1"/>
      <c r="XAY550" s="1"/>
      <c r="XAZ550" s="1"/>
      <c r="XBA550" s="1"/>
      <c r="XBB550" s="1"/>
      <c r="XBC550" s="1"/>
      <c r="XBD550" s="1"/>
      <c r="XBE550" s="1"/>
      <c r="XBF550" s="1"/>
      <c r="XBG550" s="1"/>
      <c r="XBH550" s="1"/>
      <c r="XBI550" s="1"/>
      <c r="XBJ550" s="1"/>
      <c r="XBK550" s="1"/>
      <c r="XBL550" s="1"/>
      <c r="XBM550" s="1"/>
      <c r="XBN550" s="1"/>
      <c r="XBO550" s="1"/>
      <c r="XBP550" s="1"/>
      <c r="XBQ550" s="1"/>
      <c r="XBR550" s="1"/>
      <c r="XBS550" s="1"/>
      <c r="XBT550" s="1"/>
      <c r="XBU550" s="1"/>
      <c r="XBV550" s="1"/>
      <c r="XBW550" s="1"/>
      <c r="XBX550" s="1"/>
      <c r="XBY550" s="1"/>
      <c r="XBZ550" s="1"/>
      <c r="XCA550" s="1"/>
      <c r="XCB550" s="1"/>
      <c r="XCC550" s="1"/>
      <c r="XCD550" s="1"/>
      <c r="XCE550" s="1"/>
      <c r="XCF550" s="1"/>
      <c r="XCG550" s="1"/>
      <c r="XCH550" s="1"/>
      <c r="XCI550" s="1"/>
      <c r="XCJ550" s="1"/>
      <c r="XCK550" s="1"/>
      <c r="XCL550" s="1"/>
      <c r="XCM550" s="1"/>
      <c r="XCN550" s="1"/>
      <c r="XCO550" s="1"/>
      <c r="XCP550" s="1"/>
      <c r="XCQ550" s="1"/>
      <c r="XCR550" s="1"/>
      <c r="XCS550" s="1"/>
      <c r="XCT550" s="1"/>
      <c r="XCU550" s="1"/>
      <c r="XCV550" s="1"/>
      <c r="XCW550" s="1"/>
      <c r="XCX550" s="1"/>
      <c r="XCY550" s="1"/>
      <c r="XCZ550" s="1"/>
      <c r="XDA550" s="1"/>
      <c r="XDB550" s="1"/>
      <c r="XDC550" s="1"/>
      <c r="XDD550" s="1"/>
      <c r="XDE550" s="1"/>
      <c r="XDF550" s="1"/>
      <c r="XDG550" s="1"/>
      <c r="XDH550" s="1"/>
      <c r="XDI550" s="1"/>
      <c r="XDJ550" s="1"/>
      <c r="XDK550" s="1"/>
      <c r="XDL550" s="1"/>
      <c r="XDM550" s="1"/>
      <c r="XDN550" s="1"/>
      <c r="XDO550" s="1"/>
      <c r="XDP550" s="1"/>
      <c r="XDQ550" s="1"/>
      <c r="XDR550" s="1"/>
      <c r="XDS550" s="1"/>
      <c r="XDT550" s="1"/>
      <c r="XDU550" s="1"/>
      <c r="XDV550" s="1"/>
      <c r="XDW550" s="1"/>
      <c r="XDX550" s="1"/>
      <c r="XDY550" s="1"/>
      <c r="XDZ550" s="1"/>
      <c r="XEA550" s="1"/>
      <c r="XEB550" s="1"/>
      <c r="XEC550" s="1"/>
      <c r="XED550" s="1"/>
      <c r="XEE550" s="1"/>
      <c r="XEF550" s="1"/>
      <c r="XEG550" s="1"/>
      <c r="XEH550" s="1"/>
      <c r="XEI550" s="1"/>
      <c r="XEJ550" s="1"/>
      <c r="XEK550" s="1"/>
      <c r="XEL550" s="1"/>
      <c r="XEM550" s="1"/>
      <c r="XEN550" s="1"/>
      <c r="XEO550" s="1"/>
      <c r="XEP550" s="1"/>
      <c r="XEQ550" s="1"/>
      <c r="XER550" s="1"/>
      <c r="XES550" s="1"/>
      <c r="XET550" s="1"/>
      <c r="XEU550" s="1"/>
      <c r="XEV550" s="1"/>
      <c r="XEW550" s="1"/>
      <c r="XEX550" s="1"/>
      <c r="XEY550" s="1"/>
      <c r="XEZ550" s="1"/>
      <c r="XFA550" s="1"/>
      <c r="XFB550" s="1"/>
      <c r="XFC550" s="1"/>
    </row>
    <row r="551" spans="1:150 16226:16383" s="3" customFormat="1" ht="20.25" customHeight="1" x14ac:dyDescent="0.25">
      <c r="A551" s="135">
        <v>2</v>
      </c>
      <c r="B551" s="135"/>
      <c r="C551" s="61" t="s">
        <v>96</v>
      </c>
      <c r="D551" s="61" t="s">
        <v>273</v>
      </c>
      <c r="E551" s="82">
        <f>(82.15)*10.764</f>
        <v>884.26260000000002</v>
      </c>
      <c r="F551" s="82">
        <f>(2.13*1.08+2.15*1.08)*10.764</f>
        <v>49.755513600000008</v>
      </c>
      <c r="G551" s="82">
        <v>0</v>
      </c>
      <c r="H551" s="82">
        <f>E551+F551+(IF(G551&lt;101,G551,IF(G551&lt;201,G551/2,IF(G551&lt;=301,G551/3,G551/4))))</f>
        <v>934.01811359999999</v>
      </c>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WZB551" s="1"/>
      <c r="WZC551" s="1"/>
      <c r="WZD551" s="1"/>
      <c r="WZE551" s="1"/>
      <c r="WZF551" s="1"/>
      <c r="WZG551" s="1"/>
      <c r="WZH551" s="1"/>
      <c r="WZI551" s="1"/>
      <c r="WZJ551" s="1"/>
      <c r="WZK551" s="1"/>
      <c r="WZL551" s="1"/>
      <c r="WZM551" s="1"/>
      <c r="WZN551" s="1"/>
      <c r="WZO551" s="1"/>
      <c r="WZP551" s="1"/>
      <c r="WZQ551" s="1"/>
      <c r="WZR551" s="1"/>
      <c r="WZS551" s="1"/>
      <c r="WZT551" s="1"/>
      <c r="WZU551" s="1"/>
      <c r="WZV551" s="1"/>
      <c r="WZW551" s="1"/>
      <c r="WZX551" s="1"/>
      <c r="WZY551" s="1"/>
      <c r="WZZ551" s="1"/>
      <c r="XAA551" s="1"/>
      <c r="XAB551" s="1"/>
      <c r="XAC551" s="1"/>
      <c r="XAD551" s="1"/>
      <c r="XAE551" s="1"/>
      <c r="XAF551" s="1"/>
      <c r="XAG551" s="1"/>
      <c r="XAH551" s="1"/>
      <c r="XAI551" s="1"/>
      <c r="XAJ551" s="1"/>
      <c r="XAK551" s="1"/>
      <c r="XAL551" s="1"/>
      <c r="XAM551" s="1"/>
      <c r="XAN551" s="1"/>
      <c r="XAO551" s="1"/>
      <c r="XAP551" s="1"/>
      <c r="XAQ551" s="1"/>
      <c r="XAR551" s="1"/>
      <c r="XAS551" s="1"/>
      <c r="XAT551" s="1"/>
      <c r="XAU551" s="1"/>
      <c r="XAV551" s="1"/>
      <c r="XAW551" s="1"/>
      <c r="XAX551" s="1"/>
      <c r="XAY551" s="1"/>
      <c r="XAZ551" s="1"/>
      <c r="XBA551" s="1"/>
      <c r="XBB551" s="1"/>
      <c r="XBC551" s="1"/>
      <c r="XBD551" s="1"/>
      <c r="XBE551" s="1"/>
      <c r="XBF551" s="1"/>
      <c r="XBG551" s="1"/>
      <c r="XBH551" s="1"/>
      <c r="XBI551" s="1"/>
      <c r="XBJ551" s="1"/>
      <c r="XBK551" s="1"/>
      <c r="XBL551" s="1"/>
      <c r="XBM551" s="1"/>
      <c r="XBN551" s="1"/>
      <c r="XBO551" s="1"/>
      <c r="XBP551" s="1"/>
      <c r="XBQ551" s="1"/>
      <c r="XBR551" s="1"/>
      <c r="XBS551" s="1"/>
      <c r="XBT551" s="1"/>
      <c r="XBU551" s="1"/>
      <c r="XBV551" s="1"/>
      <c r="XBW551" s="1"/>
      <c r="XBX551" s="1"/>
      <c r="XBY551" s="1"/>
      <c r="XBZ551" s="1"/>
      <c r="XCA551" s="1"/>
      <c r="XCB551" s="1"/>
      <c r="XCC551" s="1"/>
      <c r="XCD551" s="1"/>
      <c r="XCE551" s="1"/>
      <c r="XCF551" s="1"/>
      <c r="XCG551" s="1"/>
      <c r="XCH551" s="1"/>
      <c r="XCI551" s="1"/>
      <c r="XCJ551" s="1"/>
      <c r="XCK551" s="1"/>
      <c r="XCL551" s="1"/>
      <c r="XCM551" s="1"/>
      <c r="XCN551" s="1"/>
      <c r="XCO551" s="1"/>
      <c r="XCP551" s="1"/>
      <c r="XCQ551" s="1"/>
      <c r="XCR551" s="1"/>
      <c r="XCS551" s="1"/>
      <c r="XCT551" s="1"/>
      <c r="XCU551" s="1"/>
      <c r="XCV551" s="1"/>
      <c r="XCW551" s="1"/>
      <c r="XCX551" s="1"/>
      <c r="XCY551" s="1"/>
      <c r="XCZ551" s="1"/>
      <c r="XDA551" s="1"/>
      <c r="XDB551" s="1"/>
      <c r="XDC551" s="1"/>
      <c r="XDD551" s="1"/>
      <c r="XDE551" s="1"/>
      <c r="XDF551" s="1"/>
      <c r="XDG551" s="1"/>
      <c r="XDH551" s="1"/>
      <c r="XDI551" s="1"/>
      <c r="XDJ551" s="1"/>
      <c r="XDK551" s="1"/>
      <c r="XDL551" s="1"/>
      <c r="XDM551" s="1"/>
      <c r="XDN551" s="1"/>
      <c r="XDO551" s="1"/>
      <c r="XDP551" s="1"/>
      <c r="XDQ551" s="1"/>
      <c r="XDR551" s="1"/>
      <c r="XDS551" s="1"/>
      <c r="XDT551" s="1"/>
      <c r="XDU551" s="1"/>
      <c r="XDV551" s="1"/>
      <c r="XDW551" s="1"/>
      <c r="XDX551" s="1"/>
      <c r="XDY551" s="1"/>
      <c r="XDZ551" s="1"/>
      <c r="XEA551" s="1"/>
      <c r="XEB551" s="1"/>
      <c r="XEC551" s="1"/>
      <c r="XED551" s="1"/>
      <c r="XEE551" s="1"/>
      <c r="XEF551" s="1"/>
      <c r="XEG551" s="1"/>
      <c r="XEH551" s="1"/>
      <c r="XEI551" s="1"/>
      <c r="XEJ551" s="1"/>
      <c r="XEK551" s="1"/>
      <c r="XEL551" s="1"/>
      <c r="XEM551" s="1"/>
      <c r="XEN551" s="1"/>
      <c r="XEO551" s="1"/>
      <c r="XEP551" s="1"/>
      <c r="XEQ551" s="1"/>
      <c r="XER551" s="1"/>
      <c r="XES551" s="1"/>
      <c r="XET551" s="1"/>
      <c r="XEU551" s="1"/>
      <c r="XEV551" s="1"/>
      <c r="XEW551" s="1"/>
      <c r="XEX551" s="1"/>
      <c r="XEY551" s="1"/>
      <c r="XEZ551" s="1"/>
      <c r="XFA551" s="1"/>
      <c r="XFB551" s="1"/>
      <c r="XFC551" s="1"/>
    </row>
    <row r="552" spans="1:150 16226:16383" s="3" customFormat="1" ht="20.25" customHeight="1" x14ac:dyDescent="0.25">
      <c r="A552" s="135">
        <v>3</v>
      </c>
      <c r="B552" s="135"/>
      <c r="C552" s="61" t="s">
        <v>96</v>
      </c>
      <c r="D552" s="61" t="s">
        <v>271</v>
      </c>
      <c r="E552" s="82">
        <f>(53.45)*10.764</f>
        <v>575.33579999999995</v>
      </c>
      <c r="F552" s="82">
        <f>(2.25*1.06)*10.764</f>
        <v>25.672140000000002</v>
      </c>
      <c r="G552" s="82">
        <v>0</v>
      </c>
      <c r="H552" s="82">
        <f>E552+F552+(IF(G552&lt;101,G552,IF(G552&lt;201,G552/2,IF(G552&lt;=301,G552/3,G552/4))))</f>
        <v>601.00793999999996</v>
      </c>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WZB552" s="1"/>
      <c r="WZC552" s="1"/>
      <c r="WZD552" s="1"/>
      <c r="WZE552" s="1"/>
      <c r="WZF552" s="1"/>
      <c r="WZG552" s="1"/>
      <c r="WZH552" s="1"/>
      <c r="WZI552" s="1"/>
      <c r="WZJ552" s="1"/>
      <c r="WZK552" s="1"/>
      <c r="WZL552" s="1"/>
      <c r="WZM552" s="1"/>
      <c r="WZN552" s="1"/>
      <c r="WZO552" s="1"/>
      <c r="WZP552" s="1"/>
      <c r="WZQ552" s="1"/>
      <c r="WZR552" s="1"/>
      <c r="WZS552" s="1"/>
      <c r="WZT552" s="1"/>
      <c r="WZU552" s="1"/>
      <c r="WZV552" s="1"/>
      <c r="WZW552" s="1"/>
      <c r="WZX552" s="1"/>
      <c r="WZY552" s="1"/>
      <c r="WZZ552" s="1"/>
      <c r="XAA552" s="1"/>
      <c r="XAB552" s="1"/>
      <c r="XAC552" s="1"/>
      <c r="XAD552" s="1"/>
      <c r="XAE552" s="1"/>
      <c r="XAF552" s="1"/>
      <c r="XAG552" s="1"/>
      <c r="XAH552" s="1"/>
      <c r="XAI552" s="1"/>
      <c r="XAJ552" s="1"/>
      <c r="XAK552" s="1"/>
      <c r="XAL552" s="1"/>
      <c r="XAM552" s="1"/>
      <c r="XAN552" s="1"/>
      <c r="XAO552" s="1"/>
      <c r="XAP552" s="1"/>
      <c r="XAQ552" s="1"/>
      <c r="XAR552" s="1"/>
      <c r="XAS552" s="1"/>
      <c r="XAT552" s="1"/>
      <c r="XAU552" s="1"/>
      <c r="XAV552" s="1"/>
      <c r="XAW552" s="1"/>
      <c r="XAX552" s="1"/>
      <c r="XAY552" s="1"/>
      <c r="XAZ552" s="1"/>
      <c r="XBA552" s="1"/>
      <c r="XBB552" s="1"/>
      <c r="XBC552" s="1"/>
      <c r="XBD552" s="1"/>
      <c r="XBE552" s="1"/>
      <c r="XBF552" s="1"/>
      <c r="XBG552" s="1"/>
      <c r="XBH552" s="1"/>
      <c r="XBI552" s="1"/>
      <c r="XBJ552" s="1"/>
      <c r="XBK552" s="1"/>
      <c r="XBL552" s="1"/>
      <c r="XBM552" s="1"/>
      <c r="XBN552" s="1"/>
      <c r="XBO552" s="1"/>
      <c r="XBP552" s="1"/>
      <c r="XBQ552" s="1"/>
      <c r="XBR552" s="1"/>
      <c r="XBS552" s="1"/>
      <c r="XBT552" s="1"/>
      <c r="XBU552" s="1"/>
      <c r="XBV552" s="1"/>
      <c r="XBW552" s="1"/>
      <c r="XBX552" s="1"/>
      <c r="XBY552" s="1"/>
      <c r="XBZ552" s="1"/>
      <c r="XCA552" s="1"/>
      <c r="XCB552" s="1"/>
      <c r="XCC552" s="1"/>
      <c r="XCD552" s="1"/>
      <c r="XCE552" s="1"/>
      <c r="XCF552" s="1"/>
      <c r="XCG552" s="1"/>
      <c r="XCH552" s="1"/>
      <c r="XCI552" s="1"/>
      <c r="XCJ552" s="1"/>
      <c r="XCK552" s="1"/>
      <c r="XCL552" s="1"/>
      <c r="XCM552" s="1"/>
      <c r="XCN552" s="1"/>
      <c r="XCO552" s="1"/>
      <c r="XCP552" s="1"/>
      <c r="XCQ552" s="1"/>
      <c r="XCR552" s="1"/>
      <c r="XCS552" s="1"/>
      <c r="XCT552" s="1"/>
      <c r="XCU552" s="1"/>
      <c r="XCV552" s="1"/>
      <c r="XCW552" s="1"/>
      <c r="XCX552" s="1"/>
      <c r="XCY552" s="1"/>
      <c r="XCZ552" s="1"/>
      <c r="XDA552" s="1"/>
      <c r="XDB552" s="1"/>
      <c r="XDC552" s="1"/>
      <c r="XDD552" s="1"/>
      <c r="XDE552" s="1"/>
      <c r="XDF552" s="1"/>
      <c r="XDG552" s="1"/>
      <c r="XDH552" s="1"/>
      <c r="XDI552" s="1"/>
      <c r="XDJ552" s="1"/>
      <c r="XDK552" s="1"/>
      <c r="XDL552" s="1"/>
      <c r="XDM552" s="1"/>
      <c r="XDN552" s="1"/>
      <c r="XDO552" s="1"/>
      <c r="XDP552" s="1"/>
      <c r="XDQ552" s="1"/>
      <c r="XDR552" s="1"/>
      <c r="XDS552" s="1"/>
      <c r="XDT552" s="1"/>
      <c r="XDU552" s="1"/>
      <c r="XDV552" s="1"/>
      <c r="XDW552" s="1"/>
      <c r="XDX552" s="1"/>
      <c r="XDY552" s="1"/>
      <c r="XDZ552" s="1"/>
      <c r="XEA552" s="1"/>
      <c r="XEB552" s="1"/>
      <c r="XEC552" s="1"/>
      <c r="XED552" s="1"/>
      <c r="XEE552" s="1"/>
      <c r="XEF552" s="1"/>
      <c r="XEG552" s="1"/>
      <c r="XEH552" s="1"/>
      <c r="XEI552" s="1"/>
      <c r="XEJ552" s="1"/>
      <c r="XEK552" s="1"/>
      <c r="XEL552" s="1"/>
      <c r="XEM552" s="1"/>
      <c r="XEN552" s="1"/>
      <c r="XEO552" s="1"/>
      <c r="XEP552" s="1"/>
      <c r="XEQ552" s="1"/>
      <c r="XER552" s="1"/>
      <c r="XES552" s="1"/>
      <c r="XET552" s="1"/>
      <c r="XEU552" s="1"/>
      <c r="XEV552" s="1"/>
      <c r="XEW552" s="1"/>
      <c r="XEX552" s="1"/>
      <c r="XEY552" s="1"/>
      <c r="XEZ552" s="1"/>
      <c r="XFA552" s="1"/>
      <c r="XFB552" s="1"/>
      <c r="XFC552" s="1"/>
    </row>
    <row r="553" spans="1:150 16226:16383" s="3" customFormat="1" ht="20.25" customHeight="1" x14ac:dyDescent="0.25">
      <c r="A553" s="135">
        <v>4</v>
      </c>
      <c r="B553" s="135"/>
      <c r="C553" s="61" t="s">
        <v>96</v>
      </c>
      <c r="D553" s="182" t="s">
        <v>270</v>
      </c>
      <c r="E553" s="183"/>
      <c r="F553" s="183"/>
      <c r="G553" s="183"/>
      <c r="H553" s="184"/>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WZB553" s="1"/>
      <c r="WZC553" s="1"/>
      <c r="WZD553" s="1"/>
      <c r="WZE553" s="1"/>
      <c r="WZF553" s="1"/>
      <c r="WZG553" s="1"/>
      <c r="WZH553" s="1"/>
      <c r="WZI553" s="1"/>
      <c r="WZJ553" s="1"/>
      <c r="WZK553" s="1"/>
      <c r="WZL553" s="1"/>
      <c r="WZM553" s="1"/>
      <c r="WZN553" s="1"/>
      <c r="WZO553" s="1"/>
      <c r="WZP553" s="1"/>
      <c r="WZQ553" s="1"/>
      <c r="WZR553" s="1"/>
      <c r="WZS553" s="1"/>
      <c r="WZT553" s="1"/>
      <c r="WZU553" s="1"/>
      <c r="WZV553" s="1"/>
      <c r="WZW553" s="1"/>
      <c r="WZX553" s="1"/>
      <c r="WZY553" s="1"/>
      <c r="WZZ553" s="1"/>
      <c r="XAA553" s="1"/>
      <c r="XAB553" s="1"/>
      <c r="XAC553" s="1"/>
      <c r="XAD553" s="1"/>
      <c r="XAE553" s="1"/>
      <c r="XAF553" s="1"/>
      <c r="XAG553" s="1"/>
      <c r="XAH553" s="1"/>
      <c r="XAI553" s="1"/>
      <c r="XAJ553" s="1"/>
      <c r="XAK553" s="1"/>
      <c r="XAL553" s="1"/>
      <c r="XAM553" s="1"/>
      <c r="XAN553" s="1"/>
      <c r="XAO553" s="1"/>
      <c r="XAP553" s="1"/>
      <c r="XAQ553" s="1"/>
      <c r="XAR553" s="1"/>
      <c r="XAS553" s="1"/>
      <c r="XAT553" s="1"/>
      <c r="XAU553" s="1"/>
      <c r="XAV553" s="1"/>
      <c r="XAW553" s="1"/>
      <c r="XAX553" s="1"/>
      <c r="XAY553" s="1"/>
      <c r="XAZ553" s="1"/>
      <c r="XBA553" s="1"/>
      <c r="XBB553" s="1"/>
      <c r="XBC553" s="1"/>
      <c r="XBD553" s="1"/>
      <c r="XBE553" s="1"/>
      <c r="XBF553" s="1"/>
      <c r="XBG553" s="1"/>
      <c r="XBH553" s="1"/>
      <c r="XBI553" s="1"/>
      <c r="XBJ553" s="1"/>
      <c r="XBK553" s="1"/>
      <c r="XBL553" s="1"/>
      <c r="XBM553" s="1"/>
      <c r="XBN553" s="1"/>
      <c r="XBO553" s="1"/>
      <c r="XBP553" s="1"/>
      <c r="XBQ553" s="1"/>
      <c r="XBR553" s="1"/>
      <c r="XBS553" s="1"/>
      <c r="XBT553" s="1"/>
      <c r="XBU553" s="1"/>
      <c r="XBV553" s="1"/>
      <c r="XBW553" s="1"/>
      <c r="XBX553" s="1"/>
      <c r="XBY553" s="1"/>
      <c r="XBZ553" s="1"/>
      <c r="XCA553" s="1"/>
      <c r="XCB553" s="1"/>
      <c r="XCC553" s="1"/>
      <c r="XCD553" s="1"/>
      <c r="XCE553" s="1"/>
      <c r="XCF553" s="1"/>
      <c r="XCG553" s="1"/>
      <c r="XCH553" s="1"/>
      <c r="XCI553" s="1"/>
      <c r="XCJ553" s="1"/>
      <c r="XCK553" s="1"/>
      <c r="XCL553" s="1"/>
      <c r="XCM553" s="1"/>
      <c r="XCN553" s="1"/>
      <c r="XCO553" s="1"/>
      <c r="XCP553" s="1"/>
      <c r="XCQ553" s="1"/>
      <c r="XCR553" s="1"/>
      <c r="XCS553" s="1"/>
      <c r="XCT553" s="1"/>
      <c r="XCU553" s="1"/>
      <c r="XCV553" s="1"/>
      <c r="XCW553" s="1"/>
      <c r="XCX553" s="1"/>
      <c r="XCY553" s="1"/>
      <c r="XCZ553" s="1"/>
      <c r="XDA553" s="1"/>
      <c r="XDB553" s="1"/>
      <c r="XDC553" s="1"/>
      <c r="XDD553" s="1"/>
      <c r="XDE553" s="1"/>
      <c r="XDF553" s="1"/>
      <c r="XDG553" s="1"/>
      <c r="XDH553" s="1"/>
      <c r="XDI553" s="1"/>
      <c r="XDJ553" s="1"/>
      <c r="XDK553" s="1"/>
      <c r="XDL553" s="1"/>
      <c r="XDM553" s="1"/>
      <c r="XDN553" s="1"/>
      <c r="XDO553" s="1"/>
      <c r="XDP553" s="1"/>
      <c r="XDQ553" s="1"/>
      <c r="XDR553" s="1"/>
      <c r="XDS553" s="1"/>
      <c r="XDT553" s="1"/>
      <c r="XDU553" s="1"/>
      <c r="XDV553" s="1"/>
      <c r="XDW553" s="1"/>
      <c r="XDX553" s="1"/>
      <c r="XDY553" s="1"/>
      <c r="XDZ553" s="1"/>
      <c r="XEA553" s="1"/>
      <c r="XEB553" s="1"/>
      <c r="XEC553" s="1"/>
      <c r="XED553" s="1"/>
      <c r="XEE553" s="1"/>
      <c r="XEF553" s="1"/>
      <c r="XEG553" s="1"/>
      <c r="XEH553" s="1"/>
      <c r="XEI553" s="1"/>
      <c r="XEJ553" s="1"/>
      <c r="XEK553" s="1"/>
      <c r="XEL553" s="1"/>
      <c r="XEM553" s="1"/>
      <c r="XEN553" s="1"/>
      <c r="XEO553" s="1"/>
      <c r="XEP553" s="1"/>
      <c r="XEQ553" s="1"/>
      <c r="XER553" s="1"/>
      <c r="XES553" s="1"/>
      <c r="XET553" s="1"/>
      <c r="XEU553" s="1"/>
      <c r="XEV553" s="1"/>
      <c r="XEW553" s="1"/>
      <c r="XEX553" s="1"/>
      <c r="XEY553" s="1"/>
      <c r="XEZ553" s="1"/>
      <c r="XFA553" s="1"/>
      <c r="XFB553" s="1"/>
      <c r="XFC553" s="1"/>
    </row>
    <row r="554" spans="1:150 16226:16383" s="3" customFormat="1" ht="20.25" customHeight="1" x14ac:dyDescent="0.25">
      <c r="A554" s="135">
        <v>5</v>
      </c>
      <c r="B554" s="135"/>
      <c r="C554" s="61"/>
      <c r="D554" s="188"/>
      <c r="E554" s="189"/>
      <c r="F554" s="189"/>
      <c r="G554" s="189"/>
      <c r="H554" s="190"/>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WZB554" s="1"/>
      <c r="WZC554" s="1"/>
      <c r="WZD554" s="1"/>
      <c r="WZE554" s="1"/>
      <c r="WZF554" s="1"/>
      <c r="WZG554" s="1"/>
      <c r="WZH554" s="1"/>
      <c r="WZI554" s="1"/>
      <c r="WZJ554" s="1"/>
      <c r="WZK554" s="1"/>
      <c r="WZL554" s="1"/>
      <c r="WZM554" s="1"/>
      <c r="WZN554" s="1"/>
      <c r="WZO554" s="1"/>
      <c r="WZP554" s="1"/>
      <c r="WZQ554" s="1"/>
      <c r="WZR554" s="1"/>
      <c r="WZS554" s="1"/>
      <c r="WZT554" s="1"/>
      <c r="WZU554" s="1"/>
      <c r="WZV554" s="1"/>
      <c r="WZW554" s="1"/>
      <c r="WZX554" s="1"/>
      <c r="WZY554" s="1"/>
      <c r="WZZ554" s="1"/>
      <c r="XAA554" s="1"/>
      <c r="XAB554" s="1"/>
      <c r="XAC554" s="1"/>
      <c r="XAD554" s="1"/>
      <c r="XAE554" s="1"/>
      <c r="XAF554" s="1"/>
      <c r="XAG554" s="1"/>
      <c r="XAH554" s="1"/>
      <c r="XAI554" s="1"/>
      <c r="XAJ554" s="1"/>
      <c r="XAK554" s="1"/>
      <c r="XAL554" s="1"/>
      <c r="XAM554" s="1"/>
      <c r="XAN554" s="1"/>
      <c r="XAO554" s="1"/>
      <c r="XAP554" s="1"/>
      <c r="XAQ554" s="1"/>
      <c r="XAR554" s="1"/>
      <c r="XAS554" s="1"/>
      <c r="XAT554" s="1"/>
      <c r="XAU554" s="1"/>
      <c r="XAV554" s="1"/>
      <c r="XAW554" s="1"/>
      <c r="XAX554" s="1"/>
      <c r="XAY554" s="1"/>
      <c r="XAZ554" s="1"/>
      <c r="XBA554" s="1"/>
      <c r="XBB554" s="1"/>
      <c r="XBC554" s="1"/>
      <c r="XBD554" s="1"/>
      <c r="XBE554" s="1"/>
      <c r="XBF554" s="1"/>
      <c r="XBG554" s="1"/>
      <c r="XBH554" s="1"/>
      <c r="XBI554" s="1"/>
      <c r="XBJ554" s="1"/>
      <c r="XBK554" s="1"/>
      <c r="XBL554" s="1"/>
      <c r="XBM554" s="1"/>
      <c r="XBN554" s="1"/>
      <c r="XBO554" s="1"/>
      <c r="XBP554" s="1"/>
      <c r="XBQ554" s="1"/>
      <c r="XBR554" s="1"/>
      <c r="XBS554" s="1"/>
      <c r="XBT554" s="1"/>
      <c r="XBU554" s="1"/>
      <c r="XBV554" s="1"/>
      <c r="XBW554" s="1"/>
      <c r="XBX554" s="1"/>
      <c r="XBY554" s="1"/>
      <c r="XBZ554" s="1"/>
      <c r="XCA554" s="1"/>
      <c r="XCB554" s="1"/>
      <c r="XCC554" s="1"/>
      <c r="XCD554" s="1"/>
      <c r="XCE554" s="1"/>
      <c r="XCF554" s="1"/>
      <c r="XCG554" s="1"/>
      <c r="XCH554" s="1"/>
      <c r="XCI554" s="1"/>
      <c r="XCJ554" s="1"/>
      <c r="XCK554" s="1"/>
      <c r="XCL554" s="1"/>
      <c r="XCM554" s="1"/>
      <c r="XCN554" s="1"/>
      <c r="XCO554" s="1"/>
      <c r="XCP554" s="1"/>
      <c r="XCQ554" s="1"/>
      <c r="XCR554" s="1"/>
      <c r="XCS554" s="1"/>
      <c r="XCT554" s="1"/>
      <c r="XCU554" s="1"/>
      <c r="XCV554" s="1"/>
      <c r="XCW554" s="1"/>
      <c r="XCX554" s="1"/>
      <c r="XCY554" s="1"/>
      <c r="XCZ554" s="1"/>
      <c r="XDA554" s="1"/>
      <c r="XDB554" s="1"/>
      <c r="XDC554" s="1"/>
      <c r="XDD554" s="1"/>
      <c r="XDE554" s="1"/>
      <c r="XDF554" s="1"/>
      <c r="XDG554" s="1"/>
      <c r="XDH554" s="1"/>
      <c r="XDI554" s="1"/>
      <c r="XDJ554" s="1"/>
      <c r="XDK554" s="1"/>
      <c r="XDL554" s="1"/>
      <c r="XDM554" s="1"/>
      <c r="XDN554" s="1"/>
      <c r="XDO554" s="1"/>
      <c r="XDP554" s="1"/>
      <c r="XDQ554" s="1"/>
      <c r="XDR554" s="1"/>
      <c r="XDS554" s="1"/>
      <c r="XDT554" s="1"/>
      <c r="XDU554" s="1"/>
      <c r="XDV554" s="1"/>
      <c r="XDW554" s="1"/>
      <c r="XDX554" s="1"/>
      <c r="XDY554" s="1"/>
      <c r="XDZ554" s="1"/>
      <c r="XEA554" s="1"/>
      <c r="XEB554" s="1"/>
      <c r="XEC554" s="1"/>
      <c r="XED554" s="1"/>
      <c r="XEE554" s="1"/>
      <c r="XEF554" s="1"/>
      <c r="XEG554" s="1"/>
      <c r="XEH554" s="1"/>
      <c r="XEI554" s="1"/>
      <c r="XEJ554" s="1"/>
      <c r="XEK554" s="1"/>
      <c r="XEL554" s="1"/>
      <c r="XEM554" s="1"/>
      <c r="XEN554" s="1"/>
      <c r="XEO554" s="1"/>
      <c r="XEP554" s="1"/>
      <c r="XEQ554" s="1"/>
      <c r="XER554" s="1"/>
      <c r="XES554" s="1"/>
      <c r="XET554" s="1"/>
      <c r="XEU554" s="1"/>
      <c r="XEV554" s="1"/>
      <c r="XEW554" s="1"/>
      <c r="XEX554" s="1"/>
      <c r="XEY554" s="1"/>
      <c r="XEZ554" s="1"/>
      <c r="XFA554" s="1"/>
      <c r="XFB554" s="1"/>
      <c r="XFC554" s="1"/>
    </row>
    <row r="555" spans="1:150 16226:16383" s="3" customFormat="1" ht="20.25" customHeight="1" x14ac:dyDescent="0.25">
      <c r="A555" s="135">
        <v>6</v>
      </c>
      <c r="B555" s="135"/>
      <c r="C555" s="61"/>
      <c r="D555" s="61" t="s">
        <v>285</v>
      </c>
      <c r="E555" s="82">
        <f>(37.91)*10.764</f>
        <v>408.06323999999995</v>
      </c>
      <c r="F555" s="82">
        <f>(2.44*0.95)*10.764</f>
        <v>24.950952000000001</v>
      </c>
      <c r="G555" s="82">
        <v>0</v>
      </c>
      <c r="H555" s="82">
        <f>E555+F555+(IF(G555&lt;101,G555,IF(G555&lt;201,G555/2,IF(G555&lt;=301,G555/3,G555/4))))</f>
        <v>433.01419199999998</v>
      </c>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WZB555" s="1"/>
      <c r="WZC555" s="1"/>
      <c r="WZD555" s="1"/>
      <c r="WZE555" s="1"/>
      <c r="WZF555" s="1"/>
      <c r="WZG555" s="1"/>
      <c r="WZH555" s="1"/>
      <c r="WZI555" s="1"/>
      <c r="WZJ555" s="1"/>
      <c r="WZK555" s="1"/>
      <c r="WZL555" s="1"/>
      <c r="WZM555" s="1"/>
      <c r="WZN555" s="1"/>
      <c r="WZO555" s="1"/>
      <c r="WZP555" s="1"/>
      <c r="WZQ555" s="1"/>
      <c r="WZR555" s="1"/>
      <c r="WZS555" s="1"/>
      <c r="WZT555" s="1"/>
      <c r="WZU555" s="1"/>
      <c r="WZV555" s="1"/>
      <c r="WZW555" s="1"/>
      <c r="WZX555" s="1"/>
      <c r="WZY555" s="1"/>
      <c r="WZZ555" s="1"/>
      <c r="XAA555" s="1"/>
      <c r="XAB555" s="1"/>
      <c r="XAC555" s="1"/>
      <c r="XAD555" s="1"/>
      <c r="XAE555" s="1"/>
      <c r="XAF555" s="1"/>
      <c r="XAG555" s="1"/>
      <c r="XAH555" s="1"/>
      <c r="XAI555" s="1"/>
      <c r="XAJ555" s="1"/>
      <c r="XAK555" s="1"/>
      <c r="XAL555" s="1"/>
      <c r="XAM555" s="1"/>
      <c r="XAN555" s="1"/>
      <c r="XAO555" s="1"/>
      <c r="XAP555" s="1"/>
      <c r="XAQ555" s="1"/>
      <c r="XAR555" s="1"/>
      <c r="XAS555" s="1"/>
      <c r="XAT555" s="1"/>
      <c r="XAU555" s="1"/>
      <c r="XAV555" s="1"/>
      <c r="XAW555" s="1"/>
      <c r="XAX555" s="1"/>
      <c r="XAY555" s="1"/>
      <c r="XAZ555" s="1"/>
      <c r="XBA555" s="1"/>
      <c r="XBB555" s="1"/>
      <c r="XBC555" s="1"/>
      <c r="XBD555" s="1"/>
      <c r="XBE555" s="1"/>
      <c r="XBF555" s="1"/>
      <c r="XBG555" s="1"/>
      <c r="XBH555" s="1"/>
      <c r="XBI555" s="1"/>
      <c r="XBJ555" s="1"/>
      <c r="XBK555" s="1"/>
      <c r="XBL555" s="1"/>
      <c r="XBM555" s="1"/>
      <c r="XBN555" s="1"/>
      <c r="XBO555" s="1"/>
      <c r="XBP555" s="1"/>
      <c r="XBQ555" s="1"/>
      <c r="XBR555" s="1"/>
      <c r="XBS555" s="1"/>
      <c r="XBT555" s="1"/>
      <c r="XBU555" s="1"/>
      <c r="XBV555" s="1"/>
      <c r="XBW555" s="1"/>
      <c r="XBX555" s="1"/>
      <c r="XBY555" s="1"/>
      <c r="XBZ555" s="1"/>
      <c r="XCA555" s="1"/>
      <c r="XCB555" s="1"/>
      <c r="XCC555" s="1"/>
      <c r="XCD555" s="1"/>
      <c r="XCE555" s="1"/>
      <c r="XCF555" s="1"/>
      <c r="XCG555" s="1"/>
      <c r="XCH555" s="1"/>
      <c r="XCI555" s="1"/>
      <c r="XCJ555" s="1"/>
      <c r="XCK555" s="1"/>
      <c r="XCL555" s="1"/>
      <c r="XCM555" s="1"/>
      <c r="XCN555" s="1"/>
      <c r="XCO555" s="1"/>
      <c r="XCP555" s="1"/>
      <c r="XCQ555" s="1"/>
      <c r="XCR555" s="1"/>
      <c r="XCS555" s="1"/>
      <c r="XCT555" s="1"/>
      <c r="XCU555" s="1"/>
      <c r="XCV555" s="1"/>
      <c r="XCW555" s="1"/>
      <c r="XCX555" s="1"/>
      <c r="XCY555" s="1"/>
      <c r="XCZ555" s="1"/>
      <c r="XDA555" s="1"/>
      <c r="XDB555" s="1"/>
      <c r="XDC555" s="1"/>
      <c r="XDD555" s="1"/>
      <c r="XDE555" s="1"/>
      <c r="XDF555" s="1"/>
      <c r="XDG555" s="1"/>
      <c r="XDH555" s="1"/>
      <c r="XDI555" s="1"/>
      <c r="XDJ555" s="1"/>
      <c r="XDK555" s="1"/>
      <c r="XDL555" s="1"/>
      <c r="XDM555" s="1"/>
      <c r="XDN555" s="1"/>
      <c r="XDO555" s="1"/>
      <c r="XDP555" s="1"/>
      <c r="XDQ555" s="1"/>
      <c r="XDR555" s="1"/>
      <c r="XDS555" s="1"/>
      <c r="XDT555" s="1"/>
      <c r="XDU555" s="1"/>
      <c r="XDV555" s="1"/>
      <c r="XDW555" s="1"/>
      <c r="XDX555" s="1"/>
      <c r="XDY555" s="1"/>
      <c r="XDZ555" s="1"/>
      <c r="XEA555" s="1"/>
      <c r="XEB555" s="1"/>
      <c r="XEC555" s="1"/>
      <c r="XED555" s="1"/>
      <c r="XEE555" s="1"/>
      <c r="XEF555" s="1"/>
      <c r="XEG555" s="1"/>
      <c r="XEH555" s="1"/>
      <c r="XEI555" s="1"/>
      <c r="XEJ555" s="1"/>
      <c r="XEK555" s="1"/>
      <c r="XEL555" s="1"/>
      <c r="XEM555" s="1"/>
      <c r="XEN555" s="1"/>
      <c r="XEO555" s="1"/>
      <c r="XEP555" s="1"/>
      <c r="XEQ555" s="1"/>
      <c r="XER555" s="1"/>
      <c r="XES555" s="1"/>
      <c r="XET555" s="1"/>
      <c r="XEU555" s="1"/>
      <c r="XEV555" s="1"/>
      <c r="XEW555" s="1"/>
      <c r="XEX555" s="1"/>
      <c r="XEY555" s="1"/>
      <c r="XEZ555" s="1"/>
      <c r="XFA555" s="1"/>
      <c r="XFB555" s="1"/>
      <c r="XFC555" s="1"/>
    </row>
    <row r="556" spans="1:150 16226:16383" s="3" customFormat="1" ht="20.25" x14ac:dyDescent="0.25">
      <c r="A556" s="101" t="s">
        <v>334</v>
      </c>
      <c r="B556" s="102"/>
      <c r="C556" s="102"/>
      <c r="D556" s="102"/>
      <c r="E556" s="102"/>
      <c r="F556" s="102"/>
      <c r="G556" s="102"/>
      <c r="H556" s="103"/>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WZB556" s="1"/>
      <c r="WZC556" s="1"/>
      <c r="WZD556" s="1"/>
      <c r="WZE556" s="1"/>
      <c r="WZF556" s="1"/>
      <c r="WZG556" s="1"/>
      <c r="WZH556" s="1"/>
      <c r="WZI556" s="1"/>
      <c r="WZJ556" s="1"/>
      <c r="WZK556" s="1"/>
      <c r="WZL556" s="1"/>
      <c r="WZM556" s="1"/>
      <c r="WZN556" s="1"/>
      <c r="WZO556" s="1"/>
      <c r="WZP556" s="1"/>
      <c r="WZQ556" s="1"/>
      <c r="WZR556" s="1"/>
      <c r="WZS556" s="1"/>
      <c r="WZT556" s="1"/>
      <c r="WZU556" s="1"/>
      <c r="WZV556" s="1"/>
      <c r="WZW556" s="1"/>
      <c r="WZX556" s="1"/>
      <c r="WZY556" s="1"/>
      <c r="WZZ556" s="1"/>
      <c r="XAA556" s="1"/>
      <c r="XAB556" s="1"/>
      <c r="XAC556" s="1"/>
      <c r="XAD556" s="1"/>
      <c r="XAE556" s="1"/>
      <c r="XAF556" s="1"/>
      <c r="XAG556" s="1"/>
      <c r="XAH556" s="1"/>
      <c r="XAI556" s="1"/>
      <c r="XAJ556" s="1"/>
      <c r="XAK556" s="1"/>
      <c r="XAL556" s="1"/>
      <c r="XAM556" s="1"/>
      <c r="XAN556" s="1"/>
      <c r="XAO556" s="1"/>
      <c r="XAP556" s="1"/>
      <c r="XAQ556" s="1"/>
      <c r="XAR556" s="1"/>
      <c r="XAS556" s="1"/>
      <c r="XAT556" s="1"/>
      <c r="XAU556" s="1"/>
      <c r="XAV556" s="1"/>
      <c r="XAW556" s="1"/>
      <c r="XAX556" s="1"/>
      <c r="XAY556" s="1"/>
      <c r="XAZ556" s="1"/>
      <c r="XBA556" s="1"/>
      <c r="XBB556" s="1"/>
      <c r="XBC556" s="1"/>
      <c r="XBD556" s="1"/>
      <c r="XBE556" s="1"/>
      <c r="XBF556" s="1"/>
      <c r="XBG556" s="1"/>
      <c r="XBH556" s="1"/>
      <c r="XBI556" s="1"/>
      <c r="XBJ556" s="1"/>
      <c r="XBK556" s="1"/>
      <c r="XBL556" s="1"/>
      <c r="XBM556" s="1"/>
      <c r="XBN556" s="1"/>
      <c r="XBO556" s="1"/>
      <c r="XBP556" s="1"/>
      <c r="XBQ556" s="1"/>
      <c r="XBR556" s="1"/>
      <c r="XBS556" s="1"/>
      <c r="XBT556" s="1"/>
      <c r="XBU556" s="1"/>
      <c r="XBV556" s="1"/>
      <c r="XBW556" s="1"/>
      <c r="XBX556" s="1"/>
      <c r="XBY556" s="1"/>
      <c r="XBZ556" s="1"/>
      <c r="XCA556" s="1"/>
      <c r="XCB556" s="1"/>
      <c r="XCC556" s="1"/>
      <c r="XCD556" s="1"/>
      <c r="XCE556" s="1"/>
      <c r="XCF556" s="1"/>
      <c r="XCG556" s="1"/>
      <c r="XCH556" s="1"/>
      <c r="XCI556" s="1"/>
      <c r="XCJ556" s="1"/>
      <c r="XCK556" s="1"/>
      <c r="XCL556" s="1"/>
      <c r="XCM556" s="1"/>
      <c r="XCN556" s="1"/>
      <c r="XCO556" s="1"/>
      <c r="XCP556" s="1"/>
      <c r="XCQ556" s="1"/>
      <c r="XCR556" s="1"/>
      <c r="XCS556" s="1"/>
      <c r="XCT556" s="1"/>
      <c r="XCU556" s="1"/>
      <c r="XCV556" s="1"/>
      <c r="XCW556" s="1"/>
      <c r="XCX556" s="1"/>
      <c r="XCY556" s="1"/>
      <c r="XCZ556" s="1"/>
      <c r="XDA556" s="1"/>
      <c r="XDB556" s="1"/>
      <c r="XDC556" s="1"/>
      <c r="XDD556" s="1"/>
      <c r="XDE556" s="1"/>
      <c r="XDF556" s="1"/>
      <c r="XDG556" s="1"/>
      <c r="XDH556" s="1"/>
      <c r="XDI556" s="1"/>
      <c r="XDJ556" s="1"/>
      <c r="XDK556" s="1"/>
      <c r="XDL556" s="1"/>
      <c r="XDM556" s="1"/>
      <c r="XDN556" s="1"/>
      <c r="XDO556" s="1"/>
      <c r="XDP556" s="1"/>
      <c r="XDQ556" s="1"/>
      <c r="XDR556" s="1"/>
      <c r="XDS556" s="1"/>
      <c r="XDT556" s="1"/>
      <c r="XDU556" s="1"/>
      <c r="XDV556" s="1"/>
      <c r="XDW556" s="1"/>
      <c r="XDX556" s="1"/>
      <c r="XDY556" s="1"/>
      <c r="XDZ556" s="1"/>
      <c r="XEA556" s="1"/>
      <c r="XEB556" s="1"/>
      <c r="XEC556" s="1"/>
      <c r="XED556" s="1"/>
      <c r="XEE556" s="1"/>
      <c r="XEF556" s="1"/>
      <c r="XEG556" s="1"/>
      <c r="XEH556" s="1"/>
      <c r="XEI556" s="1"/>
      <c r="XEJ556" s="1"/>
      <c r="XEK556" s="1"/>
      <c r="XEL556" s="1"/>
      <c r="XEM556" s="1"/>
      <c r="XEN556" s="1"/>
      <c r="XEO556" s="1"/>
      <c r="XEP556" s="1"/>
      <c r="XEQ556" s="1"/>
      <c r="XER556" s="1"/>
      <c r="XES556" s="1"/>
      <c r="XET556" s="1"/>
      <c r="XEU556" s="1"/>
      <c r="XEV556" s="1"/>
      <c r="XEW556" s="1"/>
      <c r="XEX556" s="1"/>
      <c r="XEY556" s="1"/>
      <c r="XEZ556" s="1"/>
      <c r="XFA556" s="1"/>
      <c r="XFB556" s="1"/>
      <c r="XFC556" s="1"/>
    </row>
    <row r="557" spans="1:150 16226:16383" s="3" customFormat="1" ht="20.25" customHeight="1" x14ac:dyDescent="0.25">
      <c r="A557" s="135">
        <v>1</v>
      </c>
      <c r="B557" s="135"/>
      <c r="C557" s="61" t="s">
        <v>96</v>
      </c>
      <c r="D557" s="61" t="s">
        <v>273</v>
      </c>
      <c r="E557" s="82">
        <f>(82.15)*10.764</f>
        <v>884.26260000000002</v>
      </c>
      <c r="F557" s="82">
        <f>(2.13*1.08+2.15*1.08)*10.764</f>
        <v>49.755513600000008</v>
      </c>
      <c r="G557" s="61">
        <v>0</v>
      </c>
      <c r="H557" s="82">
        <f>E557+F557+(IF(G557&lt;101,G557,IF(G557&lt;201,G557/2,IF(G557&lt;=301,G557/3,G557/4))))</f>
        <v>934.01811359999999</v>
      </c>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WZB557" s="1"/>
      <c r="WZC557" s="1"/>
      <c r="WZD557" s="1"/>
      <c r="WZE557" s="1"/>
      <c r="WZF557" s="1"/>
      <c r="WZG557" s="1"/>
      <c r="WZH557" s="1"/>
      <c r="WZI557" s="1"/>
      <c r="WZJ557" s="1"/>
      <c r="WZK557" s="1"/>
      <c r="WZL557" s="1"/>
      <c r="WZM557" s="1"/>
      <c r="WZN557" s="1"/>
      <c r="WZO557" s="1"/>
      <c r="WZP557" s="1"/>
      <c r="WZQ557" s="1"/>
      <c r="WZR557" s="1"/>
      <c r="WZS557" s="1"/>
      <c r="WZT557" s="1"/>
      <c r="WZU557" s="1"/>
      <c r="WZV557" s="1"/>
      <c r="WZW557" s="1"/>
      <c r="WZX557" s="1"/>
      <c r="WZY557" s="1"/>
      <c r="WZZ557" s="1"/>
      <c r="XAA557" s="1"/>
      <c r="XAB557" s="1"/>
      <c r="XAC557" s="1"/>
      <c r="XAD557" s="1"/>
      <c r="XAE557" s="1"/>
      <c r="XAF557" s="1"/>
      <c r="XAG557" s="1"/>
      <c r="XAH557" s="1"/>
      <c r="XAI557" s="1"/>
      <c r="XAJ557" s="1"/>
      <c r="XAK557" s="1"/>
      <c r="XAL557" s="1"/>
      <c r="XAM557" s="1"/>
      <c r="XAN557" s="1"/>
      <c r="XAO557" s="1"/>
      <c r="XAP557" s="1"/>
      <c r="XAQ557" s="1"/>
      <c r="XAR557" s="1"/>
      <c r="XAS557" s="1"/>
      <c r="XAT557" s="1"/>
      <c r="XAU557" s="1"/>
      <c r="XAV557" s="1"/>
      <c r="XAW557" s="1"/>
      <c r="XAX557" s="1"/>
      <c r="XAY557" s="1"/>
      <c r="XAZ557" s="1"/>
      <c r="XBA557" s="1"/>
      <c r="XBB557" s="1"/>
      <c r="XBC557" s="1"/>
      <c r="XBD557" s="1"/>
      <c r="XBE557" s="1"/>
      <c r="XBF557" s="1"/>
      <c r="XBG557" s="1"/>
      <c r="XBH557" s="1"/>
      <c r="XBI557" s="1"/>
      <c r="XBJ557" s="1"/>
      <c r="XBK557" s="1"/>
      <c r="XBL557" s="1"/>
      <c r="XBM557" s="1"/>
      <c r="XBN557" s="1"/>
      <c r="XBO557" s="1"/>
      <c r="XBP557" s="1"/>
      <c r="XBQ557" s="1"/>
      <c r="XBR557" s="1"/>
      <c r="XBS557" s="1"/>
      <c r="XBT557" s="1"/>
      <c r="XBU557" s="1"/>
      <c r="XBV557" s="1"/>
      <c r="XBW557" s="1"/>
      <c r="XBX557" s="1"/>
      <c r="XBY557" s="1"/>
      <c r="XBZ557" s="1"/>
      <c r="XCA557" s="1"/>
      <c r="XCB557" s="1"/>
      <c r="XCC557" s="1"/>
      <c r="XCD557" s="1"/>
      <c r="XCE557" s="1"/>
      <c r="XCF557" s="1"/>
      <c r="XCG557" s="1"/>
      <c r="XCH557" s="1"/>
      <c r="XCI557" s="1"/>
      <c r="XCJ557" s="1"/>
      <c r="XCK557" s="1"/>
      <c r="XCL557" s="1"/>
      <c r="XCM557" s="1"/>
      <c r="XCN557" s="1"/>
      <c r="XCO557" s="1"/>
      <c r="XCP557" s="1"/>
      <c r="XCQ557" s="1"/>
      <c r="XCR557" s="1"/>
      <c r="XCS557" s="1"/>
      <c r="XCT557" s="1"/>
      <c r="XCU557" s="1"/>
      <c r="XCV557" s="1"/>
      <c r="XCW557" s="1"/>
      <c r="XCX557" s="1"/>
      <c r="XCY557" s="1"/>
      <c r="XCZ557" s="1"/>
      <c r="XDA557" s="1"/>
      <c r="XDB557" s="1"/>
      <c r="XDC557" s="1"/>
      <c r="XDD557" s="1"/>
      <c r="XDE557" s="1"/>
      <c r="XDF557" s="1"/>
      <c r="XDG557" s="1"/>
      <c r="XDH557" s="1"/>
      <c r="XDI557" s="1"/>
      <c r="XDJ557" s="1"/>
      <c r="XDK557" s="1"/>
      <c r="XDL557" s="1"/>
      <c r="XDM557" s="1"/>
      <c r="XDN557" s="1"/>
      <c r="XDO557" s="1"/>
      <c r="XDP557" s="1"/>
      <c r="XDQ557" s="1"/>
      <c r="XDR557" s="1"/>
      <c r="XDS557" s="1"/>
      <c r="XDT557" s="1"/>
      <c r="XDU557" s="1"/>
      <c r="XDV557" s="1"/>
      <c r="XDW557" s="1"/>
      <c r="XDX557" s="1"/>
      <c r="XDY557" s="1"/>
      <c r="XDZ557" s="1"/>
      <c r="XEA557" s="1"/>
      <c r="XEB557" s="1"/>
      <c r="XEC557" s="1"/>
      <c r="XED557" s="1"/>
      <c r="XEE557" s="1"/>
      <c r="XEF557" s="1"/>
      <c r="XEG557" s="1"/>
      <c r="XEH557" s="1"/>
      <c r="XEI557" s="1"/>
      <c r="XEJ557" s="1"/>
      <c r="XEK557" s="1"/>
      <c r="XEL557" s="1"/>
      <c r="XEM557" s="1"/>
      <c r="XEN557" s="1"/>
      <c r="XEO557" s="1"/>
      <c r="XEP557" s="1"/>
      <c r="XEQ557" s="1"/>
      <c r="XER557" s="1"/>
      <c r="XES557" s="1"/>
      <c r="XET557" s="1"/>
      <c r="XEU557" s="1"/>
      <c r="XEV557" s="1"/>
      <c r="XEW557" s="1"/>
      <c r="XEX557" s="1"/>
      <c r="XEY557" s="1"/>
      <c r="XEZ557" s="1"/>
      <c r="XFA557" s="1"/>
      <c r="XFB557" s="1"/>
      <c r="XFC557" s="1"/>
    </row>
    <row r="558" spans="1:150 16226:16383" s="3" customFormat="1" ht="20.25" customHeight="1" x14ac:dyDescent="0.25">
      <c r="A558" s="135">
        <v>2</v>
      </c>
      <c r="B558" s="135"/>
      <c r="C558" s="61" t="s">
        <v>96</v>
      </c>
      <c r="D558" s="61" t="s">
        <v>273</v>
      </c>
      <c r="E558" s="82">
        <f>(82.15)*10.764</f>
        <v>884.26260000000002</v>
      </c>
      <c r="F558" s="82">
        <f>(2.13*1.08+2.15*1.08)*10.764</f>
        <v>49.755513600000008</v>
      </c>
      <c r="G558" s="82">
        <v>0</v>
      </c>
      <c r="H558" s="82">
        <f>E558+F558+(IF(G558&lt;101,G558,IF(G558&lt;201,G558/2,IF(G558&lt;=301,G558/3,G558/4))))</f>
        <v>934.01811359999999</v>
      </c>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WZB558" s="1"/>
      <c r="WZC558" s="1"/>
      <c r="WZD558" s="1"/>
      <c r="WZE558" s="1"/>
      <c r="WZF558" s="1"/>
      <c r="WZG558" s="1"/>
      <c r="WZH558" s="1"/>
      <c r="WZI558" s="1"/>
      <c r="WZJ558" s="1"/>
      <c r="WZK558" s="1"/>
      <c r="WZL558" s="1"/>
      <c r="WZM558" s="1"/>
      <c r="WZN558" s="1"/>
      <c r="WZO558" s="1"/>
      <c r="WZP558" s="1"/>
      <c r="WZQ558" s="1"/>
      <c r="WZR558" s="1"/>
      <c r="WZS558" s="1"/>
      <c r="WZT558" s="1"/>
      <c r="WZU558" s="1"/>
      <c r="WZV558" s="1"/>
      <c r="WZW558" s="1"/>
      <c r="WZX558" s="1"/>
      <c r="WZY558" s="1"/>
      <c r="WZZ558" s="1"/>
      <c r="XAA558" s="1"/>
      <c r="XAB558" s="1"/>
      <c r="XAC558" s="1"/>
      <c r="XAD558" s="1"/>
      <c r="XAE558" s="1"/>
      <c r="XAF558" s="1"/>
      <c r="XAG558" s="1"/>
      <c r="XAH558" s="1"/>
      <c r="XAI558" s="1"/>
      <c r="XAJ558" s="1"/>
      <c r="XAK558" s="1"/>
      <c r="XAL558" s="1"/>
      <c r="XAM558" s="1"/>
      <c r="XAN558" s="1"/>
      <c r="XAO558" s="1"/>
      <c r="XAP558" s="1"/>
      <c r="XAQ558" s="1"/>
      <c r="XAR558" s="1"/>
      <c r="XAS558" s="1"/>
      <c r="XAT558" s="1"/>
      <c r="XAU558" s="1"/>
      <c r="XAV558" s="1"/>
      <c r="XAW558" s="1"/>
      <c r="XAX558" s="1"/>
      <c r="XAY558" s="1"/>
      <c r="XAZ558" s="1"/>
      <c r="XBA558" s="1"/>
      <c r="XBB558" s="1"/>
      <c r="XBC558" s="1"/>
      <c r="XBD558" s="1"/>
      <c r="XBE558" s="1"/>
      <c r="XBF558" s="1"/>
      <c r="XBG558" s="1"/>
      <c r="XBH558" s="1"/>
      <c r="XBI558" s="1"/>
      <c r="XBJ558" s="1"/>
      <c r="XBK558" s="1"/>
      <c r="XBL558" s="1"/>
      <c r="XBM558" s="1"/>
      <c r="XBN558" s="1"/>
      <c r="XBO558" s="1"/>
      <c r="XBP558" s="1"/>
      <c r="XBQ558" s="1"/>
      <c r="XBR558" s="1"/>
      <c r="XBS558" s="1"/>
      <c r="XBT558" s="1"/>
      <c r="XBU558" s="1"/>
      <c r="XBV558" s="1"/>
      <c r="XBW558" s="1"/>
      <c r="XBX558" s="1"/>
      <c r="XBY558" s="1"/>
      <c r="XBZ558" s="1"/>
      <c r="XCA558" s="1"/>
      <c r="XCB558" s="1"/>
      <c r="XCC558" s="1"/>
      <c r="XCD558" s="1"/>
      <c r="XCE558" s="1"/>
      <c r="XCF558" s="1"/>
      <c r="XCG558" s="1"/>
      <c r="XCH558" s="1"/>
      <c r="XCI558" s="1"/>
      <c r="XCJ558" s="1"/>
      <c r="XCK558" s="1"/>
      <c r="XCL558" s="1"/>
      <c r="XCM558" s="1"/>
      <c r="XCN558" s="1"/>
      <c r="XCO558" s="1"/>
      <c r="XCP558" s="1"/>
      <c r="XCQ558" s="1"/>
      <c r="XCR558" s="1"/>
      <c r="XCS558" s="1"/>
      <c r="XCT558" s="1"/>
      <c r="XCU558" s="1"/>
      <c r="XCV558" s="1"/>
      <c r="XCW558" s="1"/>
      <c r="XCX558" s="1"/>
      <c r="XCY558" s="1"/>
      <c r="XCZ558" s="1"/>
      <c r="XDA558" s="1"/>
      <c r="XDB558" s="1"/>
      <c r="XDC558" s="1"/>
      <c r="XDD558" s="1"/>
      <c r="XDE558" s="1"/>
      <c r="XDF558" s="1"/>
      <c r="XDG558" s="1"/>
      <c r="XDH558" s="1"/>
      <c r="XDI558" s="1"/>
      <c r="XDJ558" s="1"/>
      <c r="XDK558" s="1"/>
      <c r="XDL558" s="1"/>
      <c r="XDM558" s="1"/>
      <c r="XDN558" s="1"/>
      <c r="XDO558" s="1"/>
      <c r="XDP558" s="1"/>
      <c r="XDQ558" s="1"/>
      <c r="XDR558" s="1"/>
      <c r="XDS558" s="1"/>
      <c r="XDT558" s="1"/>
      <c r="XDU558" s="1"/>
      <c r="XDV558" s="1"/>
      <c r="XDW558" s="1"/>
      <c r="XDX558" s="1"/>
      <c r="XDY558" s="1"/>
      <c r="XDZ558" s="1"/>
      <c r="XEA558" s="1"/>
      <c r="XEB558" s="1"/>
      <c r="XEC558" s="1"/>
      <c r="XED558" s="1"/>
      <c r="XEE558" s="1"/>
      <c r="XEF558" s="1"/>
      <c r="XEG558" s="1"/>
      <c r="XEH558" s="1"/>
      <c r="XEI558" s="1"/>
      <c r="XEJ558" s="1"/>
      <c r="XEK558" s="1"/>
      <c r="XEL558" s="1"/>
      <c r="XEM558" s="1"/>
      <c r="XEN558" s="1"/>
      <c r="XEO558" s="1"/>
      <c r="XEP558" s="1"/>
      <c r="XEQ558" s="1"/>
      <c r="XER558" s="1"/>
      <c r="XES558" s="1"/>
      <c r="XET558" s="1"/>
      <c r="XEU558" s="1"/>
      <c r="XEV558" s="1"/>
      <c r="XEW558" s="1"/>
      <c r="XEX558" s="1"/>
      <c r="XEY558" s="1"/>
      <c r="XEZ558" s="1"/>
      <c r="XFA558" s="1"/>
      <c r="XFB558" s="1"/>
      <c r="XFC558" s="1"/>
    </row>
    <row r="559" spans="1:150 16226:16383" s="3" customFormat="1" ht="20.25" customHeight="1" x14ac:dyDescent="0.25">
      <c r="A559" s="135">
        <v>3</v>
      </c>
      <c r="B559" s="135"/>
      <c r="C559" s="61" t="s">
        <v>96</v>
      </c>
      <c r="D559" s="61" t="s">
        <v>271</v>
      </c>
      <c r="E559" s="82">
        <f>(53.45)*10.764</f>
        <v>575.33579999999995</v>
      </c>
      <c r="F559" s="82">
        <f>(2.25*1.06)*10.764</f>
        <v>25.672140000000002</v>
      </c>
      <c r="G559" s="82">
        <v>0</v>
      </c>
      <c r="H559" s="82">
        <f>E559+F559+(IF(G559&lt;101,G559,IF(G559&lt;201,G559/2,IF(G559&lt;=301,G559/3,G559/4))))</f>
        <v>601.00793999999996</v>
      </c>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WZB559" s="1"/>
      <c r="WZC559" s="1"/>
      <c r="WZD559" s="1"/>
      <c r="WZE559" s="1"/>
      <c r="WZF559" s="1"/>
      <c r="WZG559" s="1"/>
      <c r="WZH559" s="1"/>
      <c r="WZI559" s="1"/>
      <c r="WZJ559" s="1"/>
      <c r="WZK559" s="1"/>
      <c r="WZL559" s="1"/>
      <c r="WZM559" s="1"/>
      <c r="WZN559" s="1"/>
      <c r="WZO559" s="1"/>
      <c r="WZP559" s="1"/>
      <c r="WZQ559" s="1"/>
      <c r="WZR559" s="1"/>
      <c r="WZS559" s="1"/>
      <c r="WZT559" s="1"/>
      <c r="WZU559" s="1"/>
      <c r="WZV559" s="1"/>
      <c r="WZW559" s="1"/>
      <c r="WZX559" s="1"/>
      <c r="WZY559" s="1"/>
      <c r="WZZ559" s="1"/>
      <c r="XAA559" s="1"/>
      <c r="XAB559" s="1"/>
      <c r="XAC559" s="1"/>
      <c r="XAD559" s="1"/>
      <c r="XAE559" s="1"/>
      <c r="XAF559" s="1"/>
      <c r="XAG559" s="1"/>
      <c r="XAH559" s="1"/>
      <c r="XAI559" s="1"/>
      <c r="XAJ559" s="1"/>
      <c r="XAK559" s="1"/>
      <c r="XAL559" s="1"/>
      <c r="XAM559" s="1"/>
      <c r="XAN559" s="1"/>
      <c r="XAO559" s="1"/>
      <c r="XAP559" s="1"/>
      <c r="XAQ559" s="1"/>
      <c r="XAR559" s="1"/>
      <c r="XAS559" s="1"/>
      <c r="XAT559" s="1"/>
      <c r="XAU559" s="1"/>
      <c r="XAV559" s="1"/>
      <c r="XAW559" s="1"/>
      <c r="XAX559" s="1"/>
      <c r="XAY559" s="1"/>
      <c r="XAZ559" s="1"/>
      <c r="XBA559" s="1"/>
      <c r="XBB559" s="1"/>
      <c r="XBC559" s="1"/>
      <c r="XBD559" s="1"/>
      <c r="XBE559" s="1"/>
      <c r="XBF559" s="1"/>
      <c r="XBG559" s="1"/>
      <c r="XBH559" s="1"/>
      <c r="XBI559" s="1"/>
      <c r="XBJ559" s="1"/>
      <c r="XBK559" s="1"/>
      <c r="XBL559" s="1"/>
      <c r="XBM559" s="1"/>
      <c r="XBN559" s="1"/>
      <c r="XBO559" s="1"/>
      <c r="XBP559" s="1"/>
      <c r="XBQ559" s="1"/>
      <c r="XBR559" s="1"/>
      <c r="XBS559" s="1"/>
      <c r="XBT559" s="1"/>
      <c r="XBU559" s="1"/>
      <c r="XBV559" s="1"/>
      <c r="XBW559" s="1"/>
      <c r="XBX559" s="1"/>
      <c r="XBY559" s="1"/>
      <c r="XBZ559" s="1"/>
      <c r="XCA559" s="1"/>
      <c r="XCB559" s="1"/>
      <c r="XCC559" s="1"/>
      <c r="XCD559" s="1"/>
      <c r="XCE559" s="1"/>
      <c r="XCF559" s="1"/>
      <c r="XCG559" s="1"/>
      <c r="XCH559" s="1"/>
      <c r="XCI559" s="1"/>
      <c r="XCJ559" s="1"/>
      <c r="XCK559" s="1"/>
      <c r="XCL559" s="1"/>
      <c r="XCM559" s="1"/>
      <c r="XCN559" s="1"/>
      <c r="XCO559" s="1"/>
      <c r="XCP559" s="1"/>
      <c r="XCQ559" s="1"/>
      <c r="XCR559" s="1"/>
      <c r="XCS559" s="1"/>
      <c r="XCT559" s="1"/>
      <c r="XCU559" s="1"/>
      <c r="XCV559" s="1"/>
      <c r="XCW559" s="1"/>
      <c r="XCX559" s="1"/>
      <c r="XCY559" s="1"/>
      <c r="XCZ559" s="1"/>
      <c r="XDA559" s="1"/>
      <c r="XDB559" s="1"/>
      <c r="XDC559" s="1"/>
      <c r="XDD559" s="1"/>
      <c r="XDE559" s="1"/>
      <c r="XDF559" s="1"/>
      <c r="XDG559" s="1"/>
      <c r="XDH559" s="1"/>
      <c r="XDI559" s="1"/>
      <c r="XDJ559" s="1"/>
      <c r="XDK559" s="1"/>
      <c r="XDL559" s="1"/>
      <c r="XDM559" s="1"/>
      <c r="XDN559" s="1"/>
      <c r="XDO559" s="1"/>
      <c r="XDP559" s="1"/>
      <c r="XDQ559" s="1"/>
      <c r="XDR559" s="1"/>
      <c r="XDS559" s="1"/>
      <c r="XDT559" s="1"/>
      <c r="XDU559" s="1"/>
      <c r="XDV559" s="1"/>
      <c r="XDW559" s="1"/>
      <c r="XDX559" s="1"/>
      <c r="XDY559" s="1"/>
      <c r="XDZ559" s="1"/>
      <c r="XEA559" s="1"/>
      <c r="XEB559" s="1"/>
      <c r="XEC559" s="1"/>
      <c r="XED559" s="1"/>
      <c r="XEE559" s="1"/>
      <c r="XEF559" s="1"/>
      <c r="XEG559" s="1"/>
      <c r="XEH559" s="1"/>
      <c r="XEI559" s="1"/>
      <c r="XEJ559" s="1"/>
      <c r="XEK559" s="1"/>
      <c r="XEL559" s="1"/>
      <c r="XEM559" s="1"/>
      <c r="XEN559" s="1"/>
      <c r="XEO559" s="1"/>
      <c r="XEP559" s="1"/>
      <c r="XEQ559" s="1"/>
      <c r="XER559" s="1"/>
      <c r="XES559" s="1"/>
      <c r="XET559" s="1"/>
      <c r="XEU559" s="1"/>
      <c r="XEV559" s="1"/>
      <c r="XEW559" s="1"/>
      <c r="XEX559" s="1"/>
      <c r="XEY559" s="1"/>
      <c r="XEZ559" s="1"/>
      <c r="XFA559" s="1"/>
      <c r="XFB559" s="1"/>
      <c r="XFC559" s="1"/>
    </row>
    <row r="560" spans="1:150 16226:16383" s="3" customFormat="1" ht="20.25" customHeight="1" x14ac:dyDescent="0.25">
      <c r="A560" s="135">
        <v>4</v>
      </c>
      <c r="B560" s="135"/>
      <c r="C560" s="61" t="s">
        <v>96</v>
      </c>
      <c r="D560" s="182" t="s">
        <v>276</v>
      </c>
      <c r="E560" s="183"/>
      <c r="F560" s="183"/>
      <c r="G560" s="183"/>
      <c r="H560" s="184"/>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WZB560" s="1"/>
      <c r="WZC560" s="1"/>
      <c r="WZD560" s="1"/>
      <c r="WZE560" s="1"/>
      <c r="WZF560" s="1"/>
      <c r="WZG560" s="1"/>
      <c r="WZH560" s="1"/>
      <c r="WZI560" s="1"/>
      <c r="WZJ560" s="1"/>
      <c r="WZK560" s="1"/>
      <c r="WZL560" s="1"/>
      <c r="WZM560" s="1"/>
      <c r="WZN560" s="1"/>
      <c r="WZO560" s="1"/>
      <c r="WZP560" s="1"/>
      <c r="WZQ560" s="1"/>
      <c r="WZR560" s="1"/>
      <c r="WZS560" s="1"/>
      <c r="WZT560" s="1"/>
      <c r="WZU560" s="1"/>
      <c r="WZV560" s="1"/>
      <c r="WZW560" s="1"/>
      <c r="WZX560" s="1"/>
      <c r="WZY560" s="1"/>
      <c r="WZZ560" s="1"/>
      <c r="XAA560" s="1"/>
      <c r="XAB560" s="1"/>
      <c r="XAC560" s="1"/>
      <c r="XAD560" s="1"/>
      <c r="XAE560" s="1"/>
      <c r="XAF560" s="1"/>
      <c r="XAG560" s="1"/>
      <c r="XAH560" s="1"/>
      <c r="XAI560" s="1"/>
      <c r="XAJ560" s="1"/>
      <c r="XAK560" s="1"/>
      <c r="XAL560" s="1"/>
      <c r="XAM560" s="1"/>
      <c r="XAN560" s="1"/>
      <c r="XAO560" s="1"/>
      <c r="XAP560" s="1"/>
      <c r="XAQ560" s="1"/>
      <c r="XAR560" s="1"/>
      <c r="XAS560" s="1"/>
      <c r="XAT560" s="1"/>
      <c r="XAU560" s="1"/>
      <c r="XAV560" s="1"/>
      <c r="XAW560" s="1"/>
      <c r="XAX560" s="1"/>
      <c r="XAY560" s="1"/>
      <c r="XAZ560" s="1"/>
      <c r="XBA560" s="1"/>
      <c r="XBB560" s="1"/>
      <c r="XBC560" s="1"/>
      <c r="XBD560" s="1"/>
      <c r="XBE560" s="1"/>
      <c r="XBF560" s="1"/>
      <c r="XBG560" s="1"/>
      <c r="XBH560" s="1"/>
      <c r="XBI560" s="1"/>
      <c r="XBJ560" s="1"/>
      <c r="XBK560" s="1"/>
      <c r="XBL560" s="1"/>
      <c r="XBM560" s="1"/>
      <c r="XBN560" s="1"/>
      <c r="XBO560" s="1"/>
      <c r="XBP560" s="1"/>
      <c r="XBQ560" s="1"/>
      <c r="XBR560" s="1"/>
      <c r="XBS560" s="1"/>
      <c r="XBT560" s="1"/>
      <c r="XBU560" s="1"/>
      <c r="XBV560" s="1"/>
      <c r="XBW560" s="1"/>
      <c r="XBX560" s="1"/>
      <c r="XBY560" s="1"/>
      <c r="XBZ560" s="1"/>
      <c r="XCA560" s="1"/>
      <c r="XCB560" s="1"/>
      <c r="XCC560" s="1"/>
      <c r="XCD560" s="1"/>
      <c r="XCE560" s="1"/>
      <c r="XCF560" s="1"/>
      <c r="XCG560" s="1"/>
      <c r="XCH560" s="1"/>
      <c r="XCI560" s="1"/>
      <c r="XCJ560" s="1"/>
      <c r="XCK560" s="1"/>
      <c r="XCL560" s="1"/>
      <c r="XCM560" s="1"/>
      <c r="XCN560" s="1"/>
      <c r="XCO560" s="1"/>
      <c r="XCP560" s="1"/>
      <c r="XCQ560" s="1"/>
      <c r="XCR560" s="1"/>
      <c r="XCS560" s="1"/>
      <c r="XCT560" s="1"/>
      <c r="XCU560" s="1"/>
      <c r="XCV560" s="1"/>
      <c r="XCW560" s="1"/>
      <c r="XCX560" s="1"/>
      <c r="XCY560" s="1"/>
      <c r="XCZ560" s="1"/>
      <c r="XDA560" s="1"/>
      <c r="XDB560" s="1"/>
      <c r="XDC560" s="1"/>
      <c r="XDD560" s="1"/>
      <c r="XDE560" s="1"/>
      <c r="XDF560" s="1"/>
      <c r="XDG560" s="1"/>
      <c r="XDH560" s="1"/>
      <c r="XDI560" s="1"/>
      <c r="XDJ560" s="1"/>
      <c r="XDK560" s="1"/>
      <c r="XDL560" s="1"/>
      <c r="XDM560" s="1"/>
      <c r="XDN560" s="1"/>
      <c r="XDO560" s="1"/>
      <c r="XDP560" s="1"/>
      <c r="XDQ560" s="1"/>
      <c r="XDR560" s="1"/>
      <c r="XDS560" s="1"/>
      <c r="XDT560" s="1"/>
      <c r="XDU560" s="1"/>
      <c r="XDV560" s="1"/>
      <c r="XDW560" s="1"/>
      <c r="XDX560" s="1"/>
      <c r="XDY560" s="1"/>
      <c r="XDZ560" s="1"/>
      <c r="XEA560" s="1"/>
      <c r="XEB560" s="1"/>
      <c r="XEC560" s="1"/>
      <c r="XED560" s="1"/>
      <c r="XEE560" s="1"/>
      <c r="XEF560" s="1"/>
      <c r="XEG560" s="1"/>
      <c r="XEH560" s="1"/>
      <c r="XEI560" s="1"/>
      <c r="XEJ560" s="1"/>
      <c r="XEK560" s="1"/>
      <c r="XEL560" s="1"/>
      <c r="XEM560" s="1"/>
      <c r="XEN560" s="1"/>
      <c r="XEO560" s="1"/>
      <c r="XEP560" s="1"/>
      <c r="XEQ560" s="1"/>
      <c r="XER560" s="1"/>
      <c r="XES560" s="1"/>
      <c r="XET560" s="1"/>
      <c r="XEU560" s="1"/>
      <c r="XEV560" s="1"/>
      <c r="XEW560" s="1"/>
      <c r="XEX560" s="1"/>
      <c r="XEY560" s="1"/>
      <c r="XEZ560" s="1"/>
      <c r="XFA560" s="1"/>
      <c r="XFB560" s="1"/>
      <c r="XFC560" s="1"/>
    </row>
    <row r="561" spans="1:150 16226:16383" s="3" customFormat="1" ht="20.25" customHeight="1" x14ac:dyDescent="0.25">
      <c r="A561" s="135">
        <v>5</v>
      </c>
      <c r="B561" s="135"/>
      <c r="C561" s="61"/>
      <c r="D561" s="188"/>
      <c r="E561" s="189"/>
      <c r="F561" s="189"/>
      <c r="G561" s="189"/>
      <c r="H561" s="190"/>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WZB561" s="1"/>
      <c r="WZC561" s="1"/>
      <c r="WZD561" s="1"/>
      <c r="WZE561" s="1"/>
      <c r="WZF561" s="1"/>
      <c r="WZG561" s="1"/>
      <c r="WZH561" s="1"/>
      <c r="WZI561" s="1"/>
      <c r="WZJ561" s="1"/>
      <c r="WZK561" s="1"/>
      <c r="WZL561" s="1"/>
      <c r="WZM561" s="1"/>
      <c r="WZN561" s="1"/>
      <c r="WZO561" s="1"/>
      <c r="WZP561" s="1"/>
      <c r="WZQ561" s="1"/>
      <c r="WZR561" s="1"/>
      <c r="WZS561" s="1"/>
      <c r="WZT561" s="1"/>
      <c r="WZU561" s="1"/>
      <c r="WZV561" s="1"/>
      <c r="WZW561" s="1"/>
      <c r="WZX561" s="1"/>
      <c r="WZY561" s="1"/>
      <c r="WZZ561" s="1"/>
      <c r="XAA561" s="1"/>
      <c r="XAB561" s="1"/>
      <c r="XAC561" s="1"/>
      <c r="XAD561" s="1"/>
      <c r="XAE561" s="1"/>
      <c r="XAF561" s="1"/>
      <c r="XAG561" s="1"/>
      <c r="XAH561" s="1"/>
      <c r="XAI561" s="1"/>
      <c r="XAJ561" s="1"/>
      <c r="XAK561" s="1"/>
      <c r="XAL561" s="1"/>
      <c r="XAM561" s="1"/>
      <c r="XAN561" s="1"/>
      <c r="XAO561" s="1"/>
      <c r="XAP561" s="1"/>
      <c r="XAQ561" s="1"/>
      <c r="XAR561" s="1"/>
      <c r="XAS561" s="1"/>
      <c r="XAT561" s="1"/>
      <c r="XAU561" s="1"/>
      <c r="XAV561" s="1"/>
      <c r="XAW561" s="1"/>
      <c r="XAX561" s="1"/>
      <c r="XAY561" s="1"/>
      <c r="XAZ561" s="1"/>
      <c r="XBA561" s="1"/>
      <c r="XBB561" s="1"/>
      <c r="XBC561" s="1"/>
      <c r="XBD561" s="1"/>
      <c r="XBE561" s="1"/>
      <c r="XBF561" s="1"/>
      <c r="XBG561" s="1"/>
      <c r="XBH561" s="1"/>
      <c r="XBI561" s="1"/>
      <c r="XBJ561" s="1"/>
      <c r="XBK561" s="1"/>
      <c r="XBL561" s="1"/>
      <c r="XBM561" s="1"/>
      <c r="XBN561" s="1"/>
      <c r="XBO561" s="1"/>
      <c r="XBP561" s="1"/>
      <c r="XBQ561" s="1"/>
      <c r="XBR561" s="1"/>
      <c r="XBS561" s="1"/>
      <c r="XBT561" s="1"/>
      <c r="XBU561" s="1"/>
      <c r="XBV561" s="1"/>
      <c r="XBW561" s="1"/>
      <c r="XBX561" s="1"/>
      <c r="XBY561" s="1"/>
      <c r="XBZ561" s="1"/>
      <c r="XCA561" s="1"/>
      <c r="XCB561" s="1"/>
      <c r="XCC561" s="1"/>
      <c r="XCD561" s="1"/>
      <c r="XCE561" s="1"/>
      <c r="XCF561" s="1"/>
      <c r="XCG561" s="1"/>
      <c r="XCH561" s="1"/>
      <c r="XCI561" s="1"/>
      <c r="XCJ561" s="1"/>
      <c r="XCK561" s="1"/>
      <c r="XCL561" s="1"/>
      <c r="XCM561" s="1"/>
      <c r="XCN561" s="1"/>
      <c r="XCO561" s="1"/>
      <c r="XCP561" s="1"/>
      <c r="XCQ561" s="1"/>
      <c r="XCR561" s="1"/>
      <c r="XCS561" s="1"/>
      <c r="XCT561" s="1"/>
      <c r="XCU561" s="1"/>
      <c r="XCV561" s="1"/>
      <c r="XCW561" s="1"/>
      <c r="XCX561" s="1"/>
      <c r="XCY561" s="1"/>
      <c r="XCZ561" s="1"/>
      <c r="XDA561" s="1"/>
      <c r="XDB561" s="1"/>
      <c r="XDC561" s="1"/>
      <c r="XDD561" s="1"/>
      <c r="XDE561" s="1"/>
      <c r="XDF561" s="1"/>
      <c r="XDG561" s="1"/>
      <c r="XDH561" s="1"/>
      <c r="XDI561" s="1"/>
      <c r="XDJ561" s="1"/>
      <c r="XDK561" s="1"/>
      <c r="XDL561" s="1"/>
      <c r="XDM561" s="1"/>
      <c r="XDN561" s="1"/>
      <c r="XDO561" s="1"/>
      <c r="XDP561" s="1"/>
      <c r="XDQ561" s="1"/>
      <c r="XDR561" s="1"/>
      <c r="XDS561" s="1"/>
      <c r="XDT561" s="1"/>
      <c r="XDU561" s="1"/>
      <c r="XDV561" s="1"/>
      <c r="XDW561" s="1"/>
      <c r="XDX561" s="1"/>
      <c r="XDY561" s="1"/>
      <c r="XDZ561" s="1"/>
      <c r="XEA561" s="1"/>
      <c r="XEB561" s="1"/>
      <c r="XEC561" s="1"/>
      <c r="XED561" s="1"/>
      <c r="XEE561" s="1"/>
      <c r="XEF561" s="1"/>
      <c r="XEG561" s="1"/>
      <c r="XEH561" s="1"/>
      <c r="XEI561" s="1"/>
      <c r="XEJ561" s="1"/>
      <c r="XEK561" s="1"/>
      <c r="XEL561" s="1"/>
      <c r="XEM561" s="1"/>
      <c r="XEN561" s="1"/>
      <c r="XEO561" s="1"/>
      <c r="XEP561" s="1"/>
      <c r="XEQ561" s="1"/>
      <c r="XER561" s="1"/>
      <c r="XES561" s="1"/>
      <c r="XET561" s="1"/>
      <c r="XEU561" s="1"/>
      <c r="XEV561" s="1"/>
      <c r="XEW561" s="1"/>
      <c r="XEX561" s="1"/>
      <c r="XEY561" s="1"/>
      <c r="XEZ561" s="1"/>
      <c r="XFA561" s="1"/>
      <c r="XFB561" s="1"/>
      <c r="XFC561" s="1"/>
    </row>
    <row r="562" spans="1:150 16226:16383" s="3" customFormat="1" ht="20.25" customHeight="1" x14ac:dyDescent="0.25">
      <c r="A562" s="135">
        <v>6</v>
      </c>
      <c r="B562" s="135"/>
      <c r="C562" s="61"/>
      <c r="D562" s="61" t="s">
        <v>285</v>
      </c>
      <c r="E562" s="82">
        <f>(37.91)*10.764</f>
        <v>408.06323999999995</v>
      </c>
      <c r="F562" s="82">
        <f>(2.44*0.95)*10.764</f>
        <v>24.950952000000001</v>
      </c>
      <c r="G562" s="82">
        <v>0</v>
      </c>
      <c r="H562" s="82">
        <f>E562+F562+(IF(G562&lt;101,G562,IF(G562&lt;201,G562/2,IF(G562&lt;=301,G562/3,G562/4))))</f>
        <v>433.01419199999998</v>
      </c>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WZB562" s="1"/>
      <c r="WZC562" s="1"/>
      <c r="WZD562" s="1"/>
      <c r="WZE562" s="1"/>
      <c r="WZF562" s="1"/>
      <c r="WZG562" s="1"/>
      <c r="WZH562" s="1"/>
      <c r="WZI562" s="1"/>
      <c r="WZJ562" s="1"/>
      <c r="WZK562" s="1"/>
      <c r="WZL562" s="1"/>
      <c r="WZM562" s="1"/>
      <c r="WZN562" s="1"/>
      <c r="WZO562" s="1"/>
      <c r="WZP562" s="1"/>
      <c r="WZQ562" s="1"/>
      <c r="WZR562" s="1"/>
      <c r="WZS562" s="1"/>
      <c r="WZT562" s="1"/>
      <c r="WZU562" s="1"/>
      <c r="WZV562" s="1"/>
      <c r="WZW562" s="1"/>
      <c r="WZX562" s="1"/>
      <c r="WZY562" s="1"/>
      <c r="WZZ562" s="1"/>
      <c r="XAA562" s="1"/>
      <c r="XAB562" s="1"/>
      <c r="XAC562" s="1"/>
      <c r="XAD562" s="1"/>
      <c r="XAE562" s="1"/>
      <c r="XAF562" s="1"/>
      <c r="XAG562" s="1"/>
      <c r="XAH562" s="1"/>
      <c r="XAI562" s="1"/>
      <c r="XAJ562" s="1"/>
      <c r="XAK562" s="1"/>
      <c r="XAL562" s="1"/>
      <c r="XAM562" s="1"/>
      <c r="XAN562" s="1"/>
      <c r="XAO562" s="1"/>
      <c r="XAP562" s="1"/>
      <c r="XAQ562" s="1"/>
      <c r="XAR562" s="1"/>
      <c r="XAS562" s="1"/>
      <c r="XAT562" s="1"/>
      <c r="XAU562" s="1"/>
      <c r="XAV562" s="1"/>
      <c r="XAW562" s="1"/>
      <c r="XAX562" s="1"/>
      <c r="XAY562" s="1"/>
      <c r="XAZ562" s="1"/>
      <c r="XBA562" s="1"/>
      <c r="XBB562" s="1"/>
      <c r="XBC562" s="1"/>
      <c r="XBD562" s="1"/>
      <c r="XBE562" s="1"/>
      <c r="XBF562" s="1"/>
      <c r="XBG562" s="1"/>
      <c r="XBH562" s="1"/>
      <c r="XBI562" s="1"/>
      <c r="XBJ562" s="1"/>
      <c r="XBK562" s="1"/>
      <c r="XBL562" s="1"/>
      <c r="XBM562" s="1"/>
      <c r="XBN562" s="1"/>
      <c r="XBO562" s="1"/>
      <c r="XBP562" s="1"/>
      <c r="XBQ562" s="1"/>
      <c r="XBR562" s="1"/>
      <c r="XBS562" s="1"/>
      <c r="XBT562" s="1"/>
      <c r="XBU562" s="1"/>
      <c r="XBV562" s="1"/>
      <c r="XBW562" s="1"/>
      <c r="XBX562" s="1"/>
      <c r="XBY562" s="1"/>
      <c r="XBZ562" s="1"/>
      <c r="XCA562" s="1"/>
      <c r="XCB562" s="1"/>
      <c r="XCC562" s="1"/>
      <c r="XCD562" s="1"/>
      <c r="XCE562" s="1"/>
      <c r="XCF562" s="1"/>
      <c r="XCG562" s="1"/>
      <c r="XCH562" s="1"/>
      <c r="XCI562" s="1"/>
      <c r="XCJ562" s="1"/>
      <c r="XCK562" s="1"/>
      <c r="XCL562" s="1"/>
      <c r="XCM562" s="1"/>
      <c r="XCN562" s="1"/>
      <c r="XCO562" s="1"/>
      <c r="XCP562" s="1"/>
      <c r="XCQ562" s="1"/>
      <c r="XCR562" s="1"/>
      <c r="XCS562" s="1"/>
      <c r="XCT562" s="1"/>
      <c r="XCU562" s="1"/>
      <c r="XCV562" s="1"/>
      <c r="XCW562" s="1"/>
      <c r="XCX562" s="1"/>
      <c r="XCY562" s="1"/>
      <c r="XCZ562" s="1"/>
      <c r="XDA562" s="1"/>
      <c r="XDB562" s="1"/>
      <c r="XDC562" s="1"/>
      <c r="XDD562" s="1"/>
      <c r="XDE562" s="1"/>
      <c r="XDF562" s="1"/>
      <c r="XDG562" s="1"/>
      <c r="XDH562" s="1"/>
      <c r="XDI562" s="1"/>
      <c r="XDJ562" s="1"/>
      <c r="XDK562" s="1"/>
      <c r="XDL562" s="1"/>
      <c r="XDM562" s="1"/>
      <c r="XDN562" s="1"/>
      <c r="XDO562" s="1"/>
      <c r="XDP562" s="1"/>
      <c r="XDQ562" s="1"/>
      <c r="XDR562" s="1"/>
      <c r="XDS562" s="1"/>
      <c r="XDT562" s="1"/>
      <c r="XDU562" s="1"/>
      <c r="XDV562" s="1"/>
      <c r="XDW562" s="1"/>
      <c r="XDX562" s="1"/>
      <c r="XDY562" s="1"/>
      <c r="XDZ562" s="1"/>
      <c r="XEA562" s="1"/>
      <c r="XEB562" s="1"/>
      <c r="XEC562" s="1"/>
      <c r="XED562" s="1"/>
      <c r="XEE562" s="1"/>
      <c r="XEF562" s="1"/>
      <c r="XEG562" s="1"/>
      <c r="XEH562" s="1"/>
      <c r="XEI562" s="1"/>
      <c r="XEJ562" s="1"/>
      <c r="XEK562" s="1"/>
      <c r="XEL562" s="1"/>
      <c r="XEM562" s="1"/>
      <c r="XEN562" s="1"/>
      <c r="XEO562" s="1"/>
      <c r="XEP562" s="1"/>
      <c r="XEQ562" s="1"/>
      <c r="XER562" s="1"/>
      <c r="XES562" s="1"/>
      <c r="XET562" s="1"/>
      <c r="XEU562" s="1"/>
      <c r="XEV562" s="1"/>
      <c r="XEW562" s="1"/>
      <c r="XEX562" s="1"/>
      <c r="XEY562" s="1"/>
      <c r="XEZ562" s="1"/>
      <c r="XFA562" s="1"/>
      <c r="XFB562" s="1"/>
      <c r="XFC562" s="1"/>
    </row>
    <row r="563" spans="1:150 16226:16383" s="3" customFormat="1" ht="20.25" x14ac:dyDescent="0.25">
      <c r="A563" s="101" t="s">
        <v>335</v>
      </c>
      <c r="B563" s="102"/>
      <c r="C563" s="102"/>
      <c r="D563" s="102"/>
      <c r="E563" s="102"/>
      <c r="F563" s="102"/>
      <c r="G563" s="102"/>
      <c r="H563" s="103"/>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WZB563" s="1"/>
      <c r="WZC563" s="1"/>
      <c r="WZD563" s="1"/>
      <c r="WZE563" s="1"/>
      <c r="WZF563" s="1"/>
      <c r="WZG563" s="1"/>
      <c r="WZH563" s="1"/>
      <c r="WZI563" s="1"/>
      <c r="WZJ563" s="1"/>
      <c r="WZK563" s="1"/>
      <c r="WZL563" s="1"/>
      <c r="WZM563" s="1"/>
      <c r="WZN563" s="1"/>
      <c r="WZO563" s="1"/>
      <c r="WZP563" s="1"/>
      <c r="WZQ563" s="1"/>
      <c r="WZR563" s="1"/>
      <c r="WZS563" s="1"/>
      <c r="WZT563" s="1"/>
      <c r="WZU563" s="1"/>
      <c r="WZV563" s="1"/>
      <c r="WZW563" s="1"/>
      <c r="WZX563" s="1"/>
      <c r="WZY563" s="1"/>
      <c r="WZZ563" s="1"/>
      <c r="XAA563" s="1"/>
      <c r="XAB563" s="1"/>
      <c r="XAC563" s="1"/>
      <c r="XAD563" s="1"/>
      <c r="XAE563" s="1"/>
      <c r="XAF563" s="1"/>
      <c r="XAG563" s="1"/>
      <c r="XAH563" s="1"/>
      <c r="XAI563" s="1"/>
      <c r="XAJ563" s="1"/>
      <c r="XAK563" s="1"/>
      <c r="XAL563" s="1"/>
      <c r="XAM563" s="1"/>
      <c r="XAN563" s="1"/>
      <c r="XAO563" s="1"/>
      <c r="XAP563" s="1"/>
      <c r="XAQ563" s="1"/>
      <c r="XAR563" s="1"/>
      <c r="XAS563" s="1"/>
      <c r="XAT563" s="1"/>
      <c r="XAU563" s="1"/>
      <c r="XAV563" s="1"/>
      <c r="XAW563" s="1"/>
      <c r="XAX563" s="1"/>
      <c r="XAY563" s="1"/>
      <c r="XAZ563" s="1"/>
      <c r="XBA563" s="1"/>
      <c r="XBB563" s="1"/>
      <c r="XBC563" s="1"/>
      <c r="XBD563" s="1"/>
      <c r="XBE563" s="1"/>
      <c r="XBF563" s="1"/>
      <c r="XBG563" s="1"/>
      <c r="XBH563" s="1"/>
      <c r="XBI563" s="1"/>
      <c r="XBJ563" s="1"/>
      <c r="XBK563" s="1"/>
      <c r="XBL563" s="1"/>
      <c r="XBM563" s="1"/>
      <c r="XBN563" s="1"/>
      <c r="XBO563" s="1"/>
      <c r="XBP563" s="1"/>
      <c r="XBQ563" s="1"/>
      <c r="XBR563" s="1"/>
      <c r="XBS563" s="1"/>
      <c r="XBT563" s="1"/>
      <c r="XBU563" s="1"/>
      <c r="XBV563" s="1"/>
      <c r="XBW563" s="1"/>
      <c r="XBX563" s="1"/>
      <c r="XBY563" s="1"/>
      <c r="XBZ563" s="1"/>
      <c r="XCA563" s="1"/>
      <c r="XCB563" s="1"/>
      <c r="XCC563" s="1"/>
      <c r="XCD563" s="1"/>
      <c r="XCE563" s="1"/>
      <c r="XCF563" s="1"/>
      <c r="XCG563" s="1"/>
      <c r="XCH563" s="1"/>
      <c r="XCI563" s="1"/>
      <c r="XCJ563" s="1"/>
      <c r="XCK563" s="1"/>
      <c r="XCL563" s="1"/>
      <c r="XCM563" s="1"/>
      <c r="XCN563" s="1"/>
      <c r="XCO563" s="1"/>
      <c r="XCP563" s="1"/>
      <c r="XCQ563" s="1"/>
      <c r="XCR563" s="1"/>
      <c r="XCS563" s="1"/>
      <c r="XCT563" s="1"/>
      <c r="XCU563" s="1"/>
      <c r="XCV563" s="1"/>
      <c r="XCW563" s="1"/>
      <c r="XCX563" s="1"/>
      <c r="XCY563" s="1"/>
      <c r="XCZ563" s="1"/>
      <c r="XDA563" s="1"/>
      <c r="XDB563" s="1"/>
      <c r="XDC563" s="1"/>
      <c r="XDD563" s="1"/>
      <c r="XDE563" s="1"/>
      <c r="XDF563" s="1"/>
      <c r="XDG563" s="1"/>
      <c r="XDH563" s="1"/>
      <c r="XDI563" s="1"/>
      <c r="XDJ563" s="1"/>
      <c r="XDK563" s="1"/>
      <c r="XDL563" s="1"/>
      <c r="XDM563" s="1"/>
      <c r="XDN563" s="1"/>
      <c r="XDO563" s="1"/>
      <c r="XDP563" s="1"/>
      <c r="XDQ563" s="1"/>
      <c r="XDR563" s="1"/>
      <c r="XDS563" s="1"/>
      <c r="XDT563" s="1"/>
      <c r="XDU563" s="1"/>
      <c r="XDV563" s="1"/>
      <c r="XDW563" s="1"/>
      <c r="XDX563" s="1"/>
      <c r="XDY563" s="1"/>
      <c r="XDZ563" s="1"/>
      <c r="XEA563" s="1"/>
      <c r="XEB563" s="1"/>
      <c r="XEC563" s="1"/>
      <c r="XED563" s="1"/>
      <c r="XEE563" s="1"/>
      <c r="XEF563" s="1"/>
      <c r="XEG563" s="1"/>
      <c r="XEH563" s="1"/>
      <c r="XEI563" s="1"/>
      <c r="XEJ563" s="1"/>
      <c r="XEK563" s="1"/>
      <c r="XEL563" s="1"/>
      <c r="XEM563" s="1"/>
      <c r="XEN563" s="1"/>
      <c r="XEO563" s="1"/>
      <c r="XEP563" s="1"/>
      <c r="XEQ563" s="1"/>
      <c r="XER563" s="1"/>
      <c r="XES563" s="1"/>
      <c r="XET563" s="1"/>
      <c r="XEU563" s="1"/>
      <c r="XEV563" s="1"/>
      <c r="XEW563" s="1"/>
      <c r="XEX563" s="1"/>
      <c r="XEY563" s="1"/>
      <c r="XEZ563" s="1"/>
      <c r="XFA563" s="1"/>
      <c r="XFB563" s="1"/>
      <c r="XFC563" s="1"/>
    </row>
    <row r="564" spans="1:150 16226:16383" s="3" customFormat="1" ht="20.25" customHeight="1" x14ac:dyDescent="0.25">
      <c r="A564" s="135">
        <v>1</v>
      </c>
      <c r="B564" s="135"/>
      <c r="C564" s="61" t="s">
        <v>96</v>
      </c>
      <c r="D564" s="61" t="s">
        <v>273</v>
      </c>
      <c r="E564" s="82">
        <f>(82.15)*10.764</f>
        <v>884.26260000000002</v>
      </c>
      <c r="F564" s="82">
        <f>(2.13*1.08+2.15*1.08)*10.764</f>
        <v>49.755513600000008</v>
      </c>
      <c r="G564" s="61">
        <v>0</v>
      </c>
      <c r="H564" s="82">
        <f>E564+F564+(IF(G564&lt;101,G564,IF(G564&lt;201,G564/2,IF(G564&lt;=301,G564/3,G564/4))))</f>
        <v>934.01811359999999</v>
      </c>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WZB564" s="1"/>
      <c r="WZC564" s="1"/>
      <c r="WZD564" s="1"/>
      <c r="WZE564" s="1"/>
      <c r="WZF564" s="1"/>
      <c r="WZG564" s="1"/>
      <c r="WZH564" s="1"/>
      <c r="WZI564" s="1"/>
      <c r="WZJ564" s="1"/>
      <c r="WZK564" s="1"/>
      <c r="WZL564" s="1"/>
      <c r="WZM564" s="1"/>
      <c r="WZN564" s="1"/>
      <c r="WZO564" s="1"/>
      <c r="WZP564" s="1"/>
      <c r="WZQ564" s="1"/>
      <c r="WZR564" s="1"/>
      <c r="WZS564" s="1"/>
      <c r="WZT564" s="1"/>
      <c r="WZU564" s="1"/>
      <c r="WZV564" s="1"/>
      <c r="WZW564" s="1"/>
      <c r="WZX564" s="1"/>
      <c r="WZY564" s="1"/>
      <c r="WZZ564" s="1"/>
      <c r="XAA564" s="1"/>
      <c r="XAB564" s="1"/>
      <c r="XAC564" s="1"/>
      <c r="XAD564" s="1"/>
      <c r="XAE564" s="1"/>
      <c r="XAF564" s="1"/>
      <c r="XAG564" s="1"/>
      <c r="XAH564" s="1"/>
      <c r="XAI564" s="1"/>
      <c r="XAJ564" s="1"/>
      <c r="XAK564" s="1"/>
      <c r="XAL564" s="1"/>
      <c r="XAM564" s="1"/>
      <c r="XAN564" s="1"/>
      <c r="XAO564" s="1"/>
      <c r="XAP564" s="1"/>
      <c r="XAQ564" s="1"/>
      <c r="XAR564" s="1"/>
      <c r="XAS564" s="1"/>
      <c r="XAT564" s="1"/>
      <c r="XAU564" s="1"/>
      <c r="XAV564" s="1"/>
      <c r="XAW564" s="1"/>
      <c r="XAX564" s="1"/>
      <c r="XAY564" s="1"/>
      <c r="XAZ564" s="1"/>
      <c r="XBA564" s="1"/>
      <c r="XBB564" s="1"/>
      <c r="XBC564" s="1"/>
      <c r="XBD564" s="1"/>
      <c r="XBE564" s="1"/>
      <c r="XBF564" s="1"/>
      <c r="XBG564" s="1"/>
      <c r="XBH564" s="1"/>
      <c r="XBI564" s="1"/>
      <c r="XBJ564" s="1"/>
      <c r="XBK564" s="1"/>
      <c r="XBL564" s="1"/>
      <c r="XBM564" s="1"/>
      <c r="XBN564" s="1"/>
      <c r="XBO564" s="1"/>
      <c r="XBP564" s="1"/>
      <c r="XBQ564" s="1"/>
      <c r="XBR564" s="1"/>
      <c r="XBS564" s="1"/>
      <c r="XBT564" s="1"/>
      <c r="XBU564" s="1"/>
      <c r="XBV564" s="1"/>
      <c r="XBW564" s="1"/>
      <c r="XBX564" s="1"/>
      <c r="XBY564" s="1"/>
      <c r="XBZ564" s="1"/>
      <c r="XCA564" s="1"/>
      <c r="XCB564" s="1"/>
      <c r="XCC564" s="1"/>
      <c r="XCD564" s="1"/>
      <c r="XCE564" s="1"/>
      <c r="XCF564" s="1"/>
      <c r="XCG564" s="1"/>
      <c r="XCH564" s="1"/>
      <c r="XCI564" s="1"/>
      <c r="XCJ564" s="1"/>
      <c r="XCK564" s="1"/>
      <c r="XCL564" s="1"/>
      <c r="XCM564" s="1"/>
      <c r="XCN564" s="1"/>
      <c r="XCO564" s="1"/>
      <c r="XCP564" s="1"/>
      <c r="XCQ564" s="1"/>
      <c r="XCR564" s="1"/>
      <c r="XCS564" s="1"/>
      <c r="XCT564" s="1"/>
      <c r="XCU564" s="1"/>
      <c r="XCV564" s="1"/>
      <c r="XCW564" s="1"/>
      <c r="XCX564" s="1"/>
      <c r="XCY564" s="1"/>
      <c r="XCZ564" s="1"/>
      <c r="XDA564" s="1"/>
      <c r="XDB564" s="1"/>
      <c r="XDC564" s="1"/>
      <c r="XDD564" s="1"/>
      <c r="XDE564" s="1"/>
      <c r="XDF564" s="1"/>
      <c r="XDG564" s="1"/>
      <c r="XDH564" s="1"/>
      <c r="XDI564" s="1"/>
      <c r="XDJ564" s="1"/>
      <c r="XDK564" s="1"/>
      <c r="XDL564" s="1"/>
      <c r="XDM564" s="1"/>
      <c r="XDN564" s="1"/>
      <c r="XDO564" s="1"/>
      <c r="XDP564" s="1"/>
      <c r="XDQ564" s="1"/>
      <c r="XDR564" s="1"/>
      <c r="XDS564" s="1"/>
      <c r="XDT564" s="1"/>
      <c r="XDU564" s="1"/>
      <c r="XDV564" s="1"/>
      <c r="XDW564" s="1"/>
      <c r="XDX564" s="1"/>
      <c r="XDY564" s="1"/>
      <c r="XDZ564" s="1"/>
      <c r="XEA564" s="1"/>
      <c r="XEB564" s="1"/>
      <c r="XEC564" s="1"/>
      <c r="XED564" s="1"/>
      <c r="XEE564" s="1"/>
      <c r="XEF564" s="1"/>
      <c r="XEG564" s="1"/>
      <c r="XEH564" s="1"/>
      <c r="XEI564" s="1"/>
      <c r="XEJ564" s="1"/>
      <c r="XEK564" s="1"/>
      <c r="XEL564" s="1"/>
      <c r="XEM564" s="1"/>
      <c r="XEN564" s="1"/>
      <c r="XEO564" s="1"/>
      <c r="XEP564" s="1"/>
      <c r="XEQ564" s="1"/>
      <c r="XER564" s="1"/>
      <c r="XES564" s="1"/>
      <c r="XET564" s="1"/>
      <c r="XEU564" s="1"/>
      <c r="XEV564" s="1"/>
      <c r="XEW564" s="1"/>
      <c r="XEX564" s="1"/>
      <c r="XEY564" s="1"/>
      <c r="XEZ564" s="1"/>
      <c r="XFA564" s="1"/>
      <c r="XFB564" s="1"/>
      <c r="XFC564" s="1"/>
    </row>
    <row r="565" spans="1:150 16226:16383" s="3" customFormat="1" ht="20.25" customHeight="1" x14ac:dyDescent="0.25">
      <c r="A565" s="135">
        <v>2</v>
      </c>
      <c r="B565" s="135"/>
      <c r="C565" s="61" t="s">
        <v>96</v>
      </c>
      <c r="D565" s="61" t="s">
        <v>273</v>
      </c>
      <c r="E565" s="82">
        <f>(82.15)*10.764</f>
        <v>884.26260000000002</v>
      </c>
      <c r="F565" s="82">
        <f>(2.13*1.08+2.15*1.08)*10.764</f>
        <v>49.755513600000008</v>
      </c>
      <c r="G565" s="82">
        <v>0</v>
      </c>
      <c r="H565" s="82">
        <f>E565+F565+(IF(G565&lt;101,G565,IF(G565&lt;201,G565/2,IF(G565&lt;=301,G565/3,G565/4))))</f>
        <v>934.01811359999999</v>
      </c>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WZB565" s="1"/>
      <c r="WZC565" s="1"/>
      <c r="WZD565" s="1"/>
      <c r="WZE565" s="1"/>
      <c r="WZF565" s="1"/>
      <c r="WZG565" s="1"/>
      <c r="WZH565" s="1"/>
      <c r="WZI565" s="1"/>
      <c r="WZJ565" s="1"/>
      <c r="WZK565" s="1"/>
      <c r="WZL565" s="1"/>
      <c r="WZM565" s="1"/>
      <c r="WZN565" s="1"/>
      <c r="WZO565" s="1"/>
      <c r="WZP565" s="1"/>
      <c r="WZQ565" s="1"/>
      <c r="WZR565" s="1"/>
      <c r="WZS565" s="1"/>
      <c r="WZT565" s="1"/>
      <c r="WZU565" s="1"/>
      <c r="WZV565" s="1"/>
      <c r="WZW565" s="1"/>
      <c r="WZX565" s="1"/>
      <c r="WZY565" s="1"/>
      <c r="WZZ565" s="1"/>
      <c r="XAA565" s="1"/>
      <c r="XAB565" s="1"/>
      <c r="XAC565" s="1"/>
      <c r="XAD565" s="1"/>
      <c r="XAE565" s="1"/>
      <c r="XAF565" s="1"/>
      <c r="XAG565" s="1"/>
      <c r="XAH565" s="1"/>
      <c r="XAI565" s="1"/>
      <c r="XAJ565" s="1"/>
      <c r="XAK565" s="1"/>
      <c r="XAL565" s="1"/>
      <c r="XAM565" s="1"/>
      <c r="XAN565" s="1"/>
      <c r="XAO565" s="1"/>
      <c r="XAP565" s="1"/>
      <c r="XAQ565" s="1"/>
      <c r="XAR565" s="1"/>
      <c r="XAS565" s="1"/>
      <c r="XAT565" s="1"/>
      <c r="XAU565" s="1"/>
      <c r="XAV565" s="1"/>
      <c r="XAW565" s="1"/>
      <c r="XAX565" s="1"/>
      <c r="XAY565" s="1"/>
      <c r="XAZ565" s="1"/>
      <c r="XBA565" s="1"/>
      <c r="XBB565" s="1"/>
      <c r="XBC565" s="1"/>
      <c r="XBD565" s="1"/>
      <c r="XBE565" s="1"/>
      <c r="XBF565" s="1"/>
      <c r="XBG565" s="1"/>
      <c r="XBH565" s="1"/>
      <c r="XBI565" s="1"/>
      <c r="XBJ565" s="1"/>
      <c r="XBK565" s="1"/>
      <c r="XBL565" s="1"/>
      <c r="XBM565" s="1"/>
      <c r="XBN565" s="1"/>
      <c r="XBO565" s="1"/>
      <c r="XBP565" s="1"/>
      <c r="XBQ565" s="1"/>
      <c r="XBR565" s="1"/>
      <c r="XBS565" s="1"/>
      <c r="XBT565" s="1"/>
      <c r="XBU565" s="1"/>
      <c r="XBV565" s="1"/>
      <c r="XBW565" s="1"/>
      <c r="XBX565" s="1"/>
      <c r="XBY565" s="1"/>
      <c r="XBZ565" s="1"/>
      <c r="XCA565" s="1"/>
      <c r="XCB565" s="1"/>
      <c r="XCC565" s="1"/>
      <c r="XCD565" s="1"/>
      <c r="XCE565" s="1"/>
      <c r="XCF565" s="1"/>
      <c r="XCG565" s="1"/>
      <c r="XCH565" s="1"/>
      <c r="XCI565" s="1"/>
      <c r="XCJ565" s="1"/>
      <c r="XCK565" s="1"/>
      <c r="XCL565" s="1"/>
      <c r="XCM565" s="1"/>
      <c r="XCN565" s="1"/>
      <c r="XCO565" s="1"/>
      <c r="XCP565" s="1"/>
      <c r="XCQ565" s="1"/>
      <c r="XCR565" s="1"/>
      <c r="XCS565" s="1"/>
      <c r="XCT565" s="1"/>
      <c r="XCU565" s="1"/>
      <c r="XCV565" s="1"/>
      <c r="XCW565" s="1"/>
      <c r="XCX565" s="1"/>
      <c r="XCY565" s="1"/>
      <c r="XCZ565" s="1"/>
      <c r="XDA565" s="1"/>
      <c r="XDB565" s="1"/>
      <c r="XDC565" s="1"/>
      <c r="XDD565" s="1"/>
      <c r="XDE565" s="1"/>
      <c r="XDF565" s="1"/>
      <c r="XDG565" s="1"/>
      <c r="XDH565" s="1"/>
      <c r="XDI565" s="1"/>
      <c r="XDJ565" s="1"/>
      <c r="XDK565" s="1"/>
      <c r="XDL565" s="1"/>
      <c r="XDM565" s="1"/>
      <c r="XDN565" s="1"/>
      <c r="XDO565" s="1"/>
      <c r="XDP565" s="1"/>
      <c r="XDQ565" s="1"/>
      <c r="XDR565" s="1"/>
      <c r="XDS565" s="1"/>
      <c r="XDT565" s="1"/>
      <c r="XDU565" s="1"/>
      <c r="XDV565" s="1"/>
      <c r="XDW565" s="1"/>
      <c r="XDX565" s="1"/>
      <c r="XDY565" s="1"/>
      <c r="XDZ565" s="1"/>
      <c r="XEA565" s="1"/>
      <c r="XEB565" s="1"/>
      <c r="XEC565" s="1"/>
      <c r="XED565" s="1"/>
      <c r="XEE565" s="1"/>
      <c r="XEF565" s="1"/>
      <c r="XEG565" s="1"/>
      <c r="XEH565" s="1"/>
      <c r="XEI565" s="1"/>
      <c r="XEJ565" s="1"/>
      <c r="XEK565" s="1"/>
      <c r="XEL565" s="1"/>
      <c r="XEM565" s="1"/>
      <c r="XEN565" s="1"/>
      <c r="XEO565" s="1"/>
      <c r="XEP565" s="1"/>
      <c r="XEQ565" s="1"/>
      <c r="XER565" s="1"/>
      <c r="XES565" s="1"/>
      <c r="XET565" s="1"/>
      <c r="XEU565" s="1"/>
      <c r="XEV565" s="1"/>
      <c r="XEW565" s="1"/>
      <c r="XEX565" s="1"/>
      <c r="XEY565" s="1"/>
      <c r="XEZ565" s="1"/>
      <c r="XFA565" s="1"/>
      <c r="XFB565" s="1"/>
      <c r="XFC565" s="1"/>
    </row>
    <row r="566" spans="1:150 16226:16383" s="3" customFormat="1" ht="20.25" customHeight="1" x14ac:dyDescent="0.25">
      <c r="A566" s="135">
        <v>3</v>
      </c>
      <c r="B566" s="135"/>
      <c r="C566" s="61" t="s">
        <v>96</v>
      </c>
      <c r="D566" s="61" t="s">
        <v>271</v>
      </c>
      <c r="E566" s="82">
        <f>(53.45)*10.764</f>
        <v>575.33579999999995</v>
      </c>
      <c r="F566" s="82">
        <f>(2.25*1.06)*10.764</f>
        <v>25.672140000000002</v>
      </c>
      <c r="G566" s="82">
        <v>0</v>
      </c>
      <c r="H566" s="82">
        <f>E566+F566+(IF(G566&lt;101,G566,IF(G566&lt;201,G566/2,IF(G566&lt;=301,G566/3,G566/4))))</f>
        <v>601.00793999999996</v>
      </c>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WZB566" s="1"/>
      <c r="WZC566" s="1"/>
      <c r="WZD566" s="1"/>
      <c r="WZE566" s="1"/>
      <c r="WZF566" s="1"/>
      <c r="WZG566" s="1"/>
      <c r="WZH566" s="1"/>
      <c r="WZI566" s="1"/>
      <c r="WZJ566" s="1"/>
      <c r="WZK566" s="1"/>
      <c r="WZL566" s="1"/>
      <c r="WZM566" s="1"/>
      <c r="WZN566" s="1"/>
      <c r="WZO566" s="1"/>
      <c r="WZP566" s="1"/>
      <c r="WZQ566" s="1"/>
      <c r="WZR566" s="1"/>
      <c r="WZS566" s="1"/>
      <c r="WZT566" s="1"/>
      <c r="WZU566" s="1"/>
      <c r="WZV566" s="1"/>
      <c r="WZW566" s="1"/>
      <c r="WZX566" s="1"/>
      <c r="WZY566" s="1"/>
      <c r="WZZ566" s="1"/>
      <c r="XAA566" s="1"/>
      <c r="XAB566" s="1"/>
      <c r="XAC566" s="1"/>
      <c r="XAD566" s="1"/>
      <c r="XAE566" s="1"/>
      <c r="XAF566" s="1"/>
      <c r="XAG566" s="1"/>
      <c r="XAH566" s="1"/>
      <c r="XAI566" s="1"/>
      <c r="XAJ566" s="1"/>
      <c r="XAK566" s="1"/>
      <c r="XAL566" s="1"/>
      <c r="XAM566" s="1"/>
      <c r="XAN566" s="1"/>
      <c r="XAO566" s="1"/>
      <c r="XAP566" s="1"/>
      <c r="XAQ566" s="1"/>
      <c r="XAR566" s="1"/>
      <c r="XAS566" s="1"/>
      <c r="XAT566" s="1"/>
      <c r="XAU566" s="1"/>
      <c r="XAV566" s="1"/>
      <c r="XAW566" s="1"/>
      <c r="XAX566" s="1"/>
      <c r="XAY566" s="1"/>
      <c r="XAZ566" s="1"/>
      <c r="XBA566" s="1"/>
      <c r="XBB566" s="1"/>
      <c r="XBC566" s="1"/>
      <c r="XBD566" s="1"/>
      <c r="XBE566" s="1"/>
      <c r="XBF566" s="1"/>
      <c r="XBG566" s="1"/>
      <c r="XBH566" s="1"/>
      <c r="XBI566" s="1"/>
      <c r="XBJ566" s="1"/>
      <c r="XBK566" s="1"/>
      <c r="XBL566" s="1"/>
      <c r="XBM566" s="1"/>
      <c r="XBN566" s="1"/>
      <c r="XBO566" s="1"/>
      <c r="XBP566" s="1"/>
      <c r="XBQ566" s="1"/>
      <c r="XBR566" s="1"/>
      <c r="XBS566" s="1"/>
      <c r="XBT566" s="1"/>
      <c r="XBU566" s="1"/>
      <c r="XBV566" s="1"/>
      <c r="XBW566" s="1"/>
      <c r="XBX566" s="1"/>
      <c r="XBY566" s="1"/>
      <c r="XBZ566" s="1"/>
      <c r="XCA566" s="1"/>
      <c r="XCB566" s="1"/>
      <c r="XCC566" s="1"/>
      <c r="XCD566" s="1"/>
      <c r="XCE566" s="1"/>
      <c r="XCF566" s="1"/>
      <c r="XCG566" s="1"/>
      <c r="XCH566" s="1"/>
      <c r="XCI566" s="1"/>
      <c r="XCJ566" s="1"/>
      <c r="XCK566" s="1"/>
      <c r="XCL566" s="1"/>
      <c r="XCM566" s="1"/>
      <c r="XCN566" s="1"/>
      <c r="XCO566" s="1"/>
      <c r="XCP566" s="1"/>
      <c r="XCQ566" s="1"/>
      <c r="XCR566" s="1"/>
      <c r="XCS566" s="1"/>
      <c r="XCT566" s="1"/>
      <c r="XCU566" s="1"/>
      <c r="XCV566" s="1"/>
      <c r="XCW566" s="1"/>
      <c r="XCX566" s="1"/>
      <c r="XCY566" s="1"/>
      <c r="XCZ566" s="1"/>
      <c r="XDA566" s="1"/>
      <c r="XDB566" s="1"/>
      <c r="XDC566" s="1"/>
      <c r="XDD566" s="1"/>
      <c r="XDE566" s="1"/>
      <c r="XDF566" s="1"/>
      <c r="XDG566" s="1"/>
      <c r="XDH566" s="1"/>
      <c r="XDI566" s="1"/>
      <c r="XDJ566" s="1"/>
      <c r="XDK566" s="1"/>
      <c r="XDL566" s="1"/>
      <c r="XDM566" s="1"/>
      <c r="XDN566" s="1"/>
      <c r="XDO566" s="1"/>
      <c r="XDP566" s="1"/>
      <c r="XDQ566" s="1"/>
      <c r="XDR566" s="1"/>
      <c r="XDS566" s="1"/>
      <c r="XDT566" s="1"/>
      <c r="XDU566" s="1"/>
      <c r="XDV566" s="1"/>
      <c r="XDW566" s="1"/>
      <c r="XDX566" s="1"/>
      <c r="XDY566" s="1"/>
      <c r="XDZ566" s="1"/>
      <c r="XEA566" s="1"/>
      <c r="XEB566" s="1"/>
      <c r="XEC566" s="1"/>
      <c r="XED566" s="1"/>
      <c r="XEE566" s="1"/>
      <c r="XEF566" s="1"/>
      <c r="XEG566" s="1"/>
      <c r="XEH566" s="1"/>
      <c r="XEI566" s="1"/>
      <c r="XEJ566" s="1"/>
      <c r="XEK566" s="1"/>
      <c r="XEL566" s="1"/>
      <c r="XEM566" s="1"/>
      <c r="XEN566" s="1"/>
      <c r="XEO566" s="1"/>
      <c r="XEP566" s="1"/>
      <c r="XEQ566" s="1"/>
      <c r="XER566" s="1"/>
      <c r="XES566" s="1"/>
      <c r="XET566" s="1"/>
      <c r="XEU566" s="1"/>
      <c r="XEV566" s="1"/>
      <c r="XEW566" s="1"/>
      <c r="XEX566" s="1"/>
      <c r="XEY566" s="1"/>
      <c r="XEZ566" s="1"/>
      <c r="XFA566" s="1"/>
      <c r="XFB566" s="1"/>
      <c r="XFC566" s="1"/>
    </row>
    <row r="567" spans="1:150 16226:16383" s="3" customFormat="1" ht="20.25" customHeight="1" x14ac:dyDescent="0.25">
      <c r="A567" s="110">
        <v>4</v>
      </c>
      <c r="B567" s="112"/>
      <c r="C567" s="61" t="s">
        <v>96</v>
      </c>
      <c r="D567" s="61" t="s">
        <v>271</v>
      </c>
      <c r="E567" s="82">
        <f>(53.45)*10.764</f>
        <v>575.33579999999995</v>
      </c>
      <c r="F567" s="82">
        <f>(2.25*1.06)*10.764</f>
        <v>25.672140000000002</v>
      </c>
      <c r="G567" s="82">
        <v>0</v>
      </c>
      <c r="H567" s="82">
        <f>E567+F567+(IF(G567&lt;101,G567,IF(G567&lt;201,G567/2,IF(G567&lt;=301,G567/3,G567/4))))</f>
        <v>601.00793999999996</v>
      </c>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WZB567" s="1"/>
      <c r="WZC567" s="1"/>
      <c r="WZD567" s="1"/>
      <c r="WZE567" s="1"/>
      <c r="WZF567" s="1"/>
      <c r="WZG567" s="1"/>
      <c r="WZH567" s="1"/>
      <c r="WZI567" s="1"/>
      <c r="WZJ567" s="1"/>
      <c r="WZK567" s="1"/>
      <c r="WZL567" s="1"/>
      <c r="WZM567" s="1"/>
      <c r="WZN567" s="1"/>
      <c r="WZO567" s="1"/>
      <c r="WZP567" s="1"/>
      <c r="WZQ567" s="1"/>
      <c r="WZR567" s="1"/>
      <c r="WZS567" s="1"/>
      <c r="WZT567" s="1"/>
      <c r="WZU567" s="1"/>
      <c r="WZV567" s="1"/>
      <c r="WZW567" s="1"/>
      <c r="WZX567" s="1"/>
      <c r="WZY567" s="1"/>
      <c r="WZZ567" s="1"/>
      <c r="XAA567" s="1"/>
      <c r="XAB567" s="1"/>
      <c r="XAC567" s="1"/>
      <c r="XAD567" s="1"/>
      <c r="XAE567" s="1"/>
      <c r="XAF567" s="1"/>
      <c r="XAG567" s="1"/>
      <c r="XAH567" s="1"/>
      <c r="XAI567" s="1"/>
      <c r="XAJ567" s="1"/>
      <c r="XAK567" s="1"/>
      <c r="XAL567" s="1"/>
      <c r="XAM567" s="1"/>
      <c r="XAN567" s="1"/>
      <c r="XAO567" s="1"/>
      <c r="XAP567" s="1"/>
      <c r="XAQ567" s="1"/>
      <c r="XAR567" s="1"/>
      <c r="XAS567" s="1"/>
      <c r="XAT567" s="1"/>
      <c r="XAU567" s="1"/>
      <c r="XAV567" s="1"/>
      <c r="XAW567" s="1"/>
      <c r="XAX567" s="1"/>
      <c r="XAY567" s="1"/>
      <c r="XAZ567" s="1"/>
      <c r="XBA567" s="1"/>
      <c r="XBB567" s="1"/>
      <c r="XBC567" s="1"/>
      <c r="XBD567" s="1"/>
      <c r="XBE567" s="1"/>
      <c r="XBF567" s="1"/>
      <c r="XBG567" s="1"/>
      <c r="XBH567" s="1"/>
      <c r="XBI567" s="1"/>
      <c r="XBJ567" s="1"/>
      <c r="XBK567" s="1"/>
      <c r="XBL567" s="1"/>
      <c r="XBM567" s="1"/>
      <c r="XBN567" s="1"/>
      <c r="XBO567" s="1"/>
      <c r="XBP567" s="1"/>
      <c r="XBQ567" s="1"/>
      <c r="XBR567" s="1"/>
      <c r="XBS567" s="1"/>
      <c r="XBT567" s="1"/>
      <c r="XBU567" s="1"/>
      <c r="XBV567" s="1"/>
      <c r="XBW567" s="1"/>
      <c r="XBX567" s="1"/>
      <c r="XBY567" s="1"/>
      <c r="XBZ567" s="1"/>
      <c r="XCA567" s="1"/>
      <c r="XCB567" s="1"/>
      <c r="XCC567" s="1"/>
      <c r="XCD567" s="1"/>
      <c r="XCE567" s="1"/>
      <c r="XCF567" s="1"/>
      <c r="XCG567" s="1"/>
      <c r="XCH567" s="1"/>
      <c r="XCI567" s="1"/>
      <c r="XCJ567" s="1"/>
      <c r="XCK567" s="1"/>
      <c r="XCL567" s="1"/>
      <c r="XCM567" s="1"/>
      <c r="XCN567" s="1"/>
      <c r="XCO567" s="1"/>
      <c r="XCP567" s="1"/>
      <c r="XCQ567" s="1"/>
      <c r="XCR567" s="1"/>
      <c r="XCS567" s="1"/>
      <c r="XCT567" s="1"/>
      <c r="XCU567" s="1"/>
      <c r="XCV567" s="1"/>
      <c r="XCW567" s="1"/>
      <c r="XCX567" s="1"/>
      <c r="XCY567" s="1"/>
      <c r="XCZ567" s="1"/>
      <c r="XDA567" s="1"/>
      <c r="XDB567" s="1"/>
      <c r="XDC567" s="1"/>
      <c r="XDD567" s="1"/>
      <c r="XDE567" s="1"/>
      <c r="XDF567" s="1"/>
      <c r="XDG567" s="1"/>
      <c r="XDH567" s="1"/>
      <c r="XDI567" s="1"/>
      <c r="XDJ567" s="1"/>
      <c r="XDK567" s="1"/>
      <c r="XDL567" s="1"/>
      <c r="XDM567" s="1"/>
      <c r="XDN567" s="1"/>
      <c r="XDO567" s="1"/>
      <c r="XDP567" s="1"/>
      <c r="XDQ567" s="1"/>
      <c r="XDR567" s="1"/>
      <c r="XDS567" s="1"/>
      <c r="XDT567" s="1"/>
      <c r="XDU567" s="1"/>
      <c r="XDV567" s="1"/>
      <c r="XDW567" s="1"/>
      <c r="XDX567" s="1"/>
      <c r="XDY567" s="1"/>
      <c r="XDZ567" s="1"/>
      <c r="XEA567" s="1"/>
      <c r="XEB567" s="1"/>
      <c r="XEC567" s="1"/>
      <c r="XED567" s="1"/>
      <c r="XEE567" s="1"/>
      <c r="XEF567" s="1"/>
      <c r="XEG567" s="1"/>
      <c r="XEH567" s="1"/>
      <c r="XEI567" s="1"/>
      <c r="XEJ567" s="1"/>
      <c r="XEK567" s="1"/>
      <c r="XEL567" s="1"/>
      <c r="XEM567" s="1"/>
      <c r="XEN567" s="1"/>
      <c r="XEO567" s="1"/>
      <c r="XEP567" s="1"/>
      <c r="XEQ567" s="1"/>
      <c r="XER567" s="1"/>
      <c r="XES567" s="1"/>
      <c r="XET567" s="1"/>
      <c r="XEU567" s="1"/>
      <c r="XEV567" s="1"/>
      <c r="XEW567" s="1"/>
      <c r="XEX567" s="1"/>
      <c r="XEY567" s="1"/>
      <c r="XEZ567" s="1"/>
      <c r="XFA567" s="1"/>
      <c r="XFB567" s="1"/>
      <c r="XFC567" s="1"/>
    </row>
    <row r="568" spans="1:150 16226:16383" s="3" customFormat="1" ht="20.25" customHeight="1" x14ac:dyDescent="0.25">
      <c r="A568" s="135">
        <v>5</v>
      </c>
      <c r="B568" s="135"/>
      <c r="C568" s="61" t="s">
        <v>96</v>
      </c>
      <c r="D568" s="182" t="s">
        <v>279</v>
      </c>
      <c r="E568" s="183"/>
      <c r="F568" s="183"/>
      <c r="G568" s="183"/>
      <c r="H568" s="184"/>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WZB568" s="1"/>
      <c r="WZC568" s="1"/>
      <c r="WZD568" s="1"/>
      <c r="WZE568" s="1"/>
      <c r="WZF568" s="1"/>
      <c r="WZG568" s="1"/>
      <c r="WZH568" s="1"/>
      <c r="WZI568" s="1"/>
      <c r="WZJ568" s="1"/>
      <c r="WZK568" s="1"/>
      <c r="WZL568" s="1"/>
      <c r="WZM568" s="1"/>
      <c r="WZN568" s="1"/>
      <c r="WZO568" s="1"/>
      <c r="WZP568" s="1"/>
      <c r="WZQ568" s="1"/>
      <c r="WZR568" s="1"/>
      <c r="WZS568" s="1"/>
      <c r="WZT568" s="1"/>
      <c r="WZU568" s="1"/>
      <c r="WZV568" s="1"/>
      <c r="WZW568" s="1"/>
      <c r="WZX568" s="1"/>
      <c r="WZY568" s="1"/>
      <c r="WZZ568" s="1"/>
      <c r="XAA568" s="1"/>
      <c r="XAB568" s="1"/>
      <c r="XAC568" s="1"/>
      <c r="XAD568" s="1"/>
      <c r="XAE568" s="1"/>
      <c r="XAF568" s="1"/>
      <c r="XAG568" s="1"/>
      <c r="XAH568" s="1"/>
      <c r="XAI568" s="1"/>
      <c r="XAJ568" s="1"/>
      <c r="XAK568" s="1"/>
      <c r="XAL568" s="1"/>
      <c r="XAM568" s="1"/>
      <c r="XAN568" s="1"/>
      <c r="XAO568" s="1"/>
      <c r="XAP568" s="1"/>
      <c r="XAQ568" s="1"/>
      <c r="XAR568" s="1"/>
      <c r="XAS568" s="1"/>
      <c r="XAT568" s="1"/>
      <c r="XAU568" s="1"/>
      <c r="XAV568" s="1"/>
      <c r="XAW568" s="1"/>
      <c r="XAX568" s="1"/>
      <c r="XAY568" s="1"/>
      <c r="XAZ568" s="1"/>
      <c r="XBA568" s="1"/>
      <c r="XBB568" s="1"/>
      <c r="XBC568" s="1"/>
      <c r="XBD568" s="1"/>
      <c r="XBE568" s="1"/>
      <c r="XBF568" s="1"/>
      <c r="XBG568" s="1"/>
      <c r="XBH568" s="1"/>
      <c r="XBI568" s="1"/>
      <c r="XBJ568" s="1"/>
      <c r="XBK568" s="1"/>
      <c r="XBL568" s="1"/>
      <c r="XBM568" s="1"/>
      <c r="XBN568" s="1"/>
      <c r="XBO568" s="1"/>
      <c r="XBP568" s="1"/>
      <c r="XBQ568" s="1"/>
      <c r="XBR568" s="1"/>
      <c r="XBS568" s="1"/>
      <c r="XBT568" s="1"/>
      <c r="XBU568" s="1"/>
      <c r="XBV568" s="1"/>
      <c r="XBW568" s="1"/>
      <c r="XBX568" s="1"/>
      <c r="XBY568" s="1"/>
      <c r="XBZ568" s="1"/>
      <c r="XCA568" s="1"/>
      <c r="XCB568" s="1"/>
      <c r="XCC568" s="1"/>
      <c r="XCD568" s="1"/>
      <c r="XCE568" s="1"/>
      <c r="XCF568" s="1"/>
      <c r="XCG568" s="1"/>
      <c r="XCH568" s="1"/>
      <c r="XCI568" s="1"/>
      <c r="XCJ568" s="1"/>
      <c r="XCK568" s="1"/>
      <c r="XCL568" s="1"/>
      <c r="XCM568" s="1"/>
      <c r="XCN568" s="1"/>
      <c r="XCO568" s="1"/>
      <c r="XCP568" s="1"/>
      <c r="XCQ568" s="1"/>
      <c r="XCR568" s="1"/>
      <c r="XCS568" s="1"/>
      <c r="XCT568" s="1"/>
      <c r="XCU568" s="1"/>
      <c r="XCV568" s="1"/>
      <c r="XCW568" s="1"/>
      <c r="XCX568" s="1"/>
      <c r="XCY568" s="1"/>
      <c r="XCZ568" s="1"/>
      <c r="XDA568" s="1"/>
      <c r="XDB568" s="1"/>
      <c r="XDC568" s="1"/>
      <c r="XDD568" s="1"/>
      <c r="XDE568" s="1"/>
      <c r="XDF568" s="1"/>
      <c r="XDG568" s="1"/>
      <c r="XDH568" s="1"/>
      <c r="XDI568" s="1"/>
      <c r="XDJ568" s="1"/>
      <c r="XDK568" s="1"/>
      <c r="XDL568" s="1"/>
      <c r="XDM568" s="1"/>
      <c r="XDN568" s="1"/>
      <c r="XDO568" s="1"/>
      <c r="XDP568" s="1"/>
      <c r="XDQ568" s="1"/>
      <c r="XDR568" s="1"/>
      <c r="XDS568" s="1"/>
      <c r="XDT568" s="1"/>
      <c r="XDU568" s="1"/>
      <c r="XDV568" s="1"/>
      <c r="XDW568" s="1"/>
      <c r="XDX568" s="1"/>
      <c r="XDY568" s="1"/>
      <c r="XDZ568" s="1"/>
      <c r="XEA568" s="1"/>
      <c r="XEB568" s="1"/>
      <c r="XEC568" s="1"/>
      <c r="XED568" s="1"/>
      <c r="XEE568" s="1"/>
      <c r="XEF568" s="1"/>
      <c r="XEG568" s="1"/>
      <c r="XEH568" s="1"/>
      <c r="XEI568" s="1"/>
      <c r="XEJ568" s="1"/>
      <c r="XEK568" s="1"/>
      <c r="XEL568" s="1"/>
      <c r="XEM568" s="1"/>
      <c r="XEN568" s="1"/>
      <c r="XEO568" s="1"/>
      <c r="XEP568" s="1"/>
      <c r="XEQ568" s="1"/>
      <c r="XER568" s="1"/>
      <c r="XES568" s="1"/>
      <c r="XET568" s="1"/>
      <c r="XEU568" s="1"/>
      <c r="XEV568" s="1"/>
      <c r="XEW568" s="1"/>
      <c r="XEX568" s="1"/>
      <c r="XEY568" s="1"/>
      <c r="XEZ568" s="1"/>
      <c r="XFA568" s="1"/>
      <c r="XFB568" s="1"/>
      <c r="XFC568" s="1"/>
    </row>
    <row r="569" spans="1:150 16226:16383" s="3" customFormat="1" ht="20.25" customHeight="1" x14ac:dyDescent="0.25">
      <c r="A569" s="135">
        <v>6</v>
      </c>
      <c r="B569" s="135"/>
      <c r="C569" s="61" t="s">
        <v>96</v>
      </c>
      <c r="D569" s="188"/>
      <c r="E569" s="189"/>
      <c r="F569" s="189"/>
      <c r="G569" s="189"/>
      <c r="H569" s="190"/>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WZB569" s="1"/>
      <c r="WZC569" s="1"/>
      <c r="WZD569" s="1"/>
      <c r="WZE569" s="1"/>
      <c r="WZF569" s="1"/>
      <c r="WZG569" s="1"/>
      <c r="WZH569" s="1"/>
      <c r="WZI569" s="1"/>
      <c r="WZJ569" s="1"/>
      <c r="WZK569" s="1"/>
      <c r="WZL569" s="1"/>
      <c r="WZM569" s="1"/>
      <c r="WZN569" s="1"/>
      <c r="WZO569" s="1"/>
      <c r="WZP569" s="1"/>
      <c r="WZQ569" s="1"/>
      <c r="WZR569" s="1"/>
      <c r="WZS569" s="1"/>
      <c r="WZT569" s="1"/>
      <c r="WZU569" s="1"/>
      <c r="WZV569" s="1"/>
      <c r="WZW569" s="1"/>
      <c r="WZX569" s="1"/>
      <c r="WZY569" s="1"/>
      <c r="WZZ569" s="1"/>
      <c r="XAA569" s="1"/>
      <c r="XAB569" s="1"/>
      <c r="XAC569" s="1"/>
      <c r="XAD569" s="1"/>
      <c r="XAE569" s="1"/>
      <c r="XAF569" s="1"/>
      <c r="XAG569" s="1"/>
      <c r="XAH569" s="1"/>
      <c r="XAI569" s="1"/>
      <c r="XAJ569" s="1"/>
      <c r="XAK569" s="1"/>
      <c r="XAL569" s="1"/>
      <c r="XAM569" s="1"/>
      <c r="XAN569" s="1"/>
      <c r="XAO569" s="1"/>
      <c r="XAP569" s="1"/>
      <c r="XAQ569" s="1"/>
      <c r="XAR569" s="1"/>
      <c r="XAS569" s="1"/>
      <c r="XAT569" s="1"/>
      <c r="XAU569" s="1"/>
      <c r="XAV569" s="1"/>
      <c r="XAW569" s="1"/>
      <c r="XAX569" s="1"/>
      <c r="XAY569" s="1"/>
      <c r="XAZ569" s="1"/>
      <c r="XBA569" s="1"/>
      <c r="XBB569" s="1"/>
      <c r="XBC569" s="1"/>
      <c r="XBD569" s="1"/>
      <c r="XBE569" s="1"/>
      <c r="XBF569" s="1"/>
      <c r="XBG569" s="1"/>
      <c r="XBH569" s="1"/>
      <c r="XBI569" s="1"/>
      <c r="XBJ569" s="1"/>
      <c r="XBK569" s="1"/>
      <c r="XBL569" s="1"/>
      <c r="XBM569" s="1"/>
      <c r="XBN569" s="1"/>
      <c r="XBO569" s="1"/>
      <c r="XBP569" s="1"/>
      <c r="XBQ569" s="1"/>
      <c r="XBR569" s="1"/>
      <c r="XBS569" s="1"/>
      <c r="XBT569" s="1"/>
      <c r="XBU569" s="1"/>
      <c r="XBV569" s="1"/>
      <c r="XBW569" s="1"/>
      <c r="XBX569" s="1"/>
      <c r="XBY569" s="1"/>
      <c r="XBZ569" s="1"/>
      <c r="XCA569" s="1"/>
      <c r="XCB569" s="1"/>
      <c r="XCC569" s="1"/>
      <c r="XCD569" s="1"/>
      <c r="XCE569" s="1"/>
      <c r="XCF569" s="1"/>
      <c r="XCG569" s="1"/>
      <c r="XCH569" s="1"/>
      <c r="XCI569" s="1"/>
      <c r="XCJ569" s="1"/>
      <c r="XCK569" s="1"/>
      <c r="XCL569" s="1"/>
      <c r="XCM569" s="1"/>
      <c r="XCN569" s="1"/>
      <c r="XCO569" s="1"/>
      <c r="XCP569" s="1"/>
      <c r="XCQ569" s="1"/>
      <c r="XCR569" s="1"/>
      <c r="XCS569" s="1"/>
      <c r="XCT569" s="1"/>
      <c r="XCU569" s="1"/>
      <c r="XCV569" s="1"/>
      <c r="XCW569" s="1"/>
      <c r="XCX569" s="1"/>
      <c r="XCY569" s="1"/>
      <c r="XCZ569" s="1"/>
      <c r="XDA569" s="1"/>
      <c r="XDB569" s="1"/>
      <c r="XDC569" s="1"/>
      <c r="XDD569" s="1"/>
      <c r="XDE569" s="1"/>
      <c r="XDF569" s="1"/>
      <c r="XDG569" s="1"/>
      <c r="XDH569" s="1"/>
      <c r="XDI569" s="1"/>
      <c r="XDJ569" s="1"/>
      <c r="XDK569" s="1"/>
      <c r="XDL569" s="1"/>
      <c r="XDM569" s="1"/>
      <c r="XDN569" s="1"/>
      <c r="XDO569" s="1"/>
      <c r="XDP569" s="1"/>
      <c r="XDQ569" s="1"/>
      <c r="XDR569" s="1"/>
      <c r="XDS569" s="1"/>
      <c r="XDT569" s="1"/>
      <c r="XDU569" s="1"/>
      <c r="XDV569" s="1"/>
      <c r="XDW569" s="1"/>
      <c r="XDX569" s="1"/>
      <c r="XDY569" s="1"/>
      <c r="XDZ569" s="1"/>
      <c r="XEA569" s="1"/>
      <c r="XEB569" s="1"/>
      <c r="XEC569" s="1"/>
      <c r="XED569" s="1"/>
      <c r="XEE569" s="1"/>
      <c r="XEF569" s="1"/>
      <c r="XEG569" s="1"/>
      <c r="XEH569" s="1"/>
      <c r="XEI569" s="1"/>
      <c r="XEJ569" s="1"/>
      <c r="XEK569" s="1"/>
      <c r="XEL569" s="1"/>
      <c r="XEM569" s="1"/>
      <c r="XEN569" s="1"/>
      <c r="XEO569" s="1"/>
      <c r="XEP569" s="1"/>
      <c r="XEQ569" s="1"/>
      <c r="XER569" s="1"/>
      <c r="XES569" s="1"/>
      <c r="XET569" s="1"/>
      <c r="XEU569" s="1"/>
      <c r="XEV569" s="1"/>
      <c r="XEW569" s="1"/>
      <c r="XEX569" s="1"/>
      <c r="XEY569" s="1"/>
      <c r="XEZ569" s="1"/>
      <c r="XFA569" s="1"/>
      <c r="XFB569" s="1"/>
      <c r="XFC569" s="1"/>
    </row>
    <row r="570" spans="1:150 16226:16383" s="3" customFormat="1" ht="20.25" x14ac:dyDescent="0.25">
      <c r="A570" s="101" t="s">
        <v>288</v>
      </c>
      <c r="B570" s="102"/>
      <c r="C570" s="102"/>
      <c r="D570" s="102"/>
      <c r="E570" s="102"/>
      <c r="F570" s="102"/>
      <c r="G570" s="102"/>
      <c r="H570" s="103"/>
      <c r="I570" s="87">
        <v>5</v>
      </c>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WZB570" s="1"/>
      <c r="WZC570" s="1"/>
      <c r="WZD570" s="1"/>
      <c r="WZE570" s="1"/>
      <c r="WZF570" s="1"/>
      <c r="WZG570" s="1"/>
      <c r="WZH570" s="1"/>
      <c r="WZI570" s="1"/>
      <c r="WZJ570" s="1"/>
      <c r="WZK570" s="1"/>
      <c r="WZL570" s="1"/>
      <c r="WZM570" s="1"/>
      <c r="WZN570" s="1"/>
      <c r="WZO570" s="1"/>
      <c r="WZP570" s="1"/>
      <c r="WZQ570" s="1"/>
      <c r="WZR570" s="1"/>
      <c r="WZS570" s="1"/>
      <c r="WZT570" s="1"/>
      <c r="WZU570" s="1"/>
      <c r="WZV570" s="1"/>
      <c r="WZW570" s="1"/>
      <c r="WZX570" s="1"/>
      <c r="WZY570" s="1"/>
      <c r="WZZ570" s="1"/>
      <c r="XAA570" s="1"/>
      <c r="XAB570" s="1"/>
      <c r="XAC570" s="1"/>
      <c r="XAD570" s="1"/>
      <c r="XAE570" s="1"/>
      <c r="XAF570" s="1"/>
      <c r="XAG570" s="1"/>
      <c r="XAH570" s="1"/>
      <c r="XAI570" s="1"/>
      <c r="XAJ570" s="1"/>
      <c r="XAK570" s="1"/>
      <c r="XAL570" s="1"/>
      <c r="XAM570" s="1"/>
      <c r="XAN570" s="1"/>
      <c r="XAO570" s="1"/>
      <c r="XAP570" s="1"/>
      <c r="XAQ570" s="1"/>
      <c r="XAR570" s="1"/>
      <c r="XAS570" s="1"/>
      <c r="XAT570" s="1"/>
      <c r="XAU570" s="1"/>
      <c r="XAV570" s="1"/>
      <c r="XAW570" s="1"/>
      <c r="XAX570" s="1"/>
      <c r="XAY570" s="1"/>
      <c r="XAZ570" s="1"/>
      <c r="XBA570" s="1"/>
      <c r="XBB570" s="1"/>
      <c r="XBC570" s="1"/>
      <c r="XBD570" s="1"/>
      <c r="XBE570" s="1"/>
      <c r="XBF570" s="1"/>
      <c r="XBG570" s="1"/>
      <c r="XBH570" s="1"/>
      <c r="XBI570" s="1"/>
      <c r="XBJ570" s="1"/>
      <c r="XBK570" s="1"/>
      <c r="XBL570" s="1"/>
      <c r="XBM570" s="1"/>
      <c r="XBN570" s="1"/>
      <c r="XBO570" s="1"/>
      <c r="XBP570" s="1"/>
      <c r="XBQ570" s="1"/>
      <c r="XBR570" s="1"/>
      <c r="XBS570" s="1"/>
      <c r="XBT570" s="1"/>
      <c r="XBU570" s="1"/>
      <c r="XBV570" s="1"/>
      <c r="XBW570" s="1"/>
      <c r="XBX570" s="1"/>
      <c r="XBY570" s="1"/>
      <c r="XBZ570" s="1"/>
      <c r="XCA570" s="1"/>
      <c r="XCB570" s="1"/>
      <c r="XCC570" s="1"/>
      <c r="XCD570" s="1"/>
      <c r="XCE570" s="1"/>
      <c r="XCF570" s="1"/>
      <c r="XCG570" s="1"/>
      <c r="XCH570" s="1"/>
      <c r="XCI570" s="1"/>
      <c r="XCJ570" s="1"/>
      <c r="XCK570" s="1"/>
      <c r="XCL570" s="1"/>
      <c r="XCM570" s="1"/>
      <c r="XCN570" s="1"/>
      <c r="XCO570" s="1"/>
      <c r="XCP570" s="1"/>
      <c r="XCQ570" s="1"/>
      <c r="XCR570" s="1"/>
      <c r="XCS570" s="1"/>
      <c r="XCT570" s="1"/>
      <c r="XCU570" s="1"/>
      <c r="XCV570" s="1"/>
      <c r="XCW570" s="1"/>
      <c r="XCX570" s="1"/>
      <c r="XCY570" s="1"/>
      <c r="XCZ570" s="1"/>
      <c r="XDA570" s="1"/>
      <c r="XDB570" s="1"/>
      <c r="XDC570" s="1"/>
      <c r="XDD570" s="1"/>
      <c r="XDE570" s="1"/>
      <c r="XDF570" s="1"/>
      <c r="XDG570" s="1"/>
      <c r="XDH570" s="1"/>
      <c r="XDI570" s="1"/>
      <c r="XDJ570" s="1"/>
      <c r="XDK570" s="1"/>
      <c r="XDL570" s="1"/>
      <c r="XDM570" s="1"/>
      <c r="XDN570" s="1"/>
      <c r="XDO570" s="1"/>
      <c r="XDP570" s="1"/>
      <c r="XDQ570" s="1"/>
      <c r="XDR570" s="1"/>
      <c r="XDS570" s="1"/>
      <c r="XDT570" s="1"/>
      <c r="XDU570" s="1"/>
      <c r="XDV570" s="1"/>
      <c r="XDW570" s="1"/>
      <c r="XDX570" s="1"/>
      <c r="XDY570" s="1"/>
      <c r="XDZ570" s="1"/>
      <c r="XEA570" s="1"/>
      <c r="XEB570" s="1"/>
      <c r="XEC570" s="1"/>
      <c r="XED570" s="1"/>
      <c r="XEE570" s="1"/>
      <c r="XEF570" s="1"/>
      <c r="XEG570" s="1"/>
      <c r="XEH570" s="1"/>
      <c r="XEI570" s="1"/>
      <c r="XEJ570" s="1"/>
      <c r="XEK570" s="1"/>
      <c r="XEL570" s="1"/>
      <c r="XEM570" s="1"/>
      <c r="XEN570" s="1"/>
      <c r="XEO570" s="1"/>
      <c r="XEP570" s="1"/>
      <c r="XEQ570" s="1"/>
      <c r="XER570" s="1"/>
      <c r="XES570" s="1"/>
      <c r="XET570" s="1"/>
      <c r="XEU570" s="1"/>
      <c r="XEV570" s="1"/>
      <c r="XEW570" s="1"/>
      <c r="XEX570" s="1"/>
      <c r="XEY570" s="1"/>
      <c r="XEZ570" s="1"/>
      <c r="XFA570" s="1"/>
      <c r="XFB570" s="1"/>
      <c r="XFC570" s="1"/>
    </row>
    <row r="571" spans="1:150 16226:16383" s="3" customFormat="1" ht="20.25" customHeight="1" x14ac:dyDescent="0.25">
      <c r="A571" s="135">
        <v>1</v>
      </c>
      <c r="B571" s="135"/>
      <c r="C571" s="61" t="s">
        <v>96</v>
      </c>
      <c r="D571" s="61" t="s">
        <v>273</v>
      </c>
      <c r="E571" s="82">
        <f>(82.15)*10.764</f>
        <v>884.26260000000002</v>
      </c>
      <c r="F571" s="82">
        <f>(2.13*1.08+2.15*1.08)*10.764</f>
        <v>49.755513600000008</v>
      </c>
      <c r="G571" s="61">
        <v>0</v>
      </c>
      <c r="H571" s="82">
        <f>E571+F571+(IF(G571&lt;101,G571,IF(G571&lt;201,G571/2,IF(G571&lt;=301,G571/3,G571/4))))</f>
        <v>934.01811359999999</v>
      </c>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WZB571" s="1"/>
      <c r="WZC571" s="1"/>
      <c r="WZD571" s="1"/>
      <c r="WZE571" s="1"/>
      <c r="WZF571" s="1"/>
      <c r="WZG571" s="1"/>
      <c r="WZH571" s="1"/>
      <c r="WZI571" s="1"/>
      <c r="WZJ571" s="1"/>
      <c r="WZK571" s="1"/>
      <c r="WZL571" s="1"/>
      <c r="WZM571" s="1"/>
      <c r="WZN571" s="1"/>
      <c r="WZO571" s="1"/>
      <c r="WZP571" s="1"/>
      <c r="WZQ571" s="1"/>
      <c r="WZR571" s="1"/>
      <c r="WZS571" s="1"/>
      <c r="WZT571" s="1"/>
      <c r="WZU571" s="1"/>
      <c r="WZV571" s="1"/>
      <c r="WZW571" s="1"/>
      <c r="WZX571" s="1"/>
      <c r="WZY571" s="1"/>
      <c r="WZZ571" s="1"/>
      <c r="XAA571" s="1"/>
      <c r="XAB571" s="1"/>
      <c r="XAC571" s="1"/>
      <c r="XAD571" s="1"/>
      <c r="XAE571" s="1"/>
      <c r="XAF571" s="1"/>
      <c r="XAG571" s="1"/>
      <c r="XAH571" s="1"/>
      <c r="XAI571" s="1"/>
      <c r="XAJ571" s="1"/>
      <c r="XAK571" s="1"/>
      <c r="XAL571" s="1"/>
      <c r="XAM571" s="1"/>
      <c r="XAN571" s="1"/>
      <c r="XAO571" s="1"/>
      <c r="XAP571" s="1"/>
      <c r="XAQ571" s="1"/>
      <c r="XAR571" s="1"/>
      <c r="XAS571" s="1"/>
      <c r="XAT571" s="1"/>
      <c r="XAU571" s="1"/>
      <c r="XAV571" s="1"/>
      <c r="XAW571" s="1"/>
      <c r="XAX571" s="1"/>
      <c r="XAY571" s="1"/>
      <c r="XAZ571" s="1"/>
      <c r="XBA571" s="1"/>
      <c r="XBB571" s="1"/>
      <c r="XBC571" s="1"/>
      <c r="XBD571" s="1"/>
      <c r="XBE571" s="1"/>
      <c r="XBF571" s="1"/>
      <c r="XBG571" s="1"/>
      <c r="XBH571" s="1"/>
      <c r="XBI571" s="1"/>
      <c r="XBJ571" s="1"/>
      <c r="XBK571" s="1"/>
      <c r="XBL571" s="1"/>
      <c r="XBM571" s="1"/>
      <c r="XBN571" s="1"/>
      <c r="XBO571" s="1"/>
      <c r="XBP571" s="1"/>
      <c r="XBQ571" s="1"/>
      <c r="XBR571" s="1"/>
      <c r="XBS571" s="1"/>
      <c r="XBT571" s="1"/>
      <c r="XBU571" s="1"/>
      <c r="XBV571" s="1"/>
      <c r="XBW571" s="1"/>
      <c r="XBX571" s="1"/>
      <c r="XBY571" s="1"/>
      <c r="XBZ571" s="1"/>
      <c r="XCA571" s="1"/>
      <c r="XCB571" s="1"/>
      <c r="XCC571" s="1"/>
      <c r="XCD571" s="1"/>
      <c r="XCE571" s="1"/>
      <c r="XCF571" s="1"/>
      <c r="XCG571" s="1"/>
      <c r="XCH571" s="1"/>
      <c r="XCI571" s="1"/>
      <c r="XCJ571" s="1"/>
      <c r="XCK571" s="1"/>
      <c r="XCL571" s="1"/>
      <c r="XCM571" s="1"/>
      <c r="XCN571" s="1"/>
      <c r="XCO571" s="1"/>
      <c r="XCP571" s="1"/>
      <c r="XCQ571" s="1"/>
      <c r="XCR571" s="1"/>
      <c r="XCS571" s="1"/>
      <c r="XCT571" s="1"/>
      <c r="XCU571" s="1"/>
      <c r="XCV571" s="1"/>
      <c r="XCW571" s="1"/>
      <c r="XCX571" s="1"/>
      <c r="XCY571" s="1"/>
      <c r="XCZ571" s="1"/>
      <c r="XDA571" s="1"/>
      <c r="XDB571" s="1"/>
      <c r="XDC571" s="1"/>
      <c r="XDD571" s="1"/>
      <c r="XDE571" s="1"/>
      <c r="XDF571" s="1"/>
      <c r="XDG571" s="1"/>
      <c r="XDH571" s="1"/>
      <c r="XDI571" s="1"/>
      <c r="XDJ571" s="1"/>
      <c r="XDK571" s="1"/>
      <c r="XDL571" s="1"/>
      <c r="XDM571" s="1"/>
      <c r="XDN571" s="1"/>
      <c r="XDO571" s="1"/>
      <c r="XDP571" s="1"/>
      <c r="XDQ571" s="1"/>
      <c r="XDR571" s="1"/>
      <c r="XDS571" s="1"/>
      <c r="XDT571" s="1"/>
      <c r="XDU571" s="1"/>
      <c r="XDV571" s="1"/>
      <c r="XDW571" s="1"/>
      <c r="XDX571" s="1"/>
      <c r="XDY571" s="1"/>
      <c r="XDZ571" s="1"/>
      <c r="XEA571" s="1"/>
      <c r="XEB571" s="1"/>
      <c r="XEC571" s="1"/>
      <c r="XED571" s="1"/>
      <c r="XEE571" s="1"/>
      <c r="XEF571" s="1"/>
      <c r="XEG571" s="1"/>
      <c r="XEH571" s="1"/>
      <c r="XEI571" s="1"/>
      <c r="XEJ571" s="1"/>
      <c r="XEK571" s="1"/>
      <c r="XEL571" s="1"/>
      <c r="XEM571" s="1"/>
      <c r="XEN571" s="1"/>
      <c r="XEO571" s="1"/>
      <c r="XEP571" s="1"/>
      <c r="XEQ571" s="1"/>
      <c r="XER571" s="1"/>
      <c r="XES571" s="1"/>
      <c r="XET571" s="1"/>
      <c r="XEU571" s="1"/>
      <c r="XEV571" s="1"/>
      <c r="XEW571" s="1"/>
      <c r="XEX571" s="1"/>
      <c r="XEY571" s="1"/>
      <c r="XEZ571" s="1"/>
      <c r="XFA571" s="1"/>
      <c r="XFB571" s="1"/>
      <c r="XFC571" s="1"/>
    </row>
    <row r="572" spans="1:150 16226:16383" s="3" customFormat="1" ht="20.25" customHeight="1" x14ac:dyDescent="0.25">
      <c r="A572" s="135">
        <v>2</v>
      </c>
      <c r="B572" s="135"/>
      <c r="C572" s="61" t="s">
        <v>96</v>
      </c>
      <c r="D572" s="61" t="s">
        <v>273</v>
      </c>
      <c r="E572" s="82">
        <f>(82.15)*10.764</f>
        <v>884.26260000000002</v>
      </c>
      <c r="F572" s="82">
        <f>(2.13*1.08+2.15*1.08)*10.764</f>
        <v>49.755513600000008</v>
      </c>
      <c r="G572" s="82">
        <v>0</v>
      </c>
      <c r="H572" s="82">
        <f>E572+F572+(IF(G572&lt;101,G572,IF(G572&lt;201,G572/2,IF(G572&lt;=301,G572/3,G572/4))))</f>
        <v>934.01811359999999</v>
      </c>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WZB572" s="1"/>
      <c r="WZC572" s="1"/>
      <c r="WZD572" s="1"/>
      <c r="WZE572" s="1"/>
      <c r="WZF572" s="1"/>
      <c r="WZG572" s="1"/>
      <c r="WZH572" s="1"/>
      <c r="WZI572" s="1"/>
      <c r="WZJ572" s="1"/>
      <c r="WZK572" s="1"/>
      <c r="WZL572" s="1"/>
      <c r="WZM572" s="1"/>
      <c r="WZN572" s="1"/>
      <c r="WZO572" s="1"/>
      <c r="WZP572" s="1"/>
      <c r="WZQ572" s="1"/>
      <c r="WZR572" s="1"/>
      <c r="WZS572" s="1"/>
      <c r="WZT572" s="1"/>
      <c r="WZU572" s="1"/>
      <c r="WZV572" s="1"/>
      <c r="WZW572" s="1"/>
      <c r="WZX572" s="1"/>
      <c r="WZY572" s="1"/>
      <c r="WZZ572" s="1"/>
      <c r="XAA572" s="1"/>
      <c r="XAB572" s="1"/>
      <c r="XAC572" s="1"/>
      <c r="XAD572" s="1"/>
      <c r="XAE572" s="1"/>
      <c r="XAF572" s="1"/>
      <c r="XAG572" s="1"/>
      <c r="XAH572" s="1"/>
      <c r="XAI572" s="1"/>
      <c r="XAJ572" s="1"/>
      <c r="XAK572" s="1"/>
      <c r="XAL572" s="1"/>
      <c r="XAM572" s="1"/>
      <c r="XAN572" s="1"/>
      <c r="XAO572" s="1"/>
      <c r="XAP572" s="1"/>
      <c r="XAQ572" s="1"/>
      <c r="XAR572" s="1"/>
      <c r="XAS572" s="1"/>
      <c r="XAT572" s="1"/>
      <c r="XAU572" s="1"/>
      <c r="XAV572" s="1"/>
      <c r="XAW572" s="1"/>
      <c r="XAX572" s="1"/>
      <c r="XAY572" s="1"/>
      <c r="XAZ572" s="1"/>
      <c r="XBA572" s="1"/>
      <c r="XBB572" s="1"/>
      <c r="XBC572" s="1"/>
      <c r="XBD572" s="1"/>
      <c r="XBE572" s="1"/>
      <c r="XBF572" s="1"/>
      <c r="XBG572" s="1"/>
      <c r="XBH572" s="1"/>
      <c r="XBI572" s="1"/>
      <c r="XBJ572" s="1"/>
      <c r="XBK572" s="1"/>
      <c r="XBL572" s="1"/>
      <c r="XBM572" s="1"/>
      <c r="XBN572" s="1"/>
      <c r="XBO572" s="1"/>
      <c r="XBP572" s="1"/>
      <c r="XBQ572" s="1"/>
      <c r="XBR572" s="1"/>
      <c r="XBS572" s="1"/>
      <c r="XBT572" s="1"/>
      <c r="XBU572" s="1"/>
      <c r="XBV572" s="1"/>
      <c r="XBW572" s="1"/>
      <c r="XBX572" s="1"/>
      <c r="XBY572" s="1"/>
      <c r="XBZ572" s="1"/>
      <c r="XCA572" s="1"/>
      <c r="XCB572" s="1"/>
      <c r="XCC572" s="1"/>
      <c r="XCD572" s="1"/>
      <c r="XCE572" s="1"/>
      <c r="XCF572" s="1"/>
      <c r="XCG572" s="1"/>
      <c r="XCH572" s="1"/>
      <c r="XCI572" s="1"/>
      <c r="XCJ572" s="1"/>
      <c r="XCK572" s="1"/>
      <c r="XCL572" s="1"/>
      <c r="XCM572" s="1"/>
      <c r="XCN572" s="1"/>
      <c r="XCO572" s="1"/>
      <c r="XCP572" s="1"/>
      <c r="XCQ572" s="1"/>
      <c r="XCR572" s="1"/>
      <c r="XCS572" s="1"/>
      <c r="XCT572" s="1"/>
      <c r="XCU572" s="1"/>
      <c r="XCV572" s="1"/>
      <c r="XCW572" s="1"/>
      <c r="XCX572" s="1"/>
      <c r="XCY572" s="1"/>
      <c r="XCZ572" s="1"/>
      <c r="XDA572" s="1"/>
      <c r="XDB572" s="1"/>
      <c r="XDC572" s="1"/>
      <c r="XDD572" s="1"/>
      <c r="XDE572" s="1"/>
      <c r="XDF572" s="1"/>
      <c r="XDG572" s="1"/>
      <c r="XDH572" s="1"/>
      <c r="XDI572" s="1"/>
      <c r="XDJ572" s="1"/>
      <c r="XDK572" s="1"/>
      <c r="XDL572" s="1"/>
      <c r="XDM572" s="1"/>
      <c r="XDN572" s="1"/>
      <c r="XDO572" s="1"/>
      <c r="XDP572" s="1"/>
      <c r="XDQ572" s="1"/>
      <c r="XDR572" s="1"/>
      <c r="XDS572" s="1"/>
      <c r="XDT572" s="1"/>
      <c r="XDU572" s="1"/>
      <c r="XDV572" s="1"/>
      <c r="XDW572" s="1"/>
      <c r="XDX572" s="1"/>
      <c r="XDY572" s="1"/>
      <c r="XDZ572" s="1"/>
      <c r="XEA572" s="1"/>
      <c r="XEB572" s="1"/>
      <c r="XEC572" s="1"/>
      <c r="XED572" s="1"/>
      <c r="XEE572" s="1"/>
      <c r="XEF572" s="1"/>
      <c r="XEG572" s="1"/>
      <c r="XEH572" s="1"/>
      <c r="XEI572" s="1"/>
      <c r="XEJ572" s="1"/>
      <c r="XEK572" s="1"/>
      <c r="XEL572" s="1"/>
      <c r="XEM572" s="1"/>
      <c r="XEN572" s="1"/>
      <c r="XEO572" s="1"/>
      <c r="XEP572" s="1"/>
      <c r="XEQ572" s="1"/>
      <c r="XER572" s="1"/>
      <c r="XES572" s="1"/>
      <c r="XET572" s="1"/>
      <c r="XEU572" s="1"/>
      <c r="XEV572" s="1"/>
      <c r="XEW572" s="1"/>
      <c r="XEX572" s="1"/>
      <c r="XEY572" s="1"/>
      <c r="XEZ572" s="1"/>
      <c r="XFA572" s="1"/>
      <c r="XFB572" s="1"/>
      <c r="XFC572" s="1"/>
    </row>
    <row r="573" spans="1:150 16226:16383" s="3" customFormat="1" ht="20.25" customHeight="1" x14ac:dyDescent="0.25">
      <c r="A573" s="135">
        <v>3</v>
      </c>
      <c r="B573" s="135"/>
      <c r="C573" s="61" t="s">
        <v>96</v>
      </c>
      <c r="D573" s="182" t="s">
        <v>278</v>
      </c>
      <c r="E573" s="183"/>
      <c r="F573" s="183"/>
      <c r="G573" s="183"/>
      <c r="H573" s="184"/>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WZB573" s="1"/>
      <c r="WZC573" s="1"/>
      <c r="WZD573" s="1"/>
      <c r="WZE573" s="1"/>
      <c r="WZF573" s="1"/>
      <c r="WZG573" s="1"/>
      <c r="WZH573" s="1"/>
      <c r="WZI573" s="1"/>
      <c r="WZJ573" s="1"/>
      <c r="WZK573" s="1"/>
      <c r="WZL573" s="1"/>
      <c r="WZM573" s="1"/>
      <c r="WZN573" s="1"/>
      <c r="WZO573" s="1"/>
      <c r="WZP573" s="1"/>
      <c r="WZQ573" s="1"/>
      <c r="WZR573" s="1"/>
      <c r="WZS573" s="1"/>
      <c r="WZT573" s="1"/>
      <c r="WZU573" s="1"/>
      <c r="WZV573" s="1"/>
      <c r="WZW573" s="1"/>
      <c r="WZX573" s="1"/>
      <c r="WZY573" s="1"/>
      <c r="WZZ573" s="1"/>
      <c r="XAA573" s="1"/>
      <c r="XAB573" s="1"/>
      <c r="XAC573" s="1"/>
      <c r="XAD573" s="1"/>
      <c r="XAE573" s="1"/>
      <c r="XAF573" s="1"/>
      <c r="XAG573" s="1"/>
      <c r="XAH573" s="1"/>
      <c r="XAI573" s="1"/>
      <c r="XAJ573" s="1"/>
      <c r="XAK573" s="1"/>
      <c r="XAL573" s="1"/>
      <c r="XAM573" s="1"/>
      <c r="XAN573" s="1"/>
      <c r="XAO573" s="1"/>
      <c r="XAP573" s="1"/>
      <c r="XAQ573" s="1"/>
      <c r="XAR573" s="1"/>
      <c r="XAS573" s="1"/>
      <c r="XAT573" s="1"/>
      <c r="XAU573" s="1"/>
      <c r="XAV573" s="1"/>
      <c r="XAW573" s="1"/>
      <c r="XAX573" s="1"/>
      <c r="XAY573" s="1"/>
      <c r="XAZ573" s="1"/>
      <c r="XBA573" s="1"/>
      <c r="XBB573" s="1"/>
      <c r="XBC573" s="1"/>
      <c r="XBD573" s="1"/>
      <c r="XBE573" s="1"/>
      <c r="XBF573" s="1"/>
      <c r="XBG573" s="1"/>
      <c r="XBH573" s="1"/>
      <c r="XBI573" s="1"/>
      <c r="XBJ573" s="1"/>
      <c r="XBK573" s="1"/>
      <c r="XBL573" s="1"/>
      <c r="XBM573" s="1"/>
      <c r="XBN573" s="1"/>
      <c r="XBO573" s="1"/>
      <c r="XBP573" s="1"/>
      <c r="XBQ573" s="1"/>
      <c r="XBR573" s="1"/>
      <c r="XBS573" s="1"/>
      <c r="XBT573" s="1"/>
      <c r="XBU573" s="1"/>
      <c r="XBV573" s="1"/>
      <c r="XBW573" s="1"/>
      <c r="XBX573" s="1"/>
      <c r="XBY573" s="1"/>
      <c r="XBZ573" s="1"/>
      <c r="XCA573" s="1"/>
      <c r="XCB573" s="1"/>
      <c r="XCC573" s="1"/>
      <c r="XCD573" s="1"/>
      <c r="XCE573" s="1"/>
      <c r="XCF573" s="1"/>
      <c r="XCG573" s="1"/>
      <c r="XCH573" s="1"/>
      <c r="XCI573" s="1"/>
      <c r="XCJ573" s="1"/>
      <c r="XCK573" s="1"/>
      <c r="XCL573" s="1"/>
      <c r="XCM573" s="1"/>
      <c r="XCN573" s="1"/>
      <c r="XCO573" s="1"/>
      <c r="XCP573" s="1"/>
      <c r="XCQ573" s="1"/>
      <c r="XCR573" s="1"/>
      <c r="XCS573" s="1"/>
      <c r="XCT573" s="1"/>
      <c r="XCU573" s="1"/>
      <c r="XCV573" s="1"/>
      <c r="XCW573" s="1"/>
      <c r="XCX573" s="1"/>
      <c r="XCY573" s="1"/>
      <c r="XCZ573" s="1"/>
      <c r="XDA573" s="1"/>
      <c r="XDB573" s="1"/>
      <c r="XDC573" s="1"/>
      <c r="XDD573" s="1"/>
      <c r="XDE573" s="1"/>
      <c r="XDF573" s="1"/>
      <c r="XDG573" s="1"/>
      <c r="XDH573" s="1"/>
      <c r="XDI573" s="1"/>
      <c r="XDJ573" s="1"/>
      <c r="XDK573" s="1"/>
      <c r="XDL573" s="1"/>
      <c r="XDM573" s="1"/>
      <c r="XDN573" s="1"/>
      <c r="XDO573" s="1"/>
      <c r="XDP573" s="1"/>
      <c r="XDQ573" s="1"/>
      <c r="XDR573" s="1"/>
      <c r="XDS573" s="1"/>
      <c r="XDT573" s="1"/>
      <c r="XDU573" s="1"/>
      <c r="XDV573" s="1"/>
      <c r="XDW573" s="1"/>
      <c r="XDX573" s="1"/>
      <c r="XDY573" s="1"/>
      <c r="XDZ573" s="1"/>
      <c r="XEA573" s="1"/>
      <c r="XEB573" s="1"/>
      <c r="XEC573" s="1"/>
      <c r="XED573" s="1"/>
      <c r="XEE573" s="1"/>
      <c r="XEF573" s="1"/>
      <c r="XEG573" s="1"/>
      <c r="XEH573" s="1"/>
      <c r="XEI573" s="1"/>
      <c r="XEJ573" s="1"/>
      <c r="XEK573" s="1"/>
      <c r="XEL573" s="1"/>
      <c r="XEM573" s="1"/>
      <c r="XEN573" s="1"/>
      <c r="XEO573" s="1"/>
      <c r="XEP573" s="1"/>
      <c r="XEQ573" s="1"/>
      <c r="XER573" s="1"/>
      <c r="XES573" s="1"/>
      <c r="XET573" s="1"/>
      <c r="XEU573" s="1"/>
      <c r="XEV573" s="1"/>
      <c r="XEW573" s="1"/>
      <c r="XEX573" s="1"/>
      <c r="XEY573" s="1"/>
      <c r="XEZ573" s="1"/>
      <c r="XFA573" s="1"/>
      <c r="XFB573" s="1"/>
      <c r="XFC573" s="1"/>
    </row>
    <row r="574" spans="1:150 16226:16383" s="3" customFormat="1" ht="20.25" customHeight="1" x14ac:dyDescent="0.25">
      <c r="A574" s="110">
        <v>4</v>
      </c>
      <c r="B574" s="112"/>
      <c r="C574" s="61" t="s">
        <v>96</v>
      </c>
      <c r="D574" s="188"/>
      <c r="E574" s="189"/>
      <c r="F574" s="189"/>
      <c r="G574" s="189"/>
      <c r="H574" s="190"/>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WZB574" s="1"/>
      <c r="WZC574" s="1"/>
      <c r="WZD574" s="1"/>
      <c r="WZE574" s="1"/>
      <c r="WZF574" s="1"/>
      <c r="WZG574" s="1"/>
      <c r="WZH574" s="1"/>
      <c r="WZI574" s="1"/>
      <c r="WZJ574" s="1"/>
      <c r="WZK574" s="1"/>
      <c r="WZL574" s="1"/>
      <c r="WZM574" s="1"/>
      <c r="WZN574" s="1"/>
      <c r="WZO574" s="1"/>
      <c r="WZP574" s="1"/>
      <c r="WZQ574" s="1"/>
      <c r="WZR574" s="1"/>
      <c r="WZS574" s="1"/>
      <c r="WZT574" s="1"/>
      <c r="WZU574" s="1"/>
      <c r="WZV574" s="1"/>
      <c r="WZW574" s="1"/>
      <c r="WZX574" s="1"/>
      <c r="WZY574" s="1"/>
      <c r="WZZ574" s="1"/>
      <c r="XAA574" s="1"/>
      <c r="XAB574" s="1"/>
      <c r="XAC574" s="1"/>
      <c r="XAD574" s="1"/>
      <c r="XAE574" s="1"/>
      <c r="XAF574" s="1"/>
      <c r="XAG574" s="1"/>
      <c r="XAH574" s="1"/>
      <c r="XAI574" s="1"/>
      <c r="XAJ574" s="1"/>
      <c r="XAK574" s="1"/>
      <c r="XAL574" s="1"/>
      <c r="XAM574" s="1"/>
      <c r="XAN574" s="1"/>
      <c r="XAO574" s="1"/>
      <c r="XAP574" s="1"/>
      <c r="XAQ574" s="1"/>
      <c r="XAR574" s="1"/>
      <c r="XAS574" s="1"/>
      <c r="XAT574" s="1"/>
      <c r="XAU574" s="1"/>
      <c r="XAV574" s="1"/>
      <c r="XAW574" s="1"/>
      <c r="XAX574" s="1"/>
      <c r="XAY574" s="1"/>
      <c r="XAZ574" s="1"/>
      <c r="XBA574" s="1"/>
      <c r="XBB574" s="1"/>
      <c r="XBC574" s="1"/>
      <c r="XBD574" s="1"/>
      <c r="XBE574" s="1"/>
      <c r="XBF574" s="1"/>
      <c r="XBG574" s="1"/>
      <c r="XBH574" s="1"/>
      <c r="XBI574" s="1"/>
      <c r="XBJ574" s="1"/>
      <c r="XBK574" s="1"/>
      <c r="XBL574" s="1"/>
      <c r="XBM574" s="1"/>
      <c r="XBN574" s="1"/>
      <c r="XBO574" s="1"/>
      <c r="XBP574" s="1"/>
      <c r="XBQ574" s="1"/>
      <c r="XBR574" s="1"/>
      <c r="XBS574" s="1"/>
      <c r="XBT574" s="1"/>
      <c r="XBU574" s="1"/>
      <c r="XBV574" s="1"/>
      <c r="XBW574" s="1"/>
      <c r="XBX574" s="1"/>
      <c r="XBY574" s="1"/>
      <c r="XBZ574" s="1"/>
      <c r="XCA574" s="1"/>
      <c r="XCB574" s="1"/>
      <c r="XCC574" s="1"/>
      <c r="XCD574" s="1"/>
      <c r="XCE574" s="1"/>
      <c r="XCF574" s="1"/>
      <c r="XCG574" s="1"/>
      <c r="XCH574" s="1"/>
      <c r="XCI574" s="1"/>
      <c r="XCJ574" s="1"/>
      <c r="XCK574" s="1"/>
      <c r="XCL574" s="1"/>
      <c r="XCM574" s="1"/>
      <c r="XCN574" s="1"/>
      <c r="XCO574" s="1"/>
      <c r="XCP574" s="1"/>
      <c r="XCQ574" s="1"/>
      <c r="XCR574" s="1"/>
      <c r="XCS574" s="1"/>
      <c r="XCT574" s="1"/>
      <c r="XCU574" s="1"/>
      <c r="XCV574" s="1"/>
      <c r="XCW574" s="1"/>
      <c r="XCX574" s="1"/>
      <c r="XCY574" s="1"/>
      <c r="XCZ574" s="1"/>
      <c r="XDA574" s="1"/>
      <c r="XDB574" s="1"/>
      <c r="XDC574" s="1"/>
      <c r="XDD574" s="1"/>
      <c r="XDE574" s="1"/>
      <c r="XDF574" s="1"/>
      <c r="XDG574" s="1"/>
      <c r="XDH574" s="1"/>
      <c r="XDI574" s="1"/>
      <c r="XDJ574" s="1"/>
      <c r="XDK574" s="1"/>
      <c r="XDL574" s="1"/>
      <c r="XDM574" s="1"/>
      <c r="XDN574" s="1"/>
      <c r="XDO574" s="1"/>
      <c r="XDP574" s="1"/>
      <c r="XDQ574" s="1"/>
      <c r="XDR574" s="1"/>
      <c r="XDS574" s="1"/>
      <c r="XDT574" s="1"/>
      <c r="XDU574" s="1"/>
      <c r="XDV574" s="1"/>
      <c r="XDW574" s="1"/>
      <c r="XDX574" s="1"/>
      <c r="XDY574" s="1"/>
      <c r="XDZ574" s="1"/>
      <c r="XEA574" s="1"/>
      <c r="XEB574" s="1"/>
      <c r="XEC574" s="1"/>
      <c r="XED574" s="1"/>
      <c r="XEE574" s="1"/>
      <c r="XEF574" s="1"/>
      <c r="XEG574" s="1"/>
      <c r="XEH574" s="1"/>
      <c r="XEI574" s="1"/>
      <c r="XEJ574" s="1"/>
      <c r="XEK574" s="1"/>
      <c r="XEL574" s="1"/>
      <c r="XEM574" s="1"/>
      <c r="XEN574" s="1"/>
      <c r="XEO574" s="1"/>
      <c r="XEP574" s="1"/>
      <c r="XEQ574" s="1"/>
      <c r="XER574" s="1"/>
      <c r="XES574" s="1"/>
      <c r="XET574" s="1"/>
      <c r="XEU574" s="1"/>
      <c r="XEV574" s="1"/>
      <c r="XEW574" s="1"/>
      <c r="XEX574" s="1"/>
      <c r="XEY574" s="1"/>
      <c r="XEZ574" s="1"/>
      <c r="XFA574" s="1"/>
      <c r="XFB574" s="1"/>
      <c r="XFC574" s="1"/>
    </row>
    <row r="575" spans="1:150 16226:16383" s="3" customFormat="1" ht="20.25" customHeight="1" x14ac:dyDescent="0.25">
      <c r="A575" s="135">
        <v>5</v>
      </c>
      <c r="B575" s="135"/>
      <c r="C575" s="61" t="s">
        <v>96</v>
      </c>
      <c r="D575" s="61" t="s">
        <v>285</v>
      </c>
      <c r="E575" s="82">
        <f>(37.91)*10.764</f>
        <v>408.06323999999995</v>
      </c>
      <c r="F575" s="82">
        <f>(2.44*0.95)*10.764</f>
        <v>24.950952000000001</v>
      </c>
      <c r="G575" s="61">
        <v>0</v>
      </c>
      <c r="H575" s="82">
        <f>E575+F575+(IF(G575&lt;101,G575,IF(G575&lt;201,G575/2,IF(G575&lt;=301,G575/3,G575/4))))</f>
        <v>433.01419199999998</v>
      </c>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WZB575" s="1"/>
      <c r="WZC575" s="1"/>
      <c r="WZD575" s="1"/>
      <c r="WZE575" s="1"/>
      <c r="WZF575" s="1"/>
      <c r="WZG575" s="1"/>
      <c r="WZH575" s="1"/>
      <c r="WZI575" s="1"/>
      <c r="WZJ575" s="1"/>
      <c r="WZK575" s="1"/>
      <c r="WZL575" s="1"/>
      <c r="WZM575" s="1"/>
      <c r="WZN575" s="1"/>
      <c r="WZO575" s="1"/>
      <c r="WZP575" s="1"/>
      <c r="WZQ575" s="1"/>
      <c r="WZR575" s="1"/>
      <c r="WZS575" s="1"/>
      <c r="WZT575" s="1"/>
      <c r="WZU575" s="1"/>
      <c r="WZV575" s="1"/>
      <c r="WZW575" s="1"/>
      <c r="WZX575" s="1"/>
      <c r="WZY575" s="1"/>
      <c r="WZZ575" s="1"/>
      <c r="XAA575" s="1"/>
      <c r="XAB575" s="1"/>
      <c r="XAC575" s="1"/>
      <c r="XAD575" s="1"/>
      <c r="XAE575" s="1"/>
      <c r="XAF575" s="1"/>
      <c r="XAG575" s="1"/>
      <c r="XAH575" s="1"/>
      <c r="XAI575" s="1"/>
      <c r="XAJ575" s="1"/>
      <c r="XAK575" s="1"/>
      <c r="XAL575" s="1"/>
      <c r="XAM575" s="1"/>
      <c r="XAN575" s="1"/>
      <c r="XAO575" s="1"/>
      <c r="XAP575" s="1"/>
      <c r="XAQ575" s="1"/>
      <c r="XAR575" s="1"/>
      <c r="XAS575" s="1"/>
      <c r="XAT575" s="1"/>
      <c r="XAU575" s="1"/>
      <c r="XAV575" s="1"/>
      <c r="XAW575" s="1"/>
      <c r="XAX575" s="1"/>
      <c r="XAY575" s="1"/>
      <c r="XAZ575" s="1"/>
      <c r="XBA575" s="1"/>
      <c r="XBB575" s="1"/>
      <c r="XBC575" s="1"/>
      <c r="XBD575" s="1"/>
      <c r="XBE575" s="1"/>
      <c r="XBF575" s="1"/>
      <c r="XBG575" s="1"/>
      <c r="XBH575" s="1"/>
      <c r="XBI575" s="1"/>
      <c r="XBJ575" s="1"/>
      <c r="XBK575" s="1"/>
      <c r="XBL575" s="1"/>
      <c r="XBM575" s="1"/>
      <c r="XBN575" s="1"/>
      <c r="XBO575" s="1"/>
      <c r="XBP575" s="1"/>
      <c r="XBQ575" s="1"/>
      <c r="XBR575" s="1"/>
      <c r="XBS575" s="1"/>
      <c r="XBT575" s="1"/>
      <c r="XBU575" s="1"/>
      <c r="XBV575" s="1"/>
      <c r="XBW575" s="1"/>
      <c r="XBX575" s="1"/>
      <c r="XBY575" s="1"/>
      <c r="XBZ575" s="1"/>
      <c r="XCA575" s="1"/>
      <c r="XCB575" s="1"/>
      <c r="XCC575" s="1"/>
      <c r="XCD575" s="1"/>
      <c r="XCE575" s="1"/>
      <c r="XCF575" s="1"/>
      <c r="XCG575" s="1"/>
      <c r="XCH575" s="1"/>
      <c r="XCI575" s="1"/>
      <c r="XCJ575" s="1"/>
      <c r="XCK575" s="1"/>
      <c r="XCL575" s="1"/>
      <c r="XCM575" s="1"/>
      <c r="XCN575" s="1"/>
      <c r="XCO575" s="1"/>
      <c r="XCP575" s="1"/>
      <c r="XCQ575" s="1"/>
      <c r="XCR575" s="1"/>
      <c r="XCS575" s="1"/>
      <c r="XCT575" s="1"/>
      <c r="XCU575" s="1"/>
      <c r="XCV575" s="1"/>
      <c r="XCW575" s="1"/>
      <c r="XCX575" s="1"/>
      <c r="XCY575" s="1"/>
      <c r="XCZ575" s="1"/>
      <c r="XDA575" s="1"/>
      <c r="XDB575" s="1"/>
      <c r="XDC575" s="1"/>
      <c r="XDD575" s="1"/>
      <c r="XDE575" s="1"/>
      <c r="XDF575" s="1"/>
      <c r="XDG575" s="1"/>
      <c r="XDH575" s="1"/>
      <c r="XDI575" s="1"/>
      <c r="XDJ575" s="1"/>
      <c r="XDK575" s="1"/>
      <c r="XDL575" s="1"/>
      <c r="XDM575" s="1"/>
      <c r="XDN575" s="1"/>
      <c r="XDO575" s="1"/>
      <c r="XDP575" s="1"/>
      <c r="XDQ575" s="1"/>
      <c r="XDR575" s="1"/>
      <c r="XDS575" s="1"/>
      <c r="XDT575" s="1"/>
      <c r="XDU575" s="1"/>
      <c r="XDV575" s="1"/>
      <c r="XDW575" s="1"/>
      <c r="XDX575" s="1"/>
      <c r="XDY575" s="1"/>
      <c r="XDZ575" s="1"/>
      <c r="XEA575" s="1"/>
      <c r="XEB575" s="1"/>
      <c r="XEC575" s="1"/>
      <c r="XED575" s="1"/>
      <c r="XEE575" s="1"/>
      <c r="XEF575" s="1"/>
      <c r="XEG575" s="1"/>
      <c r="XEH575" s="1"/>
      <c r="XEI575" s="1"/>
      <c r="XEJ575" s="1"/>
      <c r="XEK575" s="1"/>
      <c r="XEL575" s="1"/>
      <c r="XEM575" s="1"/>
      <c r="XEN575" s="1"/>
      <c r="XEO575" s="1"/>
      <c r="XEP575" s="1"/>
      <c r="XEQ575" s="1"/>
      <c r="XER575" s="1"/>
      <c r="XES575" s="1"/>
      <c r="XET575" s="1"/>
      <c r="XEU575" s="1"/>
      <c r="XEV575" s="1"/>
      <c r="XEW575" s="1"/>
      <c r="XEX575" s="1"/>
      <c r="XEY575" s="1"/>
      <c r="XEZ575" s="1"/>
      <c r="XFA575" s="1"/>
      <c r="XFB575" s="1"/>
      <c r="XFC575" s="1"/>
    </row>
    <row r="576" spans="1:150 16226:16383" s="3" customFormat="1" ht="20.25" customHeight="1" x14ac:dyDescent="0.25">
      <c r="A576" s="135">
        <v>6</v>
      </c>
      <c r="B576" s="135"/>
      <c r="C576" s="61" t="s">
        <v>96</v>
      </c>
      <c r="D576" s="61" t="s">
        <v>285</v>
      </c>
      <c r="E576" s="82">
        <f>(37.91)*10.764</f>
        <v>408.06323999999995</v>
      </c>
      <c r="F576" s="82">
        <f>(2.44*0.95)*10.764</f>
        <v>24.950952000000001</v>
      </c>
      <c r="G576" s="82">
        <v>0</v>
      </c>
      <c r="H576" s="82">
        <f>E576+F576+(IF(G576&lt;101,G576,IF(G576&lt;201,G576/2,IF(G576&lt;=301,G576/3,G576/4))))</f>
        <v>433.01419199999998</v>
      </c>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WZB576" s="1"/>
      <c r="WZC576" s="1"/>
      <c r="WZD576" s="1"/>
      <c r="WZE576" s="1"/>
      <c r="WZF576" s="1"/>
      <c r="WZG576" s="1"/>
      <c r="WZH576" s="1"/>
      <c r="WZI576" s="1"/>
      <c r="WZJ576" s="1"/>
      <c r="WZK576" s="1"/>
      <c r="WZL576" s="1"/>
      <c r="WZM576" s="1"/>
      <c r="WZN576" s="1"/>
      <c r="WZO576" s="1"/>
      <c r="WZP576" s="1"/>
      <c r="WZQ576" s="1"/>
      <c r="WZR576" s="1"/>
      <c r="WZS576" s="1"/>
      <c r="WZT576" s="1"/>
      <c r="WZU576" s="1"/>
      <c r="WZV576" s="1"/>
      <c r="WZW576" s="1"/>
      <c r="WZX576" s="1"/>
      <c r="WZY576" s="1"/>
      <c r="WZZ576" s="1"/>
      <c r="XAA576" s="1"/>
      <c r="XAB576" s="1"/>
      <c r="XAC576" s="1"/>
      <c r="XAD576" s="1"/>
      <c r="XAE576" s="1"/>
      <c r="XAF576" s="1"/>
      <c r="XAG576" s="1"/>
      <c r="XAH576" s="1"/>
      <c r="XAI576" s="1"/>
      <c r="XAJ576" s="1"/>
      <c r="XAK576" s="1"/>
      <c r="XAL576" s="1"/>
      <c r="XAM576" s="1"/>
      <c r="XAN576" s="1"/>
      <c r="XAO576" s="1"/>
      <c r="XAP576" s="1"/>
      <c r="XAQ576" s="1"/>
      <c r="XAR576" s="1"/>
      <c r="XAS576" s="1"/>
      <c r="XAT576" s="1"/>
      <c r="XAU576" s="1"/>
      <c r="XAV576" s="1"/>
      <c r="XAW576" s="1"/>
      <c r="XAX576" s="1"/>
      <c r="XAY576" s="1"/>
      <c r="XAZ576" s="1"/>
      <c r="XBA576" s="1"/>
      <c r="XBB576" s="1"/>
      <c r="XBC576" s="1"/>
      <c r="XBD576" s="1"/>
      <c r="XBE576" s="1"/>
      <c r="XBF576" s="1"/>
      <c r="XBG576" s="1"/>
      <c r="XBH576" s="1"/>
      <c r="XBI576" s="1"/>
      <c r="XBJ576" s="1"/>
      <c r="XBK576" s="1"/>
      <c r="XBL576" s="1"/>
      <c r="XBM576" s="1"/>
      <c r="XBN576" s="1"/>
      <c r="XBO576" s="1"/>
      <c r="XBP576" s="1"/>
      <c r="XBQ576" s="1"/>
      <c r="XBR576" s="1"/>
      <c r="XBS576" s="1"/>
      <c r="XBT576" s="1"/>
      <c r="XBU576" s="1"/>
      <c r="XBV576" s="1"/>
      <c r="XBW576" s="1"/>
      <c r="XBX576" s="1"/>
      <c r="XBY576" s="1"/>
      <c r="XBZ576" s="1"/>
      <c r="XCA576" s="1"/>
      <c r="XCB576" s="1"/>
      <c r="XCC576" s="1"/>
      <c r="XCD576" s="1"/>
      <c r="XCE576" s="1"/>
      <c r="XCF576" s="1"/>
      <c r="XCG576" s="1"/>
      <c r="XCH576" s="1"/>
      <c r="XCI576" s="1"/>
      <c r="XCJ576" s="1"/>
      <c r="XCK576" s="1"/>
      <c r="XCL576" s="1"/>
      <c r="XCM576" s="1"/>
      <c r="XCN576" s="1"/>
      <c r="XCO576" s="1"/>
      <c r="XCP576" s="1"/>
      <c r="XCQ576" s="1"/>
      <c r="XCR576" s="1"/>
      <c r="XCS576" s="1"/>
      <c r="XCT576" s="1"/>
      <c r="XCU576" s="1"/>
      <c r="XCV576" s="1"/>
      <c r="XCW576" s="1"/>
      <c r="XCX576" s="1"/>
      <c r="XCY576" s="1"/>
      <c r="XCZ576" s="1"/>
      <c r="XDA576" s="1"/>
      <c r="XDB576" s="1"/>
      <c r="XDC576" s="1"/>
      <c r="XDD576" s="1"/>
      <c r="XDE576" s="1"/>
      <c r="XDF576" s="1"/>
      <c r="XDG576" s="1"/>
      <c r="XDH576" s="1"/>
      <c r="XDI576" s="1"/>
      <c r="XDJ576" s="1"/>
      <c r="XDK576" s="1"/>
      <c r="XDL576" s="1"/>
      <c r="XDM576" s="1"/>
      <c r="XDN576" s="1"/>
      <c r="XDO576" s="1"/>
      <c r="XDP576" s="1"/>
      <c r="XDQ576" s="1"/>
      <c r="XDR576" s="1"/>
      <c r="XDS576" s="1"/>
      <c r="XDT576" s="1"/>
      <c r="XDU576" s="1"/>
      <c r="XDV576" s="1"/>
      <c r="XDW576" s="1"/>
      <c r="XDX576" s="1"/>
      <c r="XDY576" s="1"/>
      <c r="XDZ576" s="1"/>
      <c r="XEA576" s="1"/>
      <c r="XEB576" s="1"/>
      <c r="XEC576" s="1"/>
      <c r="XED576" s="1"/>
      <c r="XEE576" s="1"/>
      <c r="XEF576" s="1"/>
      <c r="XEG576" s="1"/>
      <c r="XEH576" s="1"/>
      <c r="XEI576" s="1"/>
      <c r="XEJ576" s="1"/>
      <c r="XEK576" s="1"/>
      <c r="XEL576" s="1"/>
      <c r="XEM576" s="1"/>
      <c r="XEN576" s="1"/>
      <c r="XEO576" s="1"/>
      <c r="XEP576" s="1"/>
      <c r="XEQ576" s="1"/>
      <c r="XER576" s="1"/>
      <c r="XES576" s="1"/>
      <c r="XET576" s="1"/>
      <c r="XEU576" s="1"/>
      <c r="XEV576" s="1"/>
      <c r="XEW576" s="1"/>
      <c r="XEX576" s="1"/>
      <c r="XEY576" s="1"/>
      <c r="XEZ576" s="1"/>
      <c r="XFA576" s="1"/>
      <c r="XFB576" s="1"/>
      <c r="XFC576" s="1"/>
    </row>
    <row r="577" spans="1:16384" s="3" customFormat="1" ht="20.25" customHeight="1" x14ac:dyDescent="0.25">
      <c r="A577" s="101" t="s">
        <v>289</v>
      </c>
      <c r="B577" s="102"/>
      <c r="C577" s="102"/>
      <c r="D577" s="102"/>
      <c r="E577" s="102"/>
      <c r="F577" s="102"/>
      <c r="G577" s="102"/>
      <c r="H577" s="102"/>
      <c r="I577" s="224">
        <f>6+6+6+6+4</f>
        <v>28</v>
      </c>
      <c r="J577" s="224"/>
      <c r="K577" s="224"/>
      <c r="L577" s="224"/>
      <c r="M577" s="224"/>
      <c r="N577" s="224"/>
      <c r="O577" s="224"/>
      <c r="P577" s="224"/>
      <c r="Q577" s="102"/>
      <c r="R577" s="102"/>
      <c r="S577" s="102"/>
      <c r="T577" s="102"/>
      <c r="U577" s="102"/>
      <c r="V577" s="102"/>
      <c r="W577" s="102"/>
      <c r="X577" s="103"/>
      <c r="Y577" s="101" t="s">
        <v>330</v>
      </c>
      <c r="Z577" s="102"/>
      <c r="AA577" s="102"/>
      <c r="AB577" s="102"/>
      <c r="AC577" s="102"/>
      <c r="AD577" s="102"/>
      <c r="AE577" s="102"/>
      <c r="AF577" s="103"/>
      <c r="AG577" s="101" t="s">
        <v>330</v>
      </c>
      <c r="AH577" s="102"/>
      <c r="AI577" s="102"/>
      <c r="AJ577" s="102"/>
      <c r="AK577" s="102"/>
      <c r="AL577" s="102"/>
      <c r="AM577" s="102"/>
      <c r="AN577" s="103"/>
      <c r="AO577" s="101" t="s">
        <v>330</v>
      </c>
      <c r="AP577" s="102"/>
      <c r="AQ577" s="102"/>
      <c r="AR577" s="102"/>
      <c r="AS577" s="102"/>
      <c r="AT577" s="102"/>
      <c r="AU577" s="102"/>
      <c r="AV577" s="103"/>
      <c r="AW577" s="101" t="s">
        <v>330</v>
      </c>
      <c r="AX577" s="102"/>
      <c r="AY577" s="102"/>
      <c r="AZ577" s="102"/>
      <c r="BA577" s="102"/>
      <c r="BB577" s="102"/>
      <c r="BC577" s="102"/>
      <c r="BD577" s="103"/>
      <c r="BE577" s="101" t="s">
        <v>330</v>
      </c>
      <c r="BF577" s="102"/>
      <c r="BG577" s="102"/>
      <c r="BH577" s="102"/>
      <c r="BI577" s="102"/>
      <c r="BJ577" s="102"/>
      <c r="BK577" s="102"/>
      <c r="BL577" s="103"/>
      <c r="BM577" s="101" t="s">
        <v>330</v>
      </c>
      <c r="BN577" s="102"/>
      <c r="BO577" s="102"/>
      <c r="BP577" s="102"/>
      <c r="BQ577" s="102"/>
      <c r="BR577" s="102"/>
      <c r="BS577" s="102"/>
      <c r="BT577" s="103"/>
      <c r="BU577" s="101" t="s">
        <v>330</v>
      </c>
      <c r="BV577" s="102"/>
      <c r="BW577" s="102"/>
      <c r="BX577" s="102"/>
      <c r="BY577" s="102"/>
      <c r="BZ577" s="102"/>
      <c r="CA577" s="102"/>
      <c r="CB577" s="103"/>
      <c r="CC577" s="101" t="s">
        <v>330</v>
      </c>
      <c r="CD577" s="102"/>
      <c r="CE577" s="102"/>
      <c r="CF577" s="102"/>
      <c r="CG577" s="102"/>
      <c r="CH577" s="102"/>
      <c r="CI577" s="102"/>
      <c r="CJ577" s="103"/>
      <c r="CK577" s="101" t="s">
        <v>330</v>
      </c>
      <c r="CL577" s="102"/>
      <c r="CM577" s="102"/>
      <c r="CN577" s="102"/>
      <c r="CO577" s="102"/>
      <c r="CP577" s="102"/>
      <c r="CQ577" s="102"/>
      <c r="CR577" s="103"/>
      <c r="CS577" s="101" t="s">
        <v>330</v>
      </c>
      <c r="CT577" s="102"/>
      <c r="CU577" s="102"/>
      <c r="CV577" s="102"/>
      <c r="CW577" s="102"/>
      <c r="CX577" s="102"/>
      <c r="CY577" s="102"/>
      <c r="CZ577" s="103"/>
      <c r="DA577" s="101" t="s">
        <v>330</v>
      </c>
      <c r="DB577" s="102"/>
      <c r="DC577" s="102"/>
      <c r="DD577" s="102"/>
      <c r="DE577" s="102"/>
      <c r="DF577" s="102"/>
      <c r="DG577" s="102"/>
      <c r="DH577" s="103"/>
      <c r="DI577" s="101" t="s">
        <v>330</v>
      </c>
      <c r="DJ577" s="102"/>
      <c r="DK577" s="102"/>
      <c r="DL577" s="102"/>
      <c r="DM577" s="102"/>
      <c r="DN577" s="102"/>
      <c r="DO577" s="102"/>
      <c r="DP577" s="103"/>
      <c r="DQ577" s="101" t="s">
        <v>330</v>
      </c>
      <c r="DR577" s="102"/>
      <c r="DS577" s="102"/>
      <c r="DT577" s="102"/>
      <c r="DU577" s="102"/>
      <c r="DV577" s="102"/>
      <c r="DW577" s="102"/>
      <c r="DX577" s="103"/>
      <c r="DY577" s="101" t="s">
        <v>330</v>
      </c>
      <c r="DZ577" s="102"/>
      <c r="EA577" s="102"/>
      <c r="EB577" s="102"/>
      <c r="EC577" s="102"/>
      <c r="ED577" s="102"/>
      <c r="EE577" s="102"/>
      <c r="EF577" s="103"/>
      <c r="EG577" s="101" t="s">
        <v>330</v>
      </c>
      <c r="EH577" s="102"/>
      <c r="EI577" s="102"/>
      <c r="EJ577" s="102"/>
      <c r="EK577" s="102"/>
      <c r="EL577" s="102"/>
      <c r="EM577" s="102"/>
      <c r="EN577" s="103"/>
      <c r="EO577" s="101" t="s">
        <v>330</v>
      </c>
      <c r="EP577" s="102"/>
      <c r="EQ577" s="102"/>
      <c r="ER577" s="102"/>
      <c r="ES577" s="102"/>
      <c r="ET577" s="102"/>
      <c r="EU577" s="102"/>
      <c r="EV577" s="103"/>
      <c r="EW577" s="101" t="s">
        <v>330</v>
      </c>
      <c r="EX577" s="102"/>
      <c r="EY577" s="102"/>
      <c r="EZ577" s="102"/>
      <c r="FA577" s="102"/>
      <c r="FB577" s="102"/>
      <c r="FC577" s="102"/>
      <c r="FD577" s="103"/>
      <c r="FE577" s="101" t="s">
        <v>330</v>
      </c>
      <c r="FF577" s="102"/>
      <c r="FG577" s="102"/>
      <c r="FH577" s="102"/>
      <c r="FI577" s="102"/>
      <c r="FJ577" s="102"/>
      <c r="FK577" s="102"/>
      <c r="FL577" s="103"/>
      <c r="FM577" s="101" t="s">
        <v>330</v>
      </c>
      <c r="FN577" s="102"/>
      <c r="FO577" s="102"/>
      <c r="FP577" s="102"/>
      <c r="FQ577" s="102"/>
      <c r="FR577" s="102"/>
      <c r="FS577" s="102"/>
      <c r="FT577" s="103"/>
      <c r="FU577" s="101" t="s">
        <v>330</v>
      </c>
      <c r="FV577" s="102"/>
      <c r="FW577" s="102"/>
      <c r="FX577" s="102"/>
      <c r="FY577" s="102"/>
      <c r="FZ577" s="102"/>
      <c r="GA577" s="102"/>
      <c r="GB577" s="103"/>
      <c r="GC577" s="101" t="s">
        <v>330</v>
      </c>
      <c r="GD577" s="102"/>
      <c r="GE577" s="102"/>
      <c r="GF577" s="102"/>
      <c r="GG577" s="102"/>
      <c r="GH577" s="102"/>
      <c r="GI577" s="102"/>
      <c r="GJ577" s="103"/>
      <c r="GK577" s="101" t="s">
        <v>330</v>
      </c>
      <c r="GL577" s="102"/>
      <c r="GM577" s="102"/>
      <c r="GN577" s="102"/>
      <c r="GO577" s="102"/>
      <c r="GP577" s="102"/>
      <c r="GQ577" s="102"/>
      <c r="GR577" s="103"/>
      <c r="GS577" s="101" t="s">
        <v>330</v>
      </c>
      <c r="GT577" s="102"/>
      <c r="GU577" s="102"/>
      <c r="GV577" s="102"/>
      <c r="GW577" s="102"/>
      <c r="GX577" s="102"/>
      <c r="GY577" s="102"/>
      <c r="GZ577" s="103"/>
      <c r="HA577" s="101" t="s">
        <v>330</v>
      </c>
      <c r="HB577" s="102"/>
      <c r="HC577" s="102"/>
      <c r="HD577" s="102"/>
      <c r="HE577" s="102"/>
      <c r="HF577" s="102"/>
      <c r="HG577" s="102"/>
      <c r="HH577" s="103"/>
      <c r="HI577" s="101" t="s">
        <v>330</v>
      </c>
      <c r="HJ577" s="102"/>
      <c r="HK577" s="102"/>
      <c r="HL577" s="102"/>
      <c r="HM577" s="102"/>
      <c r="HN577" s="102"/>
      <c r="HO577" s="102"/>
      <c r="HP577" s="103"/>
      <c r="HQ577" s="101" t="s">
        <v>330</v>
      </c>
      <c r="HR577" s="102"/>
      <c r="HS577" s="102"/>
      <c r="HT577" s="102"/>
      <c r="HU577" s="102"/>
      <c r="HV577" s="102"/>
      <c r="HW577" s="102"/>
      <c r="HX577" s="103"/>
      <c r="HY577" s="101" t="s">
        <v>330</v>
      </c>
      <c r="HZ577" s="102"/>
      <c r="IA577" s="102"/>
      <c r="IB577" s="102"/>
      <c r="IC577" s="102"/>
      <c r="ID577" s="102"/>
      <c r="IE577" s="102"/>
      <c r="IF577" s="103"/>
      <c r="IG577" s="101" t="s">
        <v>330</v>
      </c>
      <c r="IH577" s="102"/>
      <c r="II577" s="102"/>
      <c r="IJ577" s="102"/>
      <c r="IK577" s="102"/>
      <c r="IL577" s="102"/>
      <c r="IM577" s="102"/>
      <c r="IN577" s="103"/>
      <c r="IO577" s="101" t="s">
        <v>330</v>
      </c>
      <c r="IP577" s="102"/>
      <c r="IQ577" s="102"/>
      <c r="IR577" s="102"/>
      <c r="IS577" s="102"/>
      <c r="IT577" s="102"/>
      <c r="IU577" s="102"/>
      <c r="IV577" s="103"/>
      <c r="IW577" s="101" t="s">
        <v>330</v>
      </c>
      <c r="IX577" s="102"/>
      <c r="IY577" s="102"/>
      <c r="IZ577" s="102"/>
      <c r="JA577" s="102"/>
      <c r="JB577" s="102"/>
      <c r="JC577" s="102"/>
      <c r="JD577" s="103"/>
      <c r="JE577" s="101" t="s">
        <v>330</v>
      </c>
      <c r="JF577" s="102"/>
      <c r="JG577" s="102"/>
      <c r="JH577" s="102"/>
      <c r="JI577" s="102"/>
      <c r="JJ577" s="102"/>
      <c r="JK577" s="102"/>
      <c r="JL577" s="103"/>
      <c r="JM577" s="101" t="s">
        <v>330</v>
      </c>
      <c r="JN577" s="102"/>
      <c r="JO577" s="102"/>
      <c r="JP577" s="102"/>
      <c r="JQ577" s="102"/>
      <c r="JR577" s="102"/>
      <c r="JS577" s="102"/>
      <c r="JT577" s="103"/>
      <c r="JU577" s="101" t="s">
        <v>330</v>
      </c>
      <c r="JV577" s="102"/>
      <c r="JW577" s="102"/>
      <c r="JX577" s="102"/>
      <c r="JY577" s="102"/>
      <c r="JZ577" s="102"/>
      <c r="KA577" s="102"/>
      <c r="KB577" s="103"/>
      <c r="KC577" s="101" t="s">
        <v>330</v>
      </c>
      <c r="KD577" s="102"/>
      <c r="KE577" s="102"/>
      <c r="KF577" s="102"/>
      <c r="KG577" s="102"/>
      <c r="KH577" s="102"/>
      <c r="KI577" s="102"/>
      <c r="KJ577" s="103"/>
      <c r="KK577" s="101" t="s">
        <v>330</v>
      </c>
      <c r="KL577" s="102"/>
      <c r="KM577" s="102"/>
      <c r="KN577" s="102"/>
      <c r="KO577" s="102"/>
      <c r="KP577" s="102"/>
      <c r="KQ577" s="102"/>
      <c r="KR577" s="103"/>
      <c r="KS577" s="101" t="s">
        <v>330</v>
      </c>
      <c r="KT577" s="102"/>
      <c r="KU577" s="102"/>
      <c r="KV577" s="102"/>
      <c r="KW577" s="102"/>
      <c r="KX577" s="102"/>
      <c r="KY577" s="102"/>
      <c r="KZ577" s="103"/>
      <c r="LA577" s="101" t="s">
        <v>330</v>
      </c>
      <c r="LB577" s="102"/>
      <c r="LC577" s="102"/>
      <c r="LD577" s="102"/>
      <c r="LE577" s="102"/>
      <c r="LF577" s="102"/>
      <c r="LG577" s="102"/>
      <c r="LH577" s="103"/>
      <c r="LI577" s="101" t="s">
        <v>330</v>
      </c>
      <c r="LJ577" s="102"/>
      <c r="LK577" s="102"/>
      <c r="LL577" s="102"/>
      <c r="LM577" s="102"/>
      <c r="LN577" s="102"/>
      <c r="LO577" s="102"/>
      <c r="LP577" s="103"/>
      <c r="LQ577" s="101" t="s">
        <v>330</v>
      </c>
      <c r="LR577" s="102"/>
      <c r="LS577" s="102"/>
      <c r="LT577" s="102"/>
      <c r="LU577" s="102"/>
      <c r="LV577" s="102"/>
      <c r="LW577" s="102"/>
      <c r="LX577" s="103"/>
      <c r="LY577" s="101" t="s">
        <v>330</v>
      </c>
      <c r="LZ577" s="102"/>
      <c r="MA577" s="102"/>
      <c r="MB577" s="102"/>
      <c r="MC577" s="102"/>
      <c r="MD577" s="102"/>
      <c r="ME577" s="102"/>
      <c r="MF577" s="103"/>
      <c r="MG577" s="101" t="s">
        <v>330</v>
      </c>
      <c r="MH577" s="102"/>
      <c r="MI577" s="102"/>
      <c r="MJ577" s="102"/>
      <c r="MK577" s="102"/>
      <c r="ML577" s="102"/>
      <c r="MM577" s="102"/>
      <c r="MN577" s="103"/>
      <c r="MO577" s="101" t="s">
        <v>330</v>
      </c>
      <c r="MP577" s="102"/>
      <c r="MQ577" s="102"/>
      <c r="MR577" s="102"/>
      <c r="MS577" s="102"/>
      <c r="MT577" s="102"/>
      <c r="MU577" s="102"/>
      <c r="MV577" s="103"/>
      <c r="MW577" s="101" t="s">
        <v>330</v>
      </c>
      <c r="MX577" s="102"/>
      <c r="MY577" s="102"/>
      <c r="MZ577" s="102"/>
      <c r="NA577" s="102"/>
      <c r="NB577" s="102"/>
      <c r="NC577" s="102"/>
      <c r="ND577" s="103"/>
      <c r="NE577" s="101" t="s">
        <v>330</v>
      </c>
      <c r="NF577" s="102"/>
      <c r="NG577" s="102"/>
      <c r="NH577" s="102"/>
      <c r="NI577" s="102"/>
      <c r="NJ577" s="102"/>
      <c r="NK577" s="102"/>
      <c r="NL577" s="103"/>
      <c r="NM577" s="101" t="s">
        <v>330</v>
      </c>
      <c r="NN577" s="102"/>
      <c r="NO577" s="102"/>
      <c r="NP577" s="102"/>
      <c r="NQ577" s="102"/>
      <c r="NR577" s="102"/>
      <c r="NS577" s="102"/>
      <c r="NT577" s="103"/>
      <c r="NU577" s="101" t="s">
        <v>330</v>
      </c>
      <c r="NV577" s="102"/>
      <c r="NW577" s="102"/>
      <c r="NX577" s="102"/>
      <c r="NY577" s="102"/>
      <c r="NZ577" s="102"/>
      <c r="OA577" s="102"/>
      <c r="OB577" s="103"/>
      <c r="OC577" s="101" t="s">
        <v>330</v>
      </c>
      <c r="OD577" s="102"/>
      <c r="OE577" s="102"/>
      <c r="OF577" s="102"/>
      <c r="OG577" s="102"/>
      <c r="OH577" s="102"/>
      <c r="OI577" s="102"/>
      <c r="OJ577" s="103"/>
      <c r="OK577" s="101" t="s">
        <v>330</v>
      </c>
      <c r="OL577" s="102"/>
      <c r="OM577" s="102"/>
      <c r="ON577" s="102"/>
      <c r="OO577" s="102"/>
      <c r="OP577" s="102"/>
      <c r="OQ577" s="102"/>
      <c r="OR577" s="103"/>
      <c r="OS577" s="101" t="s">
        <v>330</v>
      </c>
      <c r="OT577" s="102"/>
      <c r="OU577" s="102"/>
      <c r="OV577" s="102"/>
      <c r="OW577" s="102"/>
      <c r="OX577" s="102"/>
      <c r="OY577" s="102"/>
      <c r="OZ577" s="103"/>
      <c r="PA577" s="101" t="s">
        <v>330</v>
      </c>
      <c r="PB577" s="102"/>
      <c r="PC577" s="102"/>
      <c r="PD577" s="102"/>
      <c r="PE577" s="102"/>
      <c r="PF577" s="102"/>
      <c r="PG577" s="102"/>
      <c r="PH577" s="103"/>
      <c r="PI577" s="101" t="s">
        <v>330</v>
      </c>
      <c r="PJ577" s="102"/>
      <c r="PK577" s="102"/>
      <c r="PL577" s="102"/>
      <c r="PM577" s="102"/>
      <c r="PN577" s="102"/>
      <c r="PO577" s="102"/>
      <c r="PP577" s="103"/>
      <c r="PQ577" s="101" t="s">
        <v>330</v>
      </c>
      <c r="PR577" s="102"/>
      <c r="PS577" s="102"/>
      <c r="PT577" s="102"/>
      <c r="PU577" s="102"/>
      <c r="PV577" s="102"/>
      <c r="PW577" s="102"/>
      <c r="PX577" s="103"/>
      <c r="PY577" s="101" t="s">
        <v>330</v>
      </c>
      <c r="PZ577" s="102"/>
      <c r="QA577" s="102"/>
      <c r="QB577" s="102"/>
      <c r="QC577" s="102"/>
      <c r="QD577" s="102"/>
      <c r="QE577" s="102"/>
      <c r="QF577" s="103"/>
      <c r="QG577" s="101" t="s">
        <v>330</v>
      </c>
      <c r="QH577" s="102"/>
      <c r="QI577" s="102"/>
      <c r="QJ577" s="102"/>
      <c r="QK577" s="102"/>
      <c r="QL577" s="102"/>
      <c r="QM577" s="102"/>
      <c r="QN577" s="103"/>
      <c r="QO577" s="101" t="s">
        <v>330</v>
      </c>
      <c r="QP577" s="102"/>
      <c r="QQ577" s="102"/>
      <c r="QR577" s="102"/>
      <c r="QS577" s="102"/>
      <c r="QT577" s="102"/>
      <c r="QU577" s="102"/>
      <c r="QV577" s="103"/>
      <c r="QW577" s="101" t="s">
        <v>330</v>
      </c>
      <c r="QX577" s="102"/>
      <c r="QY577" s="102"/>
      <c r="QZ577" s="102"/>
      <c r="RA577" s="102"/>
      <c r="RB577" s="102"/>
      <c r="RC577" s="102"/>
      <c r="RD577" s="103"/>
      <c r="RE577" s="101" t="s">
        <v>330</v>
      </c>
      <c r="RF577" s="102"/>
      <c r="RG577" s="102"/>
      <c r="RH577" s="102"/>
      <c r="RI577" s="102"/>
      <c r="RJ577" s="102"/>
      <c r="RK577" s="102"/>
      <c r="RL577" s="103"/>
      <c r="RM577" s="101" t="s">
        <v>330</v>
      </c>
      <c r="RN577" s="102"/>
      <c r="RO577" s="102"/>
      <c r="RP577" s="102"/>
      <c r="RQ577" s="102"/>
      <c r="RR577" s="102"/>
      <c r="RS577" s="102"/>
      <c r="RT577" s="103"/>
      <c r="RU577" s="101" t="s">
        <v>330</v>
      </c>
      <c r="RV577" s="102"/>
      <c r="RW577" s="102"/>
      <c r="RX577" s="102"/>
      <c r="RY577" s="102"/>
      <c r="RZ577" s="102"/>
      <c r="SA577" s="102"/>
      <c r="SB577" s="103"/>
      <c r="SC577" s="101" t="s">
        <v>330</v>
      </c>
      <c r="SD577" s="102"/>
      <c r="SE577" s="102"/>
      <c r="SF577" s="102"/>
      <c r="SG577" s="102"/>
      <c r="SH577" s="102"/>
      <c r="SI577" s="102"/>
      <c r="SJ577" s="103"/>
      <c r="SK577" s="101" t="s">
        <v>330</v>
      </c>
      <c r="SL577" s="102"/>
      <c r="SM577" s="102"/>
      <c r="SN577" s="102"/>
      <c r="SO577" s="102"/>
      <c r="SP577" s="102"/>
      <c r="SQ577" s="102"/>
      <c r="SR577" s="103"/>
      <c r="SS577" s="101" t="s">
        <v>330</v>
      </c>
      <c r="ST577" s="102"/>
      <c r="SU577" s="102"/>
      <c r="SV577" s="102"/>
      <c r="SW577" s="102"/>
      <c r="SX577" s="102"/>
      <c r="SY577" s="102"/>
      <c r="SZ577" s="103"/>
      <c r="TA577" s="101" t="s">
        <v>330</v>
      </c>
      <c r="TB577" s="102"/>
      <c r="TC577" s="102"/>
      <c r="TD577" s="102"/>
      <c r="TE577" s="102"/>
      <c r="TF577" s="102"/>
      <c r="TG577" s="102"/>
      <c r="TH577" s="103"/>
      <c r="TI577" s="101" t="s">
        <v>330</v>
      </c>
      <c r="TJ577" s="102"/>
      <c r="TK577" s="102"/>
      <c r="TL577" s="102"/>
      <c r="TM577" s="102"/>
      <c r="TN577" s="102"/>
      <c r="TO577" s="102"/>
      <c r="TP577" s="103"/>
      <c r="TQ577" s="101" t="s">
        <v>330</v>
      </c>
      <c r="TR577" s="102"/>
      <c r="TS577" s="102"/>
      <c r="TT577" s="102"/>
      <c r="TU577" s="102"/>
      <c r="TV577" s="102"/>
      <c r="TW577" s="102"/>
      <c r="TX577" s="103"/>
      <c r="TY577" s="101" t="s">
        <v>330</v>
      </c>
      <c r="TZ577" s="102"/>
      <c r="UA577" s="102"/>
      <c r="UB577" s="102"/>
      <c r="UC577" s="102"/>
      <c r="UD577" s="102"/>
      <c r="UE577" s="102"/>
      <c r="UF577" s="103"/>
      <c r="UG577" s="101" t="s">
        <v>330</v>
      </c>
      <c r="UH577" s="102"/>
      <c r="UI577" s="102"/>
      <c r="UJ577" s="102"/>
      <c r="UK577" s="102"/>
      <c r="UL577" s="102"/>
      <c r="UM577" s="102"/>
      <c r="UN577" s="103"/>
      <c r="UO577" s="101" t="s">
        <v>330</v>
      </c>
      <c r="UP577" s="102"/>
      <c r="UQ577" s="102"/>
      <c r="UR577" s="102"/>
      <c r="US577" s="102"/>
      <c r="UT577" s="102"/>
      <c r="UU577" s="102"/>
      <c r="UV577" s="103"/>
      <c r="UW577" s="101" t="s">
        <v>330</v>
      </c>
      <c r="UX577" s="102"/>
      <c r="UY577" s="102"/>
      <c r="UZ577" s="102"/>
      <c r="VA577" s="102"/>
      <c r="VB577" s="102"/>
      <c r="VC577" s="102"/>
      <c r="VD577" s="103"/>
      <c r="VE577" s="101" t="s">
        <v>330</v>
      </c>
      <c r="VF577" s="102"/>
      <c r="VG577" s="102"/>
      <c r="VH577" s="102"/>
      <c r="VI577" s="102"/>
      <c r="VJ577" s="102"/>
      <c r="VK577" s="102"/>
      <c r="VL577" s="103"/>
      <c r="VM577" s="101" t="s">
        <v>330</v>
      </c>
      <c r="VN577" s="102"/>
      <c r="VO577" s="102"/>
      <c r="VP577" s="102"/>
      <c r="VQ577" s="102"/>
      <c r="VR577" s="102"/>
      <c r="VS577" s="102"/>
      <c r="VT577" s="103"/>
      <c r="VU577" s="101" t="s">
        <v>330</v>
      </c>
      <c r="VV577" s="102"/>
      <c r="VW577" s="102"/>
      <c r="VX577" s="102"/>
      <c r="VY577" s="102"/>
      <c r="VZ577" s="102"/>
      <c r="WA577" s="102"/>
      <c r="WB577" s="103"/>
      <c r="WC577" s="101" t="s">
        <v>330</v>
      </c>
      <c r="WD577" s="102"/>
      <c r="WE577" s="102"/>
      <c r="WF577" s="102"/>
      <c r="WG577" s="102"/>
      <c r="WH577" s="102"/>
      <c r="WI577" s="102"/>
      <c r="WJ577" s="103"/>
      <c r="WK577" s="101" t="s">
        <v>330</v>
      </c>
      <c r="WL577" s="102"/>
      <c r="WM577" s="102"/>
      <c r="WN577" s="102"/>
      <c r="WO577" s="102"/>
      <c r="WP577" s="102"/>
      <c r="WQ577" s="102"/>
      <c r="WR577" s="103"/>
      <c r="WS577" s="101" t="s">
        <v>330</v>
      </c>
      <c r="WT577" s="102"/>
      <c r="WU577" s="102"/>
      <c r="WV577" s="102"/>
      <c r="WW577" s="102"/>
      <c r="WX577" s="102"/>
      <c r="WY577" s="102"/>
      <c r="WZ577" s="103"/>
      <c r="XA577" s="101" t="s">
        <v>330</v>
      </c>
      <c r="XB577" s="102"/>
      <c r="XC577" s="102"/>
      <c r="XD577" s="102"/>
      <c r="XE577" s="102"/>
      <c r="XF577" s="102"/>
      <c r="XG577" s="102"/>
      <c r="XH577" s="103"/>
      <c r="XI577" s="101" t="s">
        <v>330</v>
      </c>
      <c r="XJ577" s="102"/>
      <c r="XK577" s="102"/>
      <c r="XL577" s="102"/>
      <c r="XM577" s="102"/>
      <c r="XN577" s="102"/>
      <c r="XO577" s="102"/>
      <c r="XP577" s="103"/>
      <c r="XQ577" s="101" t="s">
        <v>330</v>
      </c>
      <c r="XR577" s="102"/>
      <c r="XS577" s="102"/>
      <c r="XT577" s="102"/>
      <c r="XU577" s="102"/>
      <c r="XV577" s="102"/>
      <c r="XW577" s="102"/>
      <c r="XX577" s="103"/>
      <c r="XY577" s="101" t="s">
        <v>330</v>
      </c>
      <c r="XZ577" s="102"/>
      <c r="YA577" s="102"/>
      <c r="YB577" s="102"/>
      <c r="YC577" s="102"/>
      <c r="YD577" s="102"/>
      <c r="YE577" s="102"/>
      <c r="YF577" s="103"/>
      <c r="YG577" s="101" t="s">
        <v>330</v>
      </c>
      <c r="YH577" s="102"/>
      <c r="YI577" s="102"/>
      <c r="YJ577" s="102"/>
      <c r="YK577" s="102"/>
      <c r="YL577" s="102"/>
      <c r="YM577" s="102"/>
      <c r="YN577" s="103"/>
      <c r="YO577" s="101" t="s">
        <v>330</v>
      </c>
      <c r="YP577" s="102"/>
      <c r="YQ577" s="102"/>
      <c r="YR577" s="102"/>
      <c r="YS577" s="102"/>
      <c r="YT577" s="102"/>
      <c r="YU577" s="102"/>
      <c r="YV577" s="103"/>
      <c r="YW577" s="101" t="s">
        <v>330</v>
      </c>
      <c r="YX577" s="102"/>
      <c r="YY577" s="102"/>
      <c r="YZ577" s="102"/>
      <c r="ZA577" s="102"/>
      <c r="ZB577" s="102"/>
      <c r="ZC577" s="102"/>
      <c r="ZD577" s="103"/>
      <c r="ZE577" s="101" t="s">
        <v>330</v>
      </c>
      <c r="ZF577" s="102"/>
      <c r="ZG577" s="102"/>
      <c r="ZH577" s="102"/>
      <c r="ZI577" s="102"/>
      <c r="ZJ577" s="102"/>
      <c r="ZK577" s="102"/>
      <c r="ZL577" s="103"/>
      <c r="ZM577" s="101" t="s">
        <v>330</v>
      </c>
      <c r="ZN577" s="102"/>
      <c r="ZO577" s="102"/>
      <c r="ZP577" s="102"/>
      <c r="ZQ577" s="102"/>
      <c r="ZR577" s="102"/>
      <c r="ZS577" s="102"/>
      <c r="ZT577" s="103"/>
      <c r="ZU577" s="101" t="s">
        <v>330</v>
      </c>
      <c r="ZV577" s="102"/>
      <c r="ZW577" s="102"/>
      <c r="ZX577" s="102"/>
      <c r="ZY577" s="102"/>
      <c r="ZZ577" s="102"/>
      <c r="AAA577" s="102"/>
      <c r="AAB577" s="103"/>
      <c r="AAC577" s="101" t="s">
        <v>330</v>
      </c>
      <c r="AAD577" s="102"/>
      <c r="AAE577" s="102"/>
      <c r="AAF577" s="102"/>
      <c r="AAG577" s="102"/>
      <c r="AAH577" s="102"/>
      <c r="AAI577" s="102"/>
      <c r="AAJ577" s="103"/>
      <c r="AAK577" s="101" t="s">
        <v>330</v>
      </c>
      <c r="AAL577" s="102"/>
      <c r="AAM577" s="102"/>
      <c r="AAN577" s="102"/>
      <c r="AAO577" s="102"/>
      <c r="AAP577" s="102"/>
      <c r="AAQ577" s="102"/>
      <c r="AAR577" s="103"/>
      <c r="AAS577" s="101" t="s">
        <v>330</v>
      </c>
      <c r="AAT577" s="102"/>
      <c r="AAU577" s="102"/>
      <c r="AAV577" s="102"/>
      <c r="AAW577" s="102"/>
      <c r="AAX577" s="102"/>
      <c r="AAY577" s="102"/>
      <c r="AAZ577" s="103"/>
      <c r="ABA577" s="101" t="s">
        <v>330</v>
      </c>
      <c r="ABB577" s="102"/>
      <c r="ABC577" s="102"/>
      <c r="ABD577" s="102"/>
      <c r="ABE577" s="102"/>
      <c r="ABF577" s="102"/>
      <c r="ABG577" s="102"/>
      <c r="ABH577" s="103"/>
      <c r="ABI577" s="101" t="s">
        <v>330</v>
      </c>
      <c r="ABJ577" s="102"/>
      <c r="ABK577" s="102"/>
      <c r="ABL577" s="102"/>
      <c r="ABM577" s="102"/>
      <c r="ABN577" s="102"/>
      <c r="ABO577" s="102"/>
      <c r="ABP577" s="103"/>
      <c r="ABQ577" s="101" t="s">
        <v>330</v>
      </c>
      <c r="ABR577" s="102"/>
      <c r="ABS577" s="102"/>
      <c r="ABT577" s="102"/>
      <c r="ABU577" s="102"/>
      <c r="ABV577" s="102"/>
      <c r="ABW577" s="102"/>
      <c r="ABX577" s="103"/>
      <c r="ABY577" s="101" t="s">
        <v>330</v>
      </c>
      <c r="ABZ577" s="102"/>
      <c r="ACA577" s="102"/>
      <c r="ACB577" s="102"/>
      <c r="ACC577" s="102"/>
      <c r="ACD577" s="102"/>
      <c r="ACE577" s="102"/>
      <c r="ACF577" s="103"/>
      <c r="ACG577" s="101" t="s">
        <v>330</v>
      </c>
      <c r="ACH577" s="102"/>
      <c r="ACI577" s="102"/>
      <c r="ACJ577" s="102"/>
      <c r="ACK577" s="102"/>
      <c r="ACL577" s="102"/>
      <c r="ACM577" s="102"/>
      <c r="ACN577" s="103"/>
      <c r="ACO577" s="101" t="s">
        <v>330</v>
      </c>
      <c r="ACP577" s="102"/>
      <c r="ACQ577" s="102"/>
      <c r="ACR577" s="102"/>
      <c r="ACS577" s="102"/>
      <c r="ACT577" s="102"/>
      <c r="ACU577" s="102"/>
      <c r="ACV577" s="103"/>
      <c r="ACW577" s="101" t="s">
        <v>330</v>
      </c>
      <c r="ACX577" s="102"/>
      <c r="ACY577" s="102"/>
      <c r="ACZ577" s="102"/>
      <c r="ADA577" s="102"/>
      <c r="ADB577" s="102"/>
      <c r="ADC577" s="102"/>
      <c r="ADD577" s="103"/>
      <c r="ADE577" s="101" t="s">
        <v>330</v>
      </c>
      <c r="ADF577" s="102"/>
      <c r="ADG577" s="102"/>
      <c r="ADH577" s="102"/>
      <c r="ADI577" s="102"/>
      <c r="ADJ577" s="102"/>
      <c r="ADK577" s="102"/>
      <c r="ADL577" s="103"/>
      <c r="ADM577" s="101" t="s">
        <v>330</v>
      </c>
      <c r="ADN577" s="102"/>
      <c r="ADO577" s="102"/>
      <c r="ADP577" s="102"/>
      <c r="ADQ577" s="102"/>
      <c r="ADR577" s="102"/>
      <c r="ADS577" s="102"/>
      <c r="ADT577" s="103"/>
      <c r="ADU577" s="101" t="s">
        <v>330</v>
      </c>
      <c r="ADV577" s="102"/>
      <c r="ADW577" s="102"/>
      <c r="ADX577" s="102"/>
      <c r="ADY577" s="102"/>
      <c r="ADZ577" s="102"/>
      <c r="AEA577" s="102"/>
      <c r="AEB577" s="103"/>
      <c r="AEC577" s="101" t="s">
        <v>330</v>
      </c>
      <c r="AED577" s="102"/>
      <c r="AEE577" s="102"/>
      <c r="AEF577" s="102"/>
      <c r="AEG577" s="102"/>
      <c r="AEH577" s="102"/>
      <c r="AEI577" s="102"/>
      <c r="AEJ577" s="103"/>
      <c r="AEK577" s="101" t="s">
        <v>330</v>
      </c>
      <c r="AEL577" s="102"/>
      <c r="AEM577" s="102"/>
      <c r="AEN577" s="102"/>
      <c r="AEO577" s="102"/>
      <c r="AEP577" s="102"/>
      <c r="AEQ577" s="102"/>
      <c r="AER577" s="103"/>
      <c r="AES577" s="101" t="s">
        <v>330</v>
      </c>
      <c r="AET577" s="102"/>
      <c r="AEU577" s="102"/>
      <c r="AEV577" s="102"/>
      <c r="AEW577" s="102"/>
      <c r="AEX577" s="102"/>
      <c r="AEY577" s="102"/>
      <c r="AEZ577" s="103"/>
      <c r="AFA577" s="101" t="s">
        <v>330</v>
      </c>
      <c r="AFB577" s="102"/>
      <c r="AFC577" s="102"/>
      <c r="AFD577" s="102"/>
      <c r="AFE577" s="102"/>
      <c r="AFF577" s="102"/>
      <c r="AFG577" s="102"/>
      <c r="AFH577" s="103"/>
      <c r="AFI577" s="101" t="s">
        <v>330</v>
      </c>
      <c r="AFJ577" s="102"/>
      <c r="AFK577" s="102"/>
      <c r="AFL577" s="102"/>
      <c r="AFM577" s="102"/>
      <c r="AFN577" s="102"/>
      <c r="AFO577" s="102"/>
      <c r="AFP577" s="103"/>
      <c r="AFQ577" s="101" t="s">
        <v>330</v>
      </c>
      <c r="AFR577" s="102"/>
      <c r="AFS577" s="102"/>
      <c r="AFT577" s="102"/>
      <c r="AFU577" s="102"/>
      <c r="AFV577" s="102"/>
      <c r="AFW577" s="102"/>
      <c r="AFX577" s="103"/>
      <c r="AFY577" s="101" t="s">
        <v>330</v>
      </c>
      <c r="AFZ577" s="102"/>
      <c r="AGA577" s="102"/>
      <c r="AGB577" s="102"/>
      <c r="AGC577" s="102"/>
      <c r="AGD577" s="102"/>
      <c r="AGE577" s="102"/>
      <c r="AGF577" s="103"/>
      <c r="AGG577" s="101" t="s">
        <v>330</v>
      </c>
      <c r="AGH577" s="102"/>
      <c r="AGI577" s="102"/>
      <c r="AGJ577" s="102"/>
      <c r="AGK577" s="102"/>
      <c r="AGL577" s="102"/>
      <c r="AGM577" s="102"/>
      <c r="AGN577" s="103"/>
      <c r="AGO577" s="101" t="s">
        <v>330</v>
      </c>
      <c r="AGP577" s="102"/>
      <c r="AGQ577" s="102"/>
      <c r="AGR577" s="102"/>
      <c r="AGS577" s="102"/>
      <c r="AGT577" s="102"/>
      <c r="AGU577" s="102"/>
      <c r="AGV577" s="103"/>
      <c r="AGW577" s="101" t="s">
        <v>330</v>
      </c>
      <c r="AGX577" s="102"/>
      <c r="AGY577" s="102"/>
      <c r="AGZ577" s="102"/>
      <c r="AHA577" s="102"/>
      <c r="AHB577" s="102"/>
      <c r="AHC577" s="102"/>
      <c r="AHD577" s="103"/>
      <c r="AHE577" s="101" t="s">
        <v>330</v>
      </c>
      <c r="AHF577" s="102"/>
      <c r="AHG577" s="102"/>
      <c r="AHH577" s="102"/>
      <c r="AHI577" s="102"/>
      <c r="AHJ577" s="102"/>
      <c r="AHK577" s="102"/>
      <c r="AHL577" s="103"/>
      <c r="AHM577" s="101" t="s">
        <v>330</v>
      </c>
      <c r="AHN577" s="102"/>
      <c r="AHO577" s="102"/>
      <c r="AHP577" s="102"/>
      <c r="AHQ577" s="102"/>
      <c r="AHR577" s="102"/>
      <c r="AHS577" s="102"/>
      <c r="AHT577" s="103"/>
      <c r="AHU577" s="101" t="s">
        <v>330</v>
      </c>
      <c r="AHV577" s="102"/>
      <c r="AHW577" s="102"/>
      <c r="AHX577" s="102"/>
      <c r="AHY577" s="102"/>
      <c r="AHZ577" s="102"/>
      <c r="AIA577" s="102"/>
      <c r="AIB577" s="103"/>
      <c r="AIC577" s="101" t="s">
        <v>330</v>
      </c>
      <c r="AID577" s="102"/>
      <c r="AIE577" s="102"/>
      <c r="AIF577" s="102"/>
      <c r="AIG577" s="102"/>
      <c r="AIH577" s="102"/>
      <c r="AII577" s="102"/>
      <c r="AIJ577" s="103"/>
      <c r="AIK577" s="101" t="s">
        <v>330</v>
      </c>
      <c r="AIL577" s="102"/>
      <c r="AIM577" s="102"/>
      <c r="AIN577" s="102"/>
      <c r="AIO577" s="102"/>
      <c r="AIP577" s="102"/>
      <c r="AIQ577" s="102"/>
      <c r="AIR577" s="103"/>
      <c r="AIS577" s="101" t="s">
        <v>330</v>
      </c>
      <c r="AIT577" s="102"/>
      <c r="AIU577" s="102"/>
      <c r="AIV577" s="102"/>
      <c r="AIW577" s="102"/>
      <c r="AIX577" s="102"/>
      <c r="AIY577" s="102"/>
      <c r="AIZ577" s="103"/>
      <c r="AJA577" s="101" t="s">
        <v>330</v>
      </c>
      <c r="AJB577" s="102"/>
      <c r="AJC577" s="102"/>
      <c r="AJD577" s="102"/>
      <c r="AJE577" s="102"/>
      <c r="AJF577" s="102"/>
      <c r="AJG577" s="102"/>
      <c r="AJH577" s="103"/>
      <c r="AJI577" s="101" t="s">
        <v>330</v>
      </c>
      <c r="AJJ577" s="102"/>
      <c r="AJK577" s="102"/>
      <c r="AJL577" s="102"/>
      <c r="AJM577" s="102"/>
      <c r="AJN577" s="102"/>
      <c r="AJO577" s="102"/>
      <c r="AJP577" s="103"/>
      <c r="AJQ577" s="101" t="s">
        <v>330</v>
      </c>
      <c r="AJR577" s="102"/>
      <c r="AJS577" s="102"/>
      <c r="AJT577" s="102"/>
      <c r="AJU577" s="102"/>
      <c r="AJV577" s="102"/>
      <c r="AJW577" s="102"/>
      <c r="AJX577" s="103"/>
      <c r="AJY577" s="101" t="s">
        <v>330</v>
      </c>
      <c r="AJZ577" s="102"/>
      <c r="AKA577" s="102"/>
      <c r="AKB577" s="102"/>
      <c r="AKC577" s="102"/>
      <c r="AKD577" s="102"/>
      <c r="AKE577" s="102"/>
      <c r="AKF577" s="103"/>
      <c r="AKG577" s="101" t="s">
        <v>330</v>
      </c>
      <c r="AKH577" s="102"/>
      <c r="AKI577" s="102"/>
      <c r="AKJ577" s="102"/>
      <c r="AKK577" s="102"/>
      <c r="AKL577" s="102"/>
      <c r="AKM577" s="102"/>
      <c r="AKN577" s="103"/>
      <c r="AKO577" s="101" t="s">
        <v>330</v>
      </c>
      <c r="AKP577" s="102"/>
      <c r="AKQ577" s="102"/>
      <c r="AKR577" s="102"/>
      <c r="AKS577" s="102"/>
      <c r="AKT577" s="102"/>
      <c r="AKU577" s="102"/>
      <c r="AKV577" s="103"/>
      <c r="AKW577" s="101" t="s">
        <v>330</v>
      </c>
      <c r="AKX577" s="102"/>
      <c r="AKY577" s="102"/>
      <c r="AKZ577" s="102"/>
      <c r="ALA577" s="102"/>
      <c r="ALB577" s="102"/>
      <c r="ALC577" s="102"/>
      <c r="ALD577" s="103"/>
      <c r="ALE577" s="101" t="s">
        <v>330</v>
      </c>
      <c r="ALF577" s="102"/>
      <c r="ALG577" s="102"/>
      <c r="ALH577" s="102"/>
      <c r="ALI577" s="102"/>
      <c r="ALJ577" s="102"/>
      <c r="ALK577" s="102"/>
      <c r="ALL577" s="103"/>
      <c r="ALM577" s="101" t="s">
        <v>330</v>
      </c>
      <c r="ALN577" s="102"/>
      <c r="ALO577" s="102"/>
      <c r="ALP577" s="102"/>
      <c r="ALQ577" s="102"/>
      <c r="ALR577" s="102"/>
      <c r="ALS577" s="102"/>
      <c r="ALT577" s="103"/>
      <c r="ALU577" s="101" t="s">
        <v>330</v>
      </c>
      <c r="ALV577" s="102"/>
      <c r="ALW577" s="102"/>
      <c r="ALX577" s="102"/>
      <c r="ALY577" s="102"/>
      <c r="ALZ577" s="102"/>
      <c r="AMA577" s="102"/>
      <c r="AMB577" s="103"/>
      <c r="AMC577" s="101" t="s">
        <v>330</v>
      </c>
      <c r="AMD577" s="102"/>
      <c r="AME577" s="102"/>
      <c r="AMF577" s="102"/>
      <c r="AMG577" s="102"/>
      <c r="AMH577" s="102"/>
      <c r="AMI577" s="102"/>
      <c r="AMJ577" s="103"/>
      <c r="AMK577" s="101" t="s">
        <v>330</v>
      </c>
      <c r="AML577" s="102"/>
      <c r="AMM577" s="102"/>
      <c r="AMN577" s="102"/>
      <c r="AMO577" s="102"/>
      <c r="AMP577" s="102"/>
      <c r="AMQ577" s="102"/>
      <c r="AMR577" s="103"/>
      <c r="AMS577" s="101" t="s">
        <v>330</v>
      </c>
      <c r="AMT577" s="102"/>
      <c r="AMU577" s="102"/>
      <c r="AMV577" s="102"/>
      <c r="AMW577" s="102"/>
      <c r="AMX577" s="102"/>
      <c r="AMY577" s="102"/>
      <c r="AMZ577" s="103"/>
      <c r="ANA577" s="101" t="s">
        <v>330</v>
      </c>
      <c r="ANB577" s="102"/>
      <c r="ANC577" s="102"/>
      <c r="AND577" s="102"/>
      <c r="ANE577" s="102"/>
      <c r="ANF577" s="102"/>
      <c r="ANG577" s="102"/>
      <c r="ANH577" s="103"/>
      <c r="ANI577" s="101" t="s">
        <v>330</v>
      </c>
      <c r="ANJ577" s="102"/>
      <c r="ANK577" s="102"/>
      <c r="ANL577" s="102"/>
      <c r="ANM577" s="102"/>
      <c r="ANN577" s="102"/>
      <c r="ANO577" s="102"/>
      <c r="ANP577" s="103"/>
      <c r="ANQ577" s="101" t="s">
        <v>330</v>
      </c>
      <c r="ANR577" s="102"/>
      <c r="ANS577" s="102"/>
      <c r="ANT577" s="102"/>
      <c r="ANU577" s="102"/>
      <c r="ANV577" s="102"/>
      <c r="ANW577" s="102"/>
      <c r="ANX577" s="103"/>
      <c r="ANY577" s="101" t="s">
        <v>330</v>
      </c>
      <c r="ANZ577" s="102"/>
      <c r="AOA577" s="102"/>
      <c r="AOB577" s="102"/>
      <c r="AOC577" s="102"/>
      <c r="AOD577" s="102"/>
      <c r="AOE577" s="102"/>
      <c r="AOF577" s="103"/>
      <c r="AOG577" s="101" t="s">
        <v>330</v>
      </c>
      <c r="AOH577" s="102"/>
      <c r="AOI577" s="102"/>
      <c r="AOJ577" s="102"/>
      <c r="AOK577" s="102"/>
      <c r="AOL577" s="102"/>
      <c r="AOM577" s="102"/>
      <c r="AON577" s="103"/>
      <c r="AOO577" s="101" t="s">
        <v>330</v>
      </c>
      <c r="AOP577" s="102"/>
      <c r="AOQ577" s="102"/>
      <c r="AOR577" s="102"/>
      <c r="AOS577" s="102"/>
      <c r="AOT577" s="102"/>
      <c r="AOU577" s="102"/>
      <c r="AOV577" s="103"/>
      <c r="AOW577" s="101" t="s">
        <v>330</v>
      </c>
      <c r="AOX577" s="102"/>
      <c r="AOY577" s="102"/>
      <c r="AOZ577" s="102"/>
      <c r="APA577" s="102"/>
      <c r="APB577" s="102"/>
      <c r="APC577" s="102"/>
      <c r="APD577" s="103"/>
      <c r="APE577" s="101" t="s">
        <v>330</v>
      </c>
      <c r="APF577" s="102"/>
      <c r="APG577" s="102"/>
      <c r="APH577" s="102"/>
      <c r="API577" s="102"/>
      <c r="APJ577" s="102"/>
      <c r="APK577" s="102"/>
      <c r="APL577" s="103"/>
      <c r="APM577" s="101" t="s">
        <v>330</v>
      </c>
      <c r="APN577" s="102"/>
      <c r="APO577" s="102"/>
      <c r="APP577" s="102"/>
      <c r="APQ577" s="102"/>
      <c r="APR577" s="102"/>
      <c r="APS577" s="102"/>
      <c r="APT577" s="103"/>
      <c r="APU577" s="101" t="s">
        <v>330</v>
      </c>
      <c r="APV577" s="102"/>
      <c r="APW577" s="102"/>
      <c r="APX577" s="102"/>
      <c r="APY577" s="102"/>
      <c r="APZ577" s="102"/>
      <c r="AQA577" s="102"/>
      <c r="AQB577" s="103"/>
      <c r="AQC577" s="101" t="s">
        <v>330</v>
      </c>
      <c r="AQD577" s="102"/>
      <c r="AQE577" s="102"/>
      <c r="AQF577" s="102"/>
      <c r="AQG577" s="102"/>
      <c r="AQH577" s="102"/>
      <c r="AQI577" s="102"/>
      <c r="AQJ577" s="103"/>
      <c r="AQK577" s="101" t="s">
        <v>330</v>
      </c>
      <c r="AQL577" s="102"/>
      <c r="AQM577" s="102"/>
      <c r="AQN577" s="102"/>
      <c r="AQO577" s="102"/>
      <c r="AQP577" s="102"/>
      <c r="AQQ577" s="102"/>
      <c r="AQR577" s="103"/>
      <c r="AQS577" s="101" t="s">
        <v>330</v>
      </c>
      <c r="AQT577" s="102"/>
      <c r="AQU577" s="102"/>
      <c r="AQV577" s="102"/>
      <c r="AQW577" s="102"/>
      <c r="AQX577" s="102"/>
      <c r="AQY577" s="102"/>
      <c r="AQZ577" s="103"/>
      <c r="ARA577" s="101" t="s">
        <v>330</v>
      </c>
      <c r="ARB577" s="102"/>
      <c r="ARC577" s="102"/>
      <c r="ARD577" s="102"/>
      <c r="ARE577" s="102"/>
      <c r="ARF577" s="102"/>
      <c r="ARG577" s="102"/>
      <c r="ARH577" s="103"/>
      <c r="ARI577" s="101" t="s">
        <v>330</v>
      </c>
      <c r="ARJ577" s="102"/>
      <c r="ARK577" s="102"/>
      <c r="ARL577" s="102"/>
      <c r="ARM577" s="102"/>
      <c r="ARN577" s="102"/>
      <c r="ARO577" s="102"/>
      <c r="ARP577" s="103"/>
      <c r="ARQ577" s="101" t="s">
        <v>330</v>
      </c>
      <c r="ARR577" s="102"/>
      <c r="ARS577" s="102"/>
      <c r="ART577" s="102"/>
      <c r="ARU577" s="102"/>
      <c r="ARV577" s="102"/>
      <c r="ARW577" s="102"/>
      <c r="ARX577" s="103"/>
      <c r="ARY577" s="101" t="s">
        <v>330</v>
      </c>
      <c r="ARZ577" s="102"/>
      <c r="ASA577" s="102"/>
      <c r="ASB577" s="102"/>
      <c r="ASC577" s="102"/>
      <c r="ASD577" s="102"/>
      <c r="ASE577" s="102"/>
      <c r="ASF577" s="103"/>
      <c r="ASG577" s="101" t="s">
        <v>330</v>
      </c>
      <c r="ASH577" s="102"/>
      <c r="ASI577" s="102"/>
      <c r="ASJ577" s="102"/>
      <c r="ASK577" s="102"/>
      <c r="ASL577" s="102"/>
      <c r="ASM577" s="102"/>
      <c r="ASN577" s="103"/>
      <c r="ASO577" s="101" t="s">
        <v>330</v>
      </c>
      <c r="ASP577" s="102"/>
      <c r="ASQ577" s="102"/>
      <c r="ASR577" s="102"/>
      <c r="ASS577" s="102"/>
      <c r="AST577" s="102"/>
      <c r="ASU577" s="102"/>
      <c r="ASV577" s="103"/>
      <c r="ASW577" s="101" t="s">
        <v>330</v>
      </c>
      <c r="ASX577" s="102"/>
      <c r="ASY577" s="102"/>
      <c r="ASZ577" s="102"/>
      <c r="ATA577" s="102"/>
      <c r="ATB577" s="102"/>
      <c r="ATC577" s="102"/>
      <c r="ATD577" s="103"/>
      <c r="ATE577" s="101" t="s">
        <v>330</v>
      </c>
      <c r="ATF577" s="102"/>
      <c r="ATG577" s="102"/>
      <c r="ATH577" s="102"/>
      <c r="ATI577" s="102"/>
      <c r="ATJ577" s="102"/>
      <c r="ATK577" s="102"/>
      <c r="ATL577" s="103"/>
      <c r="ATM577" s="101" t="s">
        <v>330</v>
      </c>
      <c r="ATN577" s="102"/>
      <c r="ATO577" s="102"/>
      <c r="ATP577" s="102"/>
      <c r="ATQ577" s="102"/>
      <c r="ATR577" s="102"/>
      <c r="ATS577" s="102"/>
      <c r="ATT577" s="103"/>
      <c r="ATU577" s="101" t="s">
        <v>330</v>
      </c>
      <c r="ATV577" s="102"/>
      <c r="ATW577" s="102"/>
      <c r="ATX577" s="102"/>
      <c r="ATY577" s="102"/>
      <c r="ATZ577" s="102"/>
      <c r="AUA577" s="102"/>
      <c r="AUB577" s="103"/>
      <c r="AUC577" s="101" t="s">
        <v>330</v>
      </c>
      <c r="AUD577" s="102"/>
      <c r="AUE577" s="102"/>
      <c r="AUF577" s="102"/>
      <c r="AUG577" s="102"/>
      <c r="AUH577" s="102"/>
      <c r="AUI577" s="102"/>
      <c r="AUJ577" s="103"/>
      <c r="AUK577" s="101" t="s">
        <v>330</v>
      </c>
      <c r="AUL577" s="102"/>
      <c r="AUM577" s="102"/>
      <c r="AUN577" s="102"/>
      <c r="AUO577" s="102"/>
      <c r="AUP577" s="102"/>
      <c r="AUQ577" s="102"/>
      <c r="AUR577" s="103"/>
      <c r="AUS577" s="101" t="s">
        <v>330</v>
      </c>
      <c r="AUT577" s="102"/>
      <c r="AUU577" s="102"/>
      <c r="AUV577" s="102"/>
      <c r="AUW577" s="102"/>
      <c r="AUX577" s="102"/>
      <c r="AUY577" s="102"/>
      <c r="AUZ577" s="103"/>
      <c r="AVA577" s="101" t="s">
        <v>330</v>
      </c>
      <c r="AVB577" s="102"/>
      <c r="AVC577" s="102"/>
      <c r="AVD577" s="102"/>
      <c r="AVE577" s="102"/>
      <c r="AVF577" s="102"/>
      <c r="AVG577" s="102"/>
      <c r="AVH577" s="103"/>
      <c r="AVI577" s="101" t="s">
        <v>330</v>
      </c>
      <c r="AVJ577" s="102"/>
      <c r="AVK577" s="102"/>
      <c r="AVL577" s="102"/>
      <c r="AVM577" s="102"/>
      <c r="AVN577" s="102"/>
      <c r="AVO577" s="102"/>
      <c r="AVP577" s="103"/>
      <c r="AVQ577" s="101" t="s">
        <v>330</v>
      </c>
      <c r="AVR577" s="102"/>
      <c r="AVS577" s="102"/>
      <c r="AVT577" s="102"/>
      <c r="AVU577" s="102"/>
      <c r="AVV577" s="102"/>
      <c r="AVW577" s="102"/>
      <c r="AVX577" s="103"/>
      <c r="AVY577" s="101" t="s">
        <v>330</v>
      </c>
      <c r="AVZ577" s="102"/>
      <c r="AWA577" s="102"/>
      <c r="AWB577" s="102"/>
      <c r="AWC577" s="102"/>
      <c r="AWD577" s="102"/>
      <c r="AWE577" s="102"/>
      <c r="AWF577" s="103"/>
      <c r="AWG577" s="101" t="s">
        <v>330</v>
      </c>
      <c r="AWH577" s="102"/>
      <c r="AWI577" s="102"/>
      <c r="AWJ577" s="102"/>
      <c r="AWK577" s="102"/>
      <c r="AWL577" s="102"/>
      <c r="AWM577" s="102"/>
      <c r="AWN577" s="103"/>
      <c r="AWO577" s="101" t="s">
        <v>330</v>
      </c>
      <c r="AWP577" s="102"/>
      <c r="AWQ577" s="102"/>
      <c r="AWR577" s="102"/>
      <c r="AWS577" s="102"/>
      <c r="AWT577" s="102"/>
      <c r="AWU577" s="102"/>
      <c r="AWV577" s="103"/>
      <c r="AWW577" s="101" t="s">
        <v>330</v>
      </c>
      <c r="AWX577" s="102"/>
      <c r="AWY577" s="102"/>
      <c r="AWZ577" s="102"/>
      <c r="AXA577" s="102"/>
      <c r="AXB577" s="102"/>
      <c r="AXC577" s="102"/>
      <c r="AXD577" s="103"/>
      <c r="AXE577" s="101" t="s">
        <v>330</v>
      </c>
      <c r="AXF577" s="102"/>
      <c r="AXG577" s="102"/>
      <c r="AXH577" s="102"/>
      <c r="AXI577" s="102"/>
      <c r="AXJ577" s="102"/>
      <c r="AXK577" s="102"/>
      <c r="AXL577" s="103"/>
      <c r="AXM577" s="101" t="s">
        <v>330</v>
      </c>
      <c r="AXN577" s="102"/>
      <c r="AXO577" s="102"/>
      <c r="AXP577" s="102"/>
      <c r="AXQ577" s="102"/>
      <c r="AXR577" s="102"/>
      <c r="AXS577" s="102"/>
      <c r="AXT577" s="103"/>
      <c r="AXU577" s="101" t="s">
        <v>330</v>
      </c>
      <c r="AXV577" s="102"/>
      <c r="AXW577" s="102"/>
      <c r="AXX577" s="102"/>
      <c r="AXY577" s="102"/>
      <c r="AXZ577" s="102"/>
      <c r="AYA577" s="102"/>
      <c r="AYB577" s="103"/>
      <c r="AYC577" s="101" t="s">
        <v>330</v>
      </c>
      <c r="AYD577" s="102"/>
      <c r="AYE577" s="102"/>
      <c r="AYF577" s="102"/>
      <c r="AYG577" s="102"/>
      <c r="AYH577" s="102"/>
      <c r="AYI577" s="102"/>
      <c r="AYJ577" s="103"/>
      <c r="AYK577" s="101" t="s">
        <v>330</v>
      </c>
      <c r="AYL577" s="102"/>
      <c r="AYM577" s="102"/>
      <c r="AYN577" s="102"/>
      <c r="AYO577" s="102"/>
      <c r="AYP577" s="102"/>
      <c r="AYQ577" s="102"/>
      <c r="AYR577" s="103"/>
      <c r="AYS577" s="101" t="s">
        <v>330</v>
      </c>
      <c r="AYT577" s="102"/>
      <c r="AYU577" s="102"/>
      <c r="AYV577" s="102"/>
      <c r="AYW577" s="102"/>
      <c r="AYX577" s="102"/>
      <c r="AYY577" s="102"/>
      <c r="AYZ577" s="103"/>
      <c r="AZA577" s="101" t="s">
        <v>330</v>
      </c>
      <c r="AZB577" s="102"/>
      <c r="AZC577" s="102"/>
      <c r="AZD577" s="102"/>
      <c r="AZE577" s="102"/>
      <c r="AZF577" s="102"/>
      <c r="AZG577" s="102"/>
      <c r="AZH577" s="103"/>
      <c r="AZI577" s="101" t="s">
        <v>330</v>
      </c>
      <c r="AZJ577" s="102"/>
      <c r="AZK577" s="102"/>
      <c r="AZL577" s="102"/>
      <c r="AZM577" s="102"/>
      <c r="AZN577" s="102"/>
      <c r="AZO577" s="102"/>
      <c r="AZP577" s="103"/>
      <c r="AZQ577" s="101" t="s">
        <v>330</v>
      </c>
      <c r="AZR577" s="102"/>
      <c r="AZS577" s="102"/>
      <c r="AZT577" s="102"/>
      <c r="AZU577" s="102"/>
      <c r="AZV577" s="102"/>
      <c r="AZW577" s="102"/>
      <c r="AZX577" s="103"/>
      <c r="AZY577" s="101" t="s">
        <v>330</v>
      </c>
      <c r="AZZ577" s="102"/>
      <c r="BAA577" s="102"/>
      <c r="BAB577" s="102"/>
      <c r="BAC577" s="102"/>
      <c r="BAD577" s="102"/>
      <c r="BAE577" s="102"/>
      <c r="BAF577" s="103"/>
      <c r="BAG577" s="101" t="s">
        <v>330</v>
      </c>
      <c r="BAH577" s="102"/>
      <c r="BAI577" s="102"/>
      <c r="BAJ577" s="102"/>
      <c r="BAK577" s="102"/>
      <c r="BAL577" s="102"/>
      <c r="BAM577" s="102"/>
      <c r="BAN577" s="103"/>
      <c r="BAO577" s="101" t="s">
        <v>330</v>
      </c>
      <c r="BAP577" s="102"/>
      <c r="BAQ577" s="102"/>
      <c r="BAR577" s="102"/>
      <c r="BAS577" s="102"/>
      <c r="BAT577" s="102"/>
      <c r="BAU577" s="102"/>
      <c r="BAV577" s="103"/>
      <c r="BAW577" s="101" t="s">
        <v>330</v>
      </c>
      <c r="BAX577" s="102"/>
      <c r="BAY577" s="102"/>
      <c r="BAZ577" s="102"/>
      <c r="BBA577" s="102"/>
      <c r="BBB577" s="102"/>
      <c r="BBC577" s="102"/>
      <c r="BBD577" s="103"/>
      <c r="BBE577" s="101" t="s">
        <v>330</v>
      </c>
      <c r="BBF577" s="102"/>
      <c r="BBG577" s="102"/>
      <c r="BBH577" s="102"/>
      <c r="BBI577" s="102"/>
      <c r="BBJ577" s="102"/>
      <c r="BBK577" s="102"/>
      <c r="BBL577" s="103"/>
      <c r="BBM577" s="101" t="s">
        <v>330</v>
      </c>
      <c r="BBN577" s="102"/>
      <c r="BBO577" s="102"/>
      <c r="BBP577" s="102"/>
      <c r="BBQ577" s="102"/>
      <c r="BBR577" s="102"/>
      <c r="BBS577" s="102"/>
      <c r="BBT577" s="103"/>
      <c r="BBU577" s="101" t="s">
        <v>330</v>
      </c>
      <c r="BBV577" s="102"/>
      <c r="BBW577" s="102"/>
      <c r="BBX577" s="102"/>
      <c r="BBY577" s="102"/>
      <c r="BBZ577" s="102"/>
      <c r="BCA577" s="102"/>
      <c r="BCB577" s="103"/>
      <c r="BCC577" s="101" t="s">
        <v>330</v>
      </c>
      <c r="BCD577" s="102"/>
      <c r="BCE577" s="102"/>
      <c r="BCF577" s="102"/>
      <c r="BCG577" s="102"/>
      <c r="BCH577" s="102"/>
      <c r="BCI577" s="102"/>
      <c r="BCJ577" s="103"/>
      <c r="BCK577" s="101" t="s">
        <v>330</v>
      </c>
      <c r="BCL577" s="102"/>
      <c r="BCM577" s="102"/>
      <c r="BCN577" s="102"/>
      <c r="BCO577" s="102"/>
      <c r="BCP577" s="102"/>
      <c r="BCQ577" s="102"/>
      <c r="BCR577" s="103"/>
      <c r="BCS577" s="101" t="s">
        <v>330</v>
      </c>
      <c r="BCT577" s="102"/>
      <c r="BCU577" s="102"/>
      <c r="BCV577" s="102"/>
      <c r="BCW577" s="102"/>
      <c r="BCX577" s="102"/>
      <c r="BCY577" s="102"/>
      <c r="BCZ577" s="103"/>
      <c r="BDA577" s="101" t="s">
        <v>330</v>
      </c>
      <c r="BDB577" s="102"/>
      <c r="BDC577" s="102"/>
      <c r="BDD577" s="102"/>
      <c r="BDE577" s="102"/>
      <c r="BDF577" s="102"/>
      <c r="BDG577" s="102"/>
      <c r="BDH577" s="103"/>
      <c r="BDI577" s="101" t="s">
        <v>330</v>
      </c>
      <c r="BDJ577" s="102"/>
      <c r="BDK577" s="102"/>
      <c r="BDL577" s="102"/>
      <c r="BDM577" s="102"/>
      <c r="BDN577" s="102"/>
      <c r="BDO577" s="102"/>
      <c r="BDP577" s="103"/>
      <c r="BDQ577" s="101" t="s">
        <v>330</v>
      </c>
      <c r="BDR577" s="102"/>
      <c r="BDS577" s="102"/>
      <c r="BDT577" s="102"/>
      <c r="BDU577" s="102"/>
      <c r="BDV577" s="102"/>
      <c r="BDW577" s="102"/>
      <c r="BDX577" s="103"/>
      <c r="BDY577" s="101" t="s">
        <v>330</v>
      </c>
      <c r="BDZ577" s="102"/>
      <c r="BEA577" s="102"/>
      <c r="BEB577" s="102"/>
      <c r="BEC577" s="102"/>
      <c r="BED577" s="102"/>
      <c r="BEE577" s="102"/>
      <c r="BEF577" s="103"/>
      <c r="BEG577" s="101" t="s">
        <v>330</v>
      </c>
      <c r="BEH577" s="102"/>
      <c r="BEI577" s="102"/>
      <c r="BEJ577" s="102"/>
      <c r="BEK577" s="102"/>
      <c r="BEL577" s="102"/>
      <c r="BEM577" s="102"/>
      <c r="BEN577" s="103"/>
      <c r="BEO577" s="101" t="s">
        <v>330</v>
      </c>
      <c r="BEP577" s="102"/>
      <c r="BEQ577" s="102"/>
      <c r="BER577" s="102"/>
      <c r="BES577" s="102"/>
      <c r="BET577" s="102"/>
      <c r="BEU577" s="102"/>
      <c r="BEV577" s="103"/>
      <c r="BEW577" s="101" t="s">
        <v>330</v>
      </c>
      <c r="BEX577" s="102"/>
      <c r="BEY577" s="102"/>
      <c r="BEZ577" s="102"/>
      <c r="BFA577" s="102"/>
      <c r="BFB577" s="102"/>
      <c r="BFC577" s="102"/>
      <c r="BFD577" s="103"/>
      <c r="BFE577" s="101" t="s">
        <v>330</v>
      </c>
      <c r="BFF577" s="102"/>
      <c r="BFG577" s="102"/>
      <c r="BFH577" s="102"/>
      <c r="BFI577" s="102"/>
      <c r="BFJ577" s="102"/>
      <c r="BFK577" s="102"/>
      <c r="BFL577" s="103"/>
      <c r="BFM577" s="101" t="s">
        <v>330</v>
      </c>
      <c r="BFN577" s="102"/>
      <c r="BFO577" s="102"/>
      <c r="BFP577" s="102"/>
      <c r="BFQ577" s="102"/>
      <c r="BFR577" s="102"/>
      <c r="BFS577" s="102"/>
      <c r="BFT577" s="103"/>
      <c r="BFU577" s="101" t="s">
        <v>330</v>
      </c>
      <c r="BFV577" s="102"/>
      <c r="BFW577" s="102"/>
      <c r="BFX577" s="102"/>
      <c r="BFY577" s="102"/>
      <c r="BFZ577" s="102"/>
      <c r="BGA577" s="102"/>
      <c r="BGB577" s="103"/>
      <c r="BGC577" s="101" t="s">
        <v>330</v>
      </c>
      <c r="BGD577" s="102"/>
      <c r="BGE577" s="102"/>
      <c r="BGF577" s="102"/>
      <c r="BGG577" s="102"/>
      <c r="BGH577" s="102"/>
      <c r="BGI577" s="102"/>
      <c r="BGJ577" s="103"/>
      <c r="BGK577" s="101" t="s">
        <v>330</v>
      </c>
      <c r="BGL577" s="102"/>
      <c r="BGM577" s="102"/>
      <c r="BGN577" s="102"/>
      <c r="BGO577" s="102"/>
      <c r="BGP577" s="102"/>
      <c r="BGQ577" s="102"/>
      <c r="BGR577" s="103"/>
      <c r="BGS577" s="101" t="s">
        <v>330</v>
      </c>
      <c r="BGT577" s="102"/>
      <c r="BGU577" s="102"/>
      <c r="BGV577" s="102"/>
      <c r="BGW577" s="102"/>
      <c r="BGX577" s="102"/>
      <c r="BGY577" s="102"/>
      <c r="BGZ577" s="103"/>
      <c r="BHA577" s="101" t="s">
        <v>330</v>
      </c>
      <c r="BHB577" s="102"/>
      <c r="BHC577" s="102"/>
      <c r="BHD577" s="102"/>
      <c r="BHE577" s="102"/>
      <c r="BHF577" s="102"/>
      <c r="BHG577" s="102"/>
      <c r="BHH577" s="103"/>
      <c r="BHI577" s="101" t="s">
        <v>330</v>
      </c>
      <c r="BHJ577" s="102"/>
      <c r="BHK577" s="102"/>
      <c r="BHL577" s="102"/>
      <c r="BHM577" s="102"/>
      <c r="BHN577" s="102"/>
      <c r="BHO577" s="102"/>
      <c r="BHP577" s="103"/>
      <c r="BHQ577" s="101" t="s">
        <v>330</v>
      </c>
      <c r="BHR577" s="102"/>
      <c r="BHS577" s="102"/>
      <c r="BHT577" s="102"/>
      <c r="BHU577" s="102"/>
      <c r="BHV577" s="102"/>
      <c r="BHW577" s="102"/>
      <c r="BHX577" s="103"/>
      <c r="BHY577" s="101" t="s">
        <v>330</v>
      </c>
      <c r="BHZ577" s="102"/>
      <c r="BIA577" s="102"/>
      <c r="BIB577" s="102"/>
      <c r="BIC577" s="102"/>
      <c r="BID577" s="102"/>
      <c r="BIE577" s="102"/>
      <c r="BIF577" s="103"/>
      <c r="BIG577" s="101" t="s">
        <v>330</v>
      </c>
      <c r="BIH577" s="102"/>
      <c r="BII577" s="102"/>
      <c r="BIJ577" s="102"/>
      <c r="BIK577" s="102"/>
      <c r="BIL577" s="102"/>
      <c r="BIM577" s="102"/>
      <c r="BIN577" s="103"/>
      <c r="BIO577" s="101" t="s">
        <v>330</v>
      </c>
      <c r="BIP577" s="102"/>
      <c r="BIQ577" s="102"/>
      <c r="BIR577" s="102"/>
      <c r="BIS577" s="102"/>
      <c r="BIT577" s="102"/>
      <c r="BIU577" s="102"/>
      <c r="BIV577" s="103"/>
      <c r="BIW577" s="101" t="s">
        <v>330</v>
      </c>
      <c r="BIX577" s="102"/>
      <c r="BIY577" s="102"/>
      <c r="BIZ577" s="102"/>
      <c r="BJA577" s="102"/>
      <c r="BJB577" s="102"/>
      <c r="BJC577" s="102"/>
      <c r="BJD577" s="103"/>
      <c r="BJE577" s="101" t="s">
        <v>330</v>
      </c>
      <c r="BJF577" s="102"/>
      <c r="BJG577" s="102"/>
      <c r="BJH577" s="102"/>
      <c r="BJI577" s="102"/>
      <c r="BJJ577" s="102"/>
      <c r="BJK577" s="102"/>
      <c r="BJL577" s="103"/>
      <c r="BJM577" s="101" t="s">
        <v>330</v>
      </c>
      <c r="BJN577" s="102"/>
      <c r="BJO577" s="102"/>
      <c r="BJP577" s="102"/>
      <c r="BJQ577" s="102"/>
      <c r="BJR577" s="102"/>
      <c r="BJS577" s="102"/>
      <c r="BJT577" s="103"/>
      <c r="BJU577" s="101" t="s">
        <v>330</v>
      </c>
      <c r="BJV577" s="102"/>
      <c r="BJW577" s="102"/>
      <c r="BJX577" s="102"/>
      <c r="BJY577" s="102"/>
      <c r="BJZ577" s="102"/>
      <c r="BKA577" s="102"/>
      <c r="BKB577" s="103"/>
      <c r="BKC577" s="101" t="s">
        <v>330</v>
      </c>
      <c r="BKD577" s="102"/>
      <c r="BKE577" s="102"/>
      <c r="BKF577" s="102"/>
      <c r="BKG577" s="102"/>
      <c r="BKH577" s="102"/>
      <c r="BKI577" s="102"/>
      <c r="BKJ577" s="103"/>
      <c r="BKK577" s="101" t="s">
        <v>330</v>
      </c>
      <c r="BKL577" s="102"/>
      <c r="BKM577" s="102"/>
      <c r="BKN577" s="102"/>
      <c r="BKO577" s="102"/>
      <c r="BKP577" s="102"/>
      <c r="BKQ577" s="102"/>
      <c r="BKR577" s="103"/>
      <c r="BKS577" s="101" t="s">
        <v>330</v>
      </c>
      <c r="BKT577" s="102"/>
      <c r="BKU577" s="102"/>
      <c r="BKV577" s="102"/>
      <c r="BKW577" s="102"/>
      <c r="BKX577" s="102"/>
      <c r="BKY577" s="102"/>
      <c r="BKZ577" s="103"/>
      <c r="BLA577" s="101" t="s">
        <v>330</v>
      </c>
      <c r="BLB577" s="102"/>
      <c r="BLC577" s="102"/>
      <c r="BLD577" s="102"/>
      <c r="BLE577" s="102"/>
      <c r="BLF577" s="102"/>
      <c r="BLG577" s="102"/>
      <c r="BLH577" s="103"/>
      <c r="BLI577" s="101" t="s">
        <v>330</v>
      </c>
      <c r="BLJ577" s="102"/>
      <c r="BLK577" s="102"/>
      <c r="BLL577" s="102"/>
      <c r="BLM577" s="102"/>
      <c r="BLN577" s="102"/>
      <c r="BLO577" s="102"/>
      <c r="BLP577" s="103"/>
      <c r="BLQ577" s="101" t="s">
        <v>330</v>
      </c>
      <c r="BLR577" s="102"/>
      <c r="BLS577" s="102"/>
      <c r="BLT577" s="102"/>
      <c r="BLU577" s="102"/>
      <c r="BLV577" s="102"/>
      <c r="BLW577" s="102"/>
      <c r="BLX577" s="103"/>
      <c r="BLY577" s="101" t="s">
        <v>330</v>
      </c>
      <c r="BLZ577" s="102"/>
      <c r="BMA577" s="102"/>
      <c r="BMB577" s="102"/>
      <c r="BMC577" s="102"/>
      <c r="BMD577" s="102"/>
      <c r="BME577" s="102"/>
      <c r="BMF577" s="103"/>
      <c r="BMG577" s="101" t="s">
        <v>330</v>
      </c>
      <c r="BMH577" s="102"/>
      <c r="BMI577" s="102"/>
      <c r="BMJ577" s="102"/>
      <c r="BMK577" s="102"/>
      <c r="BML577" s="102"/>
      <c r="BMM577" s="102"/>
      <c r="BMN577" s="103"/>
      <c r="BMO577" s="101" t="s">
        <v>330</v>
      </c>
      <c r="BMP577" s="102"/>
      <c r="BMQ577" s="102"/>
      <c r="BMR577" s="102"/>
      <c r="BMS577" s="102"/>
      <c r="BMT577" s="102"/>
      <c r="BMU577" s="102"/>
      <c r="BMV577" s="103"/>
      <c r="BMW577" s="101" t="s">
        <v>330</v>
      </c>
      <c r="BMX577" s="102"/>
      <c r="BMY577" s="102"/>
      <c r="BMZ577" s="102"/>
      <c r="BNA577" s="102"/>
      <c r="BNB577" s="102"/>
      <c r="BNC577" s="102"/>
      <c r="BND577" s="103"/>
      <c r="BNE577" s="101" t="s">
        <v>330</v>
      </c>
      <c r="BNF577" s="102"/>
      <c r="BNG577" s="102"/>
      <c r="BNH577" s="102"/>
      <c r="BNI577" s="102"/>
      <c r="BNJ577" s="102"/>
      <c r="BNK577" s="102"/>
      <c r="BNL577" s="103"/>
      <c r="BNM577" s="101" t="s">
        <v>330</v>
      </c>
      <c r="BNN577" s="102"/>
      <c r="BNO577" s="102"/>
      <c r="BNP577" s="102"/>
      <c r="BNQ577" s="102"/>
      <c r="BNR577" s="102"/>
      <c r="BNS577" s="102"/>
      <c r="BNT577" s="103"/>
      <c r="BNU577" s="101" t="s">
        <v>330</v>
      </c>
      <c r="BNV577" s="102"/>
      <c r="BNW577" s="102"/>
      <c r="BNX577" s="102"/>
      <c r="BNY577" s="102"/>
      <c r="BNZ577" s="102"/>
      <c r="BOA577" s="102"/>
      <c r="BOB577" s="103"/>
      <c r="BOC577" s="101" t="s">
        <v>330</v>
      </c>
      <c r="BOD577" s="102"/>
      <c r="BOE577" s="102"/>
      <c r="BOF577" s="102"/>
      <c r="BOG577" s="102"/>
      <c r="BOH577" s="102"/>
      <c r="BOI577" s="102"/>
      <c r="BOJ577" s="103"/>
      <c r="BOK577" s="101" t="s">
        <v>330</v>
      </c>
      <c r="BOL577" s="102"/>
      <c r="BOM577" s="102"/>
      <c r="BON577" s="102"/>
      <c r="BOO577" s="102"/>
      <c r="BOP577" s="102"/>
      <c r="BOQ577" s="102"/>
      <c r="BOR577" s="103"/>
      <c r="BOS577" s="101" t="s">
        <v>330</v>
      </c>
      <c r="BOT577" s="102"/>
      <c r="BOU577" s="102"/>
      <c r="BOV577" s="102"/>
      <c r="BOW577" s="102"/>
      <c r="BOX577" s="102"/>
      <c r="BOY577" s="102"/>
      <c r="BOZ577" s="103"/>
      <c r="BPA577" s="101" t="s">
        <v>330</v>
      </c>
      <c r="BPB577" s="102"/>
      <c r="BPC577" s="102"/>
      <c r="BPD577" s="102"/>
      <c r="BPE577" s="102"/>
      <c r="BPF577" s="102"/>
      <c r="BPG577" s="102"/>
      <c r="BPH577" s="103"/>
      <c r="BPI577" s="101" t="s">
        <v>330</v>
      </c>
      <c r="BPJ577" s="102"/>
      <c r="BPK577" s="102"/>
      <c r="BPL577" s="102"/>
      <c r="BPM577" s="102"/>
      <c r="BPN577" s="102"/>
      <c r="BPO577" s="102"/>
      <c r="BPP577" s="103"/>
      <c r="BPQ577" s="101" t="s">
        <v>330</v>
      </c>
      <c r="BPR577" s="102"/>
      <c r="BPS577" s="102"/>
      <c r="BPT577" s="102"/>
      <c r="BPU577" s="102"/>
      <c r="BPV577" s="102"/>
      <c r="BPW577" s="102"/>
      <c r="BPX577" s="103"/>
      <c r="BPY577" s="101" t="s">
        <v>330</v>
      </c>
      <c r="BPZ577" s="102"/>
      <c r="BQA577" s="102"/>
      <c r="BQB577" s="102"/>
      <c r="BQC577" s="102"/>
      <c r="BQD577" s="102"/>
      <c r="BQE577" s="102"/>
      <c r="BQF577" s="103"/>
      <c r="BQG577" s="101" t="s">
        <v>330</v>
      </c>
      <c r="BQH577" s="102"/>
      <c r="BQI577" s="102"/>
      <c r="BQJ577" s="102"/>
      <c r="BQK577" s="102"/>
      <c r="BQL577" s="102"/>
      <c r="BQM577" s="102"/>
      <c r="BQN577" s="103"/>
      <c r="BQO577" s="101" t="s">
        <v>330</v>
      </c>
      <c r="BQP577" s="102"/>
      <c r="BQQ577" s="102"/>
      <c r="BQR577" s="102"/>
      <c r="BQS577" s="102"/>
      <c r="BQT577" s="102"/>
      <c r="BQU577" s="102"/>
      <c r="BQV577" s="103"/>
      <c r="BQW577" s="101" t="s">
        <v>330</v>
      </c>
      <c r="BQX577" s="102"/>
      <c r="BQY577" s="102"/>
      <c r="BQZ577" s="102"/>
      <c r="BRA577" s="102"/>
      <c r="BRB577" s="102"/>
      <c r="BRC577" s="102"/>
      <c r="BRD577" s="103"/>
      <c r="BRE577" s="101" t="s">
        <v>330</v>
      </c>
      <c r="BRF577" s="102"/>
      <c r="BRG577" s="102"/>
      <c r="BRH577" s="102"/>
      <c r="BRI577" s="102"/>
      <c r="BRJ577" s="102"/>
      <c r="BRK577" s="102"/>
      <c r="BRL577" s="103"/>
      <c r="BRM577" s="101" t="s">
        <v>330</v>
      </c>
      <c r="BRN577" s="102"/>
      <c r="BRO577" s="102"/>
      <c r="BRP577" s="102"/>
      <c r="BRQ577" s="102"/>
      <c r="BRR577" s="102"/>
      <c r="BRS577" s="102"/>
      <c r="BRT577" s="103"/>
      <c r="BRU577" s="101" t="s">
        <v>330</v>
      </c>
      <c r="BRV577" s="102"/>
      <c r="BRW577" s="102"/>
      <c r="BRX577" s="102"/>
      <c r="BRY577" s="102"/>
      <c r="BRZ577" s="102"/>
      <c r="BSA577" s="102"/>
      <c r="BSB577" s="103"/>
      <c r="BSC577" s="101" t="s">
        <v>330</v>
      </c>
      <c r="BSD577" s="102"/>
      <c r="BSE577" s="102"/>
      <c r="BSF577" s="102"/>
      <c r="BSG577" s="102"/>
      <c r="BSH577" s="102"/>
      <c r="BSI577" s="102"/>
      <c r="BSJ577" s="103"/>
      <c r="BSK577" s="101" t="s">
        <v>330</v>
      </c>
      <c r="BSL577" s="102"/>
      <c r="BSM577" s="102"/>
      <c r="BSN577" s="102"/>
      <c r="BSO577" s="102"/>
      <c r="BSP577" s="102"/>
      <c r="BSQ577" s="102"/>
      <c r="BSR577" s="103"/>
      <c r="BSS577" s="101" t="s">
        <v>330</v>
      </c>
      <c r="BST577" s="102"/>
      <c r="BSU577" s="102"/>
      <c r="BSV577" s="102"/>
      <c r="BSW577" s="102"/>
      <c r="BSX577" s="102"/>
      <c r="BSY577" s="102"/>
      <c r="BSZ577" s="103"/>
      <c r="BTA577" s="101" t="s">
        <v>330</v>
      </c>
      <c r="BTB577" s="102"/>
      <c r="BTC577" s="102"/>
      <c r="BTD577" s="102"/>
      <c r="BTE577" s="102"/>
      <c r="BTF577" s="102"/>
      <c r="BTG577" s="102"/>
      <c r="BTH577" s="103"/>
      <c r="BTI577" s="101" t="s">
        <v>330</v>
      </c>
      <c r="BTJ577" s="102"/>
      <c r="BTK577" s="102"/>
      <c r="BTL577" s="102"/>
      <c r="BTM577" s="102"/>
      <c r="BTN577" s="102"/>
      <c r="BTO577" s="102"/>
      <c r="BTP577" s="103"/>
      <c r="BTQ577" s="101" t="s">
        <v>330</v>
      </c>
      <c r="BTR577" s="102"/>
      <c r="BTS577" s="102"/>
      <c r="BTT577" s="102"/>
      <c r="BTU577" s="102"/>
      <c r="BTV577" s="102"/>
      <c r="BTW577" s="102"/>
      <c r="BTX577" s="103"/>
      <c r="BTY577" s="101" t="s">
        <v>330</v>
      </c>
      <c r="BTZ577" s="102"/>
      <c r="BUA577" s="102"/>
      <c r="BUB577" s="102"/>
      <c r="BUC577" s="102"/>
      <c r="BUD577" s="102"/>
      <c r="BUE577" s="102"/>
      <c r="BUF577" s="103"/>
      <c r="BUG577" s="101" t="s">
        <v>330</v>
      </c>
      <c r="BUH577" s="102"/>
      <c r="BUI577" s="102"/>
      <c r="BUJ577" s="102"/>
      <c r="BUK577" s="102"/>
      <c r="BUL577" s="102"/>
      <c r="BUM577" s="102"/>
      <c r="BUN577" s="103"/>
      <c r="BUO577" s="101" t="s">
        <v>330</v>
      </c>
      <c r="BUP577" s="102"/>
      <c r="BUQ577" s="102"/>
      <c r="BUR577" s="102"/>
      <c r="BUS577" s="102"/>
      <c r="BUT577" s="102"/>
      <c r="BUU577" s="102"/>
      <c r="BUV577" s="103"/>
      <c r="BUW577" s="101" t="s">
        <v>330</v>
      </c>
      <c r="BUX577" s="102"/>
      <c r="BUY577" s="102"/>
      <c r="BUZ577" s="102"/>
      <c r="BVA577" s="102"/>
      <c r="BVB577" s="102"/>
      <c r="BVC577" s="102"/>
      <c r="BVD577" s="103"/>
      <c r="BVE577" s="101" t="s">
        <v>330</v>
      </c>
      <c r="BVF577" s="102"/>
      <c r="BVG577" s="102"/>
      <c r="BVH577" s="102"/>
      <c r="BVI577" s="102"/>
      <c r="BVJ577" s="102"/>
      <c r="BVK577" s="102"/>
      <c r="BVL577" s="103"/>
      <c r="BVM577" s="101" t="s">
        <v>330</v>
      </c>
      <c r="BVN577" s="102"/>
      <c r="BVO577" s="102"/>
      <c r="BVP577" s="102"/>
      <c r="BVQ577" s="102"/>
      <c r="BVR577" s="102"/>
      <c r="BVS577" s="102"/>
      <c r="BVT577" s="103"/>
      <c r="BVU577" s="101" t="s">
        <v>330</v>
      </c>
      <c r="BVV577" s="102"/>
      <c r="BVW577" s="102"/>
      <c r="BVX577" s="102"/>
      <c r="BVY577" s="102"/>
      <c r="BVZ577" s="102"/>
      <c r="BWA577" s="102"/>
      <c r="BWB577" s="103"/>
      <c r="BWC577" s="101" t="s">
        <v>330</v>
      </c>
      <c r="BWD577" s="102"/>
      <c r="BWE577" s="102"/>
      <c r="BWF577" s="102"/>
      <c r="BWG577" s="102"/>
      <c r="BWH577" s="102"/>
      <c r="BWI577" s="102"/>
      <c r="BWJ577" s="103"/>
      <c r="BWK577" s="101" t="s">
        <v>330</v>
      </c>
      <c r="BWL577" s="102"/>
      <c r="BWM577" s="102"/>
      <c r="BWN577" s="102"/>
      <c r="BWO577" s="102"/>
      <c r="BWP577" s="102"/>
      <c r="BWQ577" s="102"/>
      <c r="BWR577" s="103"/>
      <c r="BWS577" s="101" t="s">
        <v>330</v>
      </c>
      <c r="BWT577" s="102"/>
      <c r="BWU577" s="102"/>
      <c r="BWV577" s="102"/>
      <c r="BWW577" s="102"/>
      <c r="BWX577" s="102"/>
      <c r="BWY577" s="102"/>
      <c r="BWZ577" s="103"/>
      <c r="BXA577" s="101" t="s">
        <v>330</v>
      </c>
      <c r="BXB577" s="102"/>
      <c r="BXC577" s="102"/>
      <c r="BXD577" s="102"/>
      <c r="BXE577" s="102"/>
      <c r="BXF577" s="102"/>
      <c r="BXG577" s="102"/>
      <c r="BXH577" s="103"/>
      <c r="BXI577" s="101" t="s">
        <v>330</v>
      </c>
      <c r="BXJ577" s="102"/>
      <c r="BXK577" s="102"/>
      <c r="BXL577" s="102"/>
      <c r="BXM577" s="102"/>
      <c r="BXN577" s="102"/>
      <c r="BXO577" s="102"/>
      <c r="BXP577" s="103"/>
      <c r="BXQ577" s="101" t="s">
        <v>330</v>
      </c>
      <c r="BXR577" s="102"/>
      <c r="BXS577" s="102"/>
      <c r="BXT577" s="102"/>
      <c r="BXU577" s="102"/>
      <c r="BXV577" s="102"/>
      <c r="BXW577" s="102"/>
      <c r="BXX577" s="103"/>
      <c r="BXY577" s="101" t="s">
        <v>330</v>
      </c>
      <c r="BXZ577" s="102"/>
      <c r="BYA577" s="102"/>
      <c r="BYB577" s="102"/>
      <c r="BYC577" s="102"/>
      <c r="BYD577" s="102"/>
      <c r="BYE577" s="102"/>
      <c r="BYF577" s="103"/>
      <c r="BYG577" s="101" t="s">
        <v>330</v>
      </c>
      <c r="BYH577" s="102"/>
      <c r="BYI577" s="102"/>
      <c r="BYJ577" s="102"/>
      <c r="BYK577" s="102"/>
      <c r="BYL577" s="102"/>
      <c r="BYM577" s="102"/>
      <c r="BYN577" s="103"/>
      <c r="BYO577" s="101" t="s">
        <v>330</v>
      </c>
      <c r="BYP577" s="102"/>
      <c r="BYQ577" s="102"/>
      <c r="BYR577" s="102"/>
      <c r="BYS577" s="102"/>
      <c r="BYT577" s="102"/>
      <c r="BYU577" s="102"/>
      <c r="BYV577" s="103"/>
      <c r="BYW577" s="101" t="s">
        <v>330</v>
      </c>
      <c r="BYX577" s="102"/>
      <c r="BYY577" s="102"/>
      <c r="BYZ577" s="102"/>
      <c r="BZA577" s="102"/>
      <c r="BZB577" s="102"/>
      <c r="BZC577" s="102"/>
      <c r="BZD577" s="103"/>
      <c r="BZE577" s="101" t="s">
        <v>330</v>
      </c>
      <c r="BZF577" s="102"/>
      <c r="BZG577" s="102"/>
      <c r="BZH577" s="102"/>
      <c r="BZI577" s="102"/>
      <c r="BZJ577" s="102"/>
      <c r="BZK577" s="102"/>
      <c r="BZL577" s="103"/>
      <c r="BZM577" s="101" t="s">
        <v>330</v>
      </c>
      <c r="BZN577" s="102"/>
      <c r="BZO577" s="102"/>
      <c r="BZP577" s="102"/>
      <c r="BZQ577" s="102"/>
      <c r="BZR577" s="102"/>
      <c r="BZS577" s="102"/>
      <c r="BZT577" s="103"/>
      <c r="BZU577" s="101" t="s">
        <v>330</v>
      </c>
      <c r="BZV577" s="102"/>
      <c r="BZW577" s="102"/>
      <c r="BZX577" s="102"/>
      <c r="BZY577" s="102"/>
      <c r="BZZ577" s="102"/>
      <c r="CAA577" s="102"/>
      <c r="CAB577" s="103"/>
      <c r="CAC577" s="101" t="s">
        <v>330</v>
      </c>
      <c r="CAD577" s="102"/>
      <c r="CAE577" s="102"/>
      <c r="CAF577" s="102"/>
      <c r="CAG577" s="102"/>
      <c r="CAH577" s="102"/>
      <c r="CAI577" s="102"/>
      <c r="CAJ577" s="103"/>
      <c r="CAK577" s="101" t="s">
        <v>330</v>
      </c>
      <c r="CAL577" s="102"/>
      <c r="CAM577" s="102"/>
      <c r="CAN577" s="102"/>
      <c r="CAO577" s="102"/>
      <c r="CAP577" s="102"/>
      <c r="CAQ577" s="102"/>
      <c r="CAR577" s="103"/>
      <c r="CAS577" s="101" t="s">
        <v>330</v>
      </c>
      <c r="CAT577" s="102"/>
      <c r="CAU577" s="102"/>
      <c r="CAV577" s="102"/>
      <c r="CAW577" s="102"/>
      <c r="CAX577" s="102"/>
      <c r="CAY577" s="102"/>
      <c r="CAZ577" s="103"/>
      <c r="CBA577" s="101" t="s">
        <v>330</v>
      </c>
      <c r="CBB577" s="102"/>
      <c r="CBC577" s="102"/>
      <c r="CBD577" s="102"/>
      <c r="CBE577" s="102"/>
      <c r="CBF577" s="102"/>
      <c r="CBG577" s="102"/>
      <c r="CBH577" s="103"/>
      <c r="CBI577" s="101" t="s">
        <v>330</v>
      </c>
      <c r="CBJ577" s="102"/>
      <c r="CBK577" s="102"/>
      <c r="CBL577" s="102"/>
      <c r="CBM577" s="102"/>
      <c r="CBN577" s="102"/>
      <c r="CBO577" s="102"/>
      <c r="CBP577" s="103"/>
      <c r="CBQ577" s="101" t="s">
        <v>330</v>
      </c>
      <c r="CBR577" s="102"/>
      <c r="CBS577" s="102"/>
      <c r="CBT577" s="102"/>
      <c r="CBU577" s="102"/>
      <c r="CBV577" s="102"/>
      <c r="CBW577" s="102"/>
      <c r="CBX577" s="103"/>
      <c r="CBY577" s="101" t="s">
        <v>330</v>
      </c>
      <c r="CBZ577" s="102"/>
      <c r="CCA577" s="102"/>
      <c r="CCB577" s="102"/>
      <c r="CCC577" s="102"/>
      <c r="CCD577" s="102"/>
      <c r="CCE577" s="102"/>
      <c r="CCF577" s="103"/>
      <c r="CCG577" s="101" t="s">
        <v>330</v>
      </c>
      <c r="CCH577" s="102"/>
      <c r="CCI577" s="102"/>
      <c r="CCJ577" s="102"/>
      <c r="CCK577" s="102"/>
      <c r="CCL577" s="102"/>
      <c r="CCM577" s="102"/>
      <c r="CCN577" s="103"/>
      <c r="CCO577" s="101" t="s">
        <v>330</v>
      </c>
      <c r="CCP577" s="102"/>
      <c r="CCQ577" s="102"/>
      <c r="CCR577" s="102"/>
      <c r="CCS577" s="102"/>
      <c r="CCT577" s="102"/>
      <c r="CCU577" s="102"/>
      <c r="CCV577" s="103"/>
      <c r="CCW577" s="101" t="s">
        <v>330</v>
      </c>
      <c r="CCX577" s="102"/>
      <c r="CCY577" s="102"/>
      <c r="CCZ577" s="102"/>
      <c r="CDA577" s="102"/>
      <c r="CDB577" s="102"/>
      <c r="CDC577" s="102"/>
      <c r="CDD577" s="103"/>
      <c r="CDE577" s="101" t="s">
        <v>330</v>
      </c>
      <c r="CDF577" s="102"/>
      <c r="CDG577" s="102"/>
      <c r="CDH577" s="102"/>
      <c r="CDI577" s="102"/>
      <c r="CDJ577" s="102"/>
      <c r="CDK577" s="102"/>
      <c r="CDL577" s="103"/>
      <c r="CDM577" s="101" t="s">
        <v>330</v>
      </c>
      <c r="CDN577" s="102"/>
      <c r="CDO577" s="102"/>
      <c r="CDP577" s="102"/>
      <c r="CDQ577" s="102"/>
      <c r="CDR577" s="102"/>
      <c r="CDS577" s="102"/>
      <c r="CDT577" s="103"/>
      <c r="CDU577" s="101" t="s">
        <v>330</v>
      </c>
      <c r="CDV577" s="102"/>
      <c r="CDW577" s="102"/>
      <c r="CDX577" s="102"/>
      <c r="CDY577" s="102"/>
      <c r="CDZ577" s="102"/>
      <c r="CEA577" s="102"/>
      <c r="CEB577" s="103"/>
      <c r="CEC577" s="101" t="s">
        <v>330</v>
      </c>
      <c r="CED577" s="102"/>
      <c r="CEE577" s="102"/>
      <c r="CEF577" s="102"/>
      <c r="CEG577" s="102"/>
      <c r="CEH577" s="102"/>
      <c r="CEI577" s="102"/>
      <c r="CEJ577" s="103"/>
      <c r="CEK577" s="101" t="s">
        <v>330</v>
      </c>
      <c r="CEL577" s="102"/>
      <c r="CEM577" s="102"/>
      <c r="CEN577" s="102"/>
      <c r="CEO577" s="102"/>
      <c r="CEP577" s="102"/>
      <c r="CEQ577" s="102"/>
      <c r="CER577" s="103"/>
      <c r="CES577" s="101" t="s">
        <v>330</v>
      </c>
      <c r="CET577" s="102"/>
      <c r="CEU577" s="102"/>
      <c r="CEV577" s="102"/>
      <c r="CEW577" s="102"/>
      <c r="CEX577" s="102"/>
      <c r="CEY577" s="102"/>
      <c r="CEZ577" s="103"/>
      <c r="CFA577" s="101" t="s">
        <v>330</v>
      </c>
      <c r="CFB577" s="102"/>
      <c r="CFC577" s="102"/>
      <c r="CFD577" s="102"/>
      <c r="CFE577" s="102"/>
      <c r="CFF577" s="102"/>
      <c r="CFG577" s="102"/>
      <c r="CFH577" s="103"/>
      <c r="CFI577" s="101" t="s">
        <v>330</v>
      </c>
      <c r="CFJ577" s="102"/>
      <c r="CFK577" s="102"/>
      <c r="CFL577" s="102"/>
      <c r="CFM577" s="102"/>
      <c r="CFN577" s="102"/>
      <c r="CFO577" s="102"/>
      <c r="CFP577" s="103"/>
      <c r="CFQ577" s="101" t="s">
        <v>330</v>
      </c>
      <c r="CFR577" s="102"/>
      <c r="CFS577" s="102"/>
      <c r="CFT577" s="102"/>
      <c r="CFU577" s="102"/>
      <c r="CFV577" s="102"/>
      <c r="CFW577" s="102"/>
      <c r="CFX577" s="103"/>
      <c r="CFY577" s="101" t="s">
        <v>330</v>
      </c>
      <c r="CFZ577" s="102"/>
      <c r="CGA577" s="102"/>
      <c r="CGB577" s="102"/>
      <c r="CGC577" s="102"/>
      <c r="CGD577" s="102"/>
      <c r="CGE577" s="102"/>
      <c r="CGF577" s="103"/>
      <c r="CGG577" s="101" t="s">
        <v>330</v>
      </c>
      <c r="CGH577" s="102"/>
      <c r="CGI577" s="102"/>
      <c r="CGJ577" s="102"/>
      <c r="CGK577" s="102"/>
      <c r="CGL577" s="102"/>
      <c r="CGM577" s="102"/>
      <c r="CGN577" s="103"/>
      <c r="CGO577" s="101" t="s">
        <v>330</v>
      </c>
      <c r="CGP577" s="102"/>
      <c r="CGQ577" s="102"/>
      <c r="CGR577" s="102"/>
      <c r="CGS577" s="102"/>
      <c r="CGT577" s="102"/>
      <c r="CGU577" s="102"/>
      <c r="CGV577" s="103"/>
      <c r="CGW577" s="101" t="s">
        <v>330</v>
      </c>
      <c r="CGX577" s="102"/>
      <c r="CGY577" s="102"/>
      <c r="CGZ577" s="102"/>
      <c r="CHA577" s="102"/>
      <c r="CHB577" s="102"/>
      <c r="CHC577" s="102"/>
      <c r="CHD577" s="103"/>
      <c r="CHE577" s="101" t="s">
        <v>330</v>
      </c>
      <c r="CHF577" s="102"/>
      <c r="CHG577" s="102"/>
      <c r="CHH577" s="102"/>
      <c r="CHI577" s="102"/>
      <c r="CHJ577" s="102"/>
      <c r="CHK577" s="102"/>
      <c r="CHL577" s="103"/>
      <c r="CHM577" s="101" t="s">
        <v>330</v>
      </c>
      <c r="CHN577" s="102"/>
      <c r="CHO577" s="102"/>
      <c r="CHP577" s="102"/>
      <c r="CHQ577" s="102"/>
      <c r="CHR577" s="102"/>
      <c r="CHS577" s="102"/>
      <c r="CHT577" s="103"/>
      <c r="CHU577" s="101" t="s">
        <v>330</v>
      </c>
      <c r="CHV577" s="102"/>
      <c r="CHW577" s="102"/>
      <c r="CHX577" s="102"/>
      <c r="CHY577" s="102"/>
      <c r="CHZ577" s="102"/>
      <c r="CIA577" s="102"/>
      <c r="CIB577" s="103"/>
      <c r="CIC577" s="101" t="s">
        <v>330</v>
      </c>
      <c r="CID577" s="102"/>
      <c r="CIE577" s="102"/>
      <c r="CIF577" s="102"/>
      <c r="CIG577" s="102"/>
      <c r="CIH577" s="102"/>
      <c r="CII577" s="102"/>
      <c r="CIJ577" s="103"/>
      <c r="CIK577" s="101" t="s">
        <v>330</v>
      </c>
      <c r="CIL577" s="102"/>
      <c r="CIM577" s="102"/>
      <c r="CIN577" s="102"/>
      <c r="CIO577" s="102"/>
      <c r="CIP577" s="102"/>
      <c r="CIQ577" s="102"/>
      <c r="CIR577" s="103"/>
      <c r="CIS577" s="101" t="s">
        <v>330</v>
      </c>
      <c r="CIT577" s="102"/>
      <c r="CIU577" s="102"/>
      <c r="CIV577" s="102"/>
      <c r="CIW577" s="102"/>
      <c r="CIX577" s="102"/>
      <c r="CIY577" s="102"/>
      <c r="CIZ577" s="103"/>
      <c r="CJA577" s="101" t="s">
        <v>330</v>
      </c>
      <c r="CJB577" s="102"/>
      <c r="CJC577" s="102"/>
      <c r="CJD577" s="102"/>
      <c r="CJE577" s="102"/>
      <c r="CJF577" s="102"/>
      <c r="CJG577" s="102"/>
      <c r="CJH577" s="103"/>
      <c r="CJI577" s="101" t="s">
        <v>330</v>
      </c>
      <c r="CJJ577" s="102"/>
      <c r="CJK577" s="102"/>
      <c r="CJL577" s="102"/>
      <c r="CJM577" s="102"/>
      <c r="CJN577" s="102"/>
      <c r="CJO577" s="102"/>
      <c r="CJP577" s="103"/>
      <c r="CJQ577" s="101" t="s">
        <v>330</v>
      </c>
      <c r="CJR577" s="102"/>
      <c r="CJS577" s="102"/>
      <c r="CJT577" s="102"/>
      <c r="CJU577" s="102"/>
      <c r="CJV577" s="102"/>
      <c r="CJW577" s="102"/>
      <c r="CJX577" s="103"/>
      <c r="CJY577" s="101" t="s">
        <v>330</v>
      </c>
      <c r="CJZ577" s="102"/>
      <c r="CKA577" s="102"/>
      <c r="CKB577" s="102"/>
      <c r="CKC577" s="102"/>
      <c r="CKD577" s="102"/>
      <c r="CKE577" s="102"/>
      <c r="CKF577" s="103"/>
      <c r="CKG577" s="101" t="s">
        <v>330</v>
      </c>
      <c r="CKH577" s="102"/>
      <c r="CKI577" s="102"/>
      <c r="CKJ577" s="102"/>
      <c r="CKK577" s="102"/>
      <c r="CKL577" s="102"/>
      <c r="CKM577" s="102"/>
      <c r="CKN577" s="103"/>
      <c r="CKO577" s="101" t="s">
        <v>330</v>
      </c>
      <c r="CKP577" s="102"/>
      <c r="CKQ577" s="102"/>
      <c r="CKR577" s="102"/>
      <c r="CKS577" s="102"/>
      <c r="CKT577" s="102"/>
      <c r="CKU577" s="102"/>
      <c r="CKV577" s="103"/>
      <c r="CKW577" s="101" t="s">
        <v>330</v>
      </c>
      <c r="CKX577" s="102"/>
      <c r="CKY577" s="102"/>
      <c r="CKZ577" s="102"/>
      <c r="CLA577" s="102"/>
      <c r="CLB577" s="102"/>
      <c r="CLC577" s="102"/>
      <c r="CLD577" s="103"/>
      <c r="CLE577" s="101" t="s">
        <v>330</v>
      </c>
      <c r="CLF577" s="102"/>
      <c r="CLG577" s="102"/>
      <c r="CLH577" s="102"/>
      <c r="CLI577" s="102"/>
      <c r="CLJ577" s="102"/>
      <c r="CLK577" s="102"/>
      <c r="CLL577" s="103"/>
      <c r="CLM577" s="101" t="s">
        <v>330</v>
      </c>
      <c r="CLN577" s="102"/>
      <c r="CLO577" s="102"/>
      <c r="CLP577" s="102"/>
      <c r="CLQ577" s="102"/>
      <c r="CLR577" s="102"/>
      <c r="CLS577" s="102"/>
      <c r="CLT577" s="103"/>
      <c r="CLU577" s="101" t="s">
        <v>330</v>
      </c>
      <c r="CLV577" s="102"/>
      <c r="CLW577" s="102"/>
      <c r="CLX577" s="102"/>
      <c r="CLY577" s="102"/>
      <c r="CLZ577" s="102"/>
      <c r="CMA577" s="102"/>
      <c r="CMB577" s="103"/>
      <c r="CMC577" s="101" t="s">
        <v>330</v>
      </c>
      <c r="CMD577" s="102"/>
      <c r="CME577" s="102"/>
      <c r="CMF577" s="102"/>
      <c r="CMG577" s="102"/>
      <c r="CMH577" s="102"/>
      <c r="CMI577" s="102"/>
      <c r="CMJ577" s="103"/>
      <c r="CMK577" s="101" t="s">
        <v>330</v>
      </c>
      <c r="CML577" s="102"/>
      <c r="CMM577" s="102"/>
      <c r="CMN577" s="102"/>
      <c r="CMO577" s="102"/>
      <c r="CMP577" s="102"/>
      <c r="CMQ577" s="102"/>
      <c r="CMR577" s="103"/>
      <c r="CMS577" s="101" t="s">
        <v>330</v>
      </c>
      <c r="CMT577" s="102"/>
      <c r="CMU577" s="102"/>
      <c r="CMV577" s="102"/>
      <c r="CMW577" s="102"/>
      <c r="CMX577" s="102"/>
      <c r="CMY577" s="102"/>
      <c r="CMZ577" s="103"/>
      <c r="CNA577" s="101" t="s">
        <v>330</v>
      </c>
      <c r="CNB577" s="102"/>
      <c r="CNC577" s="102"/>
      <c r="CND577" s="102"/>
      <c r="CNE577" s="102"/>
      <c r="CNF577" s="102"/>
      <c r="CNG577" s="102"/>
      <c r="CNH577" s="103"/>
      <c r="CNI577" s="101" t="s">
        <v>330</v>
      </c>
      <c r="CNJ577" s="102"/>
      <c r="CNK577" s="102"/>
      <c r="CNL577" s="102"/>
      <c r="CNM577" s="102"/>
      <c r="CNN577" s="102"/>
      <c r="CNO577" s="102"/>
      <c r="CNP577" s="103"/>
      <c r="CNQ577" s="101" t="s">
        <v>330</v>
      </c>
      <c r="CNR577" s="102"/>
      <c r="CNS577" s="102"/>
      <c r="CNT577" s="102"/>
      <c r="CNU577" s="102"/>
      <c r="CNV577" s="102"/>
      <c r="CNW577" s="102"/>
      <c r="CNX577" s="103"/>
      <c r="CNY577" s="101" t="s">
        <v>330</v>
      </c>
      <c r="CNZ577" s="102"/>
      <c r="COA577" s="102"/>
      <c r="COB577" s="102"/>
      <c r="COC577" s="102"/>
      <c r="COD577" s="102"/>
      <c r="COE577" s="102"/>
      <c r="COF577" s="103"/>
      <c r="COG577" s="101" t="s">
        <v>330</v>
      </c>
      <c r="COH577" s="102"/>
      <c r="COI577" s="102"/>
      <c r="COJ577" s="102"/>
      <c r="COK577" s="102"/>
      <c r="COL577" s="102"/>
      <c r="COM577" s="102"/>
      <c r="CON577" s="103"/>
      <c r="COO577" s="101" t="s">
        <v>330</v>
      </c>
      <c r="COP577" s="102"/>
      <c r="COQ577" s="102"/>
      <c r="COR577" s="102"/>
      <c r="COS577" s="102"/>
      <c r="COT577" s="102"/>
      <c r="COU577" s="102"/>
      <c r="COV577" s="103"/>
      <c r="COW577" s="101" t="s">
        <v>330</v>
      </c>
      <c r="COX577" s="102"/>
      <c r="COY577" s="102"/>
      <c r="COZ577" s="102"/>
      <c r="CPA577" s="102"/>
      <c r="CPB577" s="102"/>
      <c r="CPC577" s="102"/>
      <c r="CPD577" s="103"/>
      <c r="CPE577" s="101" t="s">
        <v>330</v>
      </c>
      <c r="CPF577" s="102"/>
      <c r="CPG577" s="102"/>
      <c r="CPH577" s="102"/>
      <c r="CPI577" s="102"/>
      <c r="CPJ577" s="102"/>
      <c r="CPK577" s="102"/>
      <c r="CPL577" s="103"/>
      <c r="CPM577" s="101" t="s">
        <v>330</v>
      </c>
      <c r="CPN577" s="102"/>
      <c r="CPO577" s="102"/>
      <c r="CPP577" s="102"/>
      <c r="CPQ577" s="102"/>
      <c r="CPR577" s="102"/>
      <c r="CPS577" s="102"/>
      <c r="CPT577" s="103"/>
      <c r="CPU577" s="101" t="s">
        <v>330</v>
      </c>
      <c r="CPV577" s="102"/>
      <c r="CPW577" s="102"/>
      <c r="CPX577" s="102"/>
      <c r="CPY577" s="102"/>
      <c r="CPZ577" s="102"/>
      <c r="CQA577" s="102"/>
      <c r="CQB577" s="103"/>
      <c r="CQC577" s="101" t="s">
        <v>330</v>
      </c>
      <c r="CQD577" s="102"/>
      <c r="CQE577" s="102"/>
      <c r="CQF577" s="102"/>
      <c r="CQG577" s="102"/>
      <c r="CQH577" s="102"/>
      <c r="CQI577" s="102"/>
      <c r="CQJ577" s="103"/>
      <c r="CQK577" s="101" t="s">
        <v>330</v>
      </c>
      <c r="CQL577" s="102"/>
      <c r="CQM577" s="102"/>
      <c r="CQN577" s="102"/>
      <c r="CQO577" s="102"/>
      <c r="CQP577" s="102"/>
      <c r="CQQ577" s="102"/>
      <c r="CQR577" s="103"/>
      <c r="CQS577" s="101" t="s">
        <v>330</v>
      </c>
      <c r="CQT577" s="102"/>
      <c r="CQU577" s="102"/>
      <c r="CQV577" s="102"/>
      <c r="CQW577" s="102"/>
      <c r="CQX577" s="102"/>
      <c r="CQY577" s="102"/>
      <c r="CQZ577" s="103"/>
      <c r="CRA577" s="101" t="s">
        <v>330</v>
      </c>
      <c r="CRB577" s="102"/>
      <c r="CRC577" s="102"/>
      <c r="CRD577" s="102"/>
      <c r="CRE577" s="102"/>
      <c r="CRF577" s="102"/>
      <c r="CRG577" s="102"/>
      <c r="CRH577" s="103"/>
      <c r="CRI577" s="101" t="s">
        <v>330</v>
      </c>
      <c r="CRJ577" s="102"/>
      <c r="CRK577" s="102"/>
      <c r="CRL577" s="102"/>
      <c r="CRM577" s="102"/>
      <c r="CRN577" s="102"/>
      <c r="CRO577" s="102"/>
      <c r="CRP577" s="103"/>
      <c r="CRQ577" s="101" t="s">
        <v>330</v>
      </c>
      <c r="CRR577" s="102"/>
      <c r="CRS577" s="102"/>
      <c r="CRT577" s="102"/>
      <c r="CRU577" s="102"/>
      <c r="CRV577" s="102"/>
      <c r="CRW577" s="102"/>
      <c r="CRX577" s="103"/>
      <c r="CRY577" s="101" t="s">
        <v>330</v>
      </c>
      <c r="CRZ577" s="102"/>
      <c r="CSA577" s="102"/>
      <c r="CSB577" s="102"/>
      <c r="CSC577" s="102"/>
      <c r="CSD577" s="102"/>
      <c r="CSE577" s="102"/>
      <c r="CSF577" s="103"/>
      <c r="CSG577" s="101" t="s">
        <v>330</v>
      </c>
      <c r="CSH577" s="102"/>
      <c r="CSI577" s="102"/>
      <c r="CSJ577" s="102"/>
      <c r="CSK577" s="102"/>
      <c r="CSL577" s="102"/>
      <c r="CSM577" s="102"/>
      <c r="CSN577" s="103"/>
      <c r="CSO577" s="101" t="s">
        <v>330</v>
      </c>
      <c r="CSP577" s="102"/>
      <c r="CSQ577" s="102"/>
      <c r="CSR577" s="102"/>
      <c r="CSS577" s="102"/>
      <c r="CST577" s="102"/>
      <c r="CSU577" s="102"/>
      <c r="CSV577" s="103"/>
      <c r="CSW577" s="101" t="s">
        <v>330</v>
      </c>
      <c r="CSX577" s="102"/>
      <c r="CSY577" s="102"/>
      <c r="CSZ577" s="102"/>
      <c r="CTA577" s="102"/>
      <c r="CTB577" s="102"/>
      <c r="CTC577" s="102"/>
      <c r="CTD577" s="103"/>
      <c r="CTE577" s="101" t="s">
        <v>330</v>
      </c>
      <c r="CTF577" s="102"/>
      <c r="CTG577" s="102"/>
      <c r="CTH577" s="102"/>
      <c r="CTI577" s="102"/>
      <c r="CTJ577" s="102"/>
      <c r="CTK577" s="102"/>
      <c r="CTL577" s="103"/>
      <c r="CTM577" s="101" t="s">
        <v>330</v>
      </c>
      <c r="CTN577" s="102"/>
      <c r="CTO577" s="102"/>
      <c r="CTP577" s="102"/>
      <c r="CTQ577" s="102"/>
      <c r="CTR577" s="102"/>
      <c r="CTS577" s="102"/>
      <c r="CTT577" s="103"/>
      <c r="CTU577" s="101" t="s">
        <v>330</v>
      </c>
      <c r="CTV577" s="102"/>
      <c r="CTW577" s="102"/>
      <c r="CTX577" s="102"/>
      <c r="CTY577" s="102"/>
      <c r="CTZ577" s="102"/>
      <c r="CUA577" s="102"/>
      <c r="CUB577" s="103"/>
      <c r="CUC577" s="101" t="s">
        <v>330</v>
      </c>
      <c r="CUD577" s="102"/>
      <c r="CUE577" s="102"/>
      <c r="CUF577" s="102"/>
      <c r="CUG577" s="102"/>
      <c r="CUH577" s="102"/>
      <c r="CUI577" s="102"/>
      <c r="CUJ577" s="103"/>
      <c r="CUK577" s="101" t="s">
        <v>330</v>
      </c>
      <c r="CUL577" s="102"/>
      <c r="CUM577" s="102"/>
      <c r="CUN577" s="102"/>
      <c r="CUO577" s="102"/>
      <c r="CUP577" s="102"/>
      <c r="CUQ577" s="102"/>
      <c r="CUR577" s="103"/>
      <c r="CUS577" s="101" t="s">
        <v>330</v>
      </c>
      <c r="CUT577" s="102"/>
      <c r="CUU577" s="102"/>
      <c r="CUV577" s="102"/>
      <c r="CUW577" s="102"/>
      <c r="CUX577" s="102"/>
      <c r="CUY577" s="102"/>
      <c r="CUZ577" s="103"/>
      <c r="CVA577" s="101" t="s">
        <v>330</v>
      </c>
      <c r="CVB577" s="102"/>
      <c r="CVC577" s="102"/>
      <c r="CVD577" s="102"/>
      <c r="CVE577" s="102"/>
      <c r="CVF577" s="102"/>
      <c r="CVG577" s="102"/>
      <c r="CVH577" s="103"/>
      <c r="CVI577" s="101" t="s">
        <v>330</v>
      </c>
      <c r="CVJ577" s="102"/>
      <c r="CVK577" s="102"/>
      <c r="CVL577" s="102"/>
      <c r="CVM577" s="102"/>
      <c r="CVN577" s="102"/>
      <c r="CVO577" s="102"/>
      <c r="CVP577" s="103"/>
      <c r="CVQ577" s="101" t="s">
        <v>330</v>
      </c>
      <c r="CVR577" s="102"/>
      <c r="CVS577" s="102"/>
      <c r="CVT577" s="102"/>
      <c r="CVU577" s="102"/>
      <c r="CVV577" s="102"/>
      <c r="CVW577" s="102"/>
      <c r="CVX577" s="103"/>
      <c r="CVY577" s="101" t="s">
        <v>330</v>
      </c>
      <c r="CVZ577" s="102"/>
      <c r="CWA577" s="102"/>
      <c r="CWB577" s="102"/>
      <c r="CWC577" s="102"/>
      <c r="CWD577" s="102"/>
      <c r="CWE577" s="102"/>
      <c r="CWF577" s="103"/>
      <c r="CWG577" s="101" t="s">
        <v>330</v>
      </c>
      <c r="CWH577" s="102"/>
      <c r="CWI577" s="102"/>
      <c r="CWJ577" s="102"/>
      <c r="CWK577" s="102"/>
      <c r="CWL577" s="102"/>
      <c r="CWM577" s="102"/>
      <c r="CWN577" s="103"/>
      <c r="CWO577" s="101" t="s">
        <v>330</v>
      </c>
      <c r="CWP577" s="102"/>
      <c r="CWQ577" s="102"/>
      <c r="CWR577" s="102"/>
      <c r="CWS577" s="102"/>
      <c r="CWT577" s="102"/>
      <c r="CWU577" s="102"/>
      <c r="CWV577" s="103"/>
      <c r="CWW577" s="101" t="s">
        <v>330</v>
      </c>
      <c r="CWX577" s="102"/>
      <c r="CWY577" s="102"/>
      <c r="CWZ577" s="102"/>
      <c r="CXA577" s="102"/>
      <c r="CXB577" s="102"/>
      <c r="CXC577" s="102"/>
      <c r="CXD577" s="103"/>
      <c r="CXE577" s="101" t="s">
        <v>330</v>
      </c>
      <c r="CXF577" s="102"/>
      <c r="CXG577" s="102"/>
      <c r="CXH577" s="102"/>
      <c r="CXI577" s="102"/>
      <c r="CXJ577" s="102"/>
      <c r="CXK577" s="102"/>
      <c r="CXL577" s="103"/>
      <c r="CXM577" s="101" t="s">
        <v>330</v>
      </c>
      <c r="CXN577" s="102"/>
      <c r="CXO577" s="102"/>
      <c r="CXP577" s="102"/>
      <c r="CXQ577" s="102"/>
      <c r="CXR577" s="102"/>
      <c r="CXS577" s="102"/>
      <c r="CXT577" s="103"/>
      <c r="CXU577" s="101" t="s">
        <v>330</v>
      </c>
      <c r="CXV577" s="102"/>
      <c r="CXW577" s="102"/>
      <c r="CXX577" s="102"/>
      <c r="CXY577" s="102"/>
      <c r="CXZ577" s="102"/>
      <c r="CYA577" s="102"/>
      <c r="CYB577" s="103"/>
      <c r="CYC577" s="101" t="s">
        <v>330</v>
      </c>
      <c r="CYD577" s="102"/>
      <c r="CYE577" s="102"/>
      <c r="CYF577" s="102"/>
      <c r="CYG577" s="102"/>
      <c r="CYH577" s="102"/>
      <c r="CYI577" s="102"/>
      <c r="CYJ577" s="103"/>
      <c r="CYK577" s="101" t="s">
        <v>330</v>
      </c>
      <c r="CYL577" s="102"/>
      <c r="CYM577" s="102"/>
      <c r="CYN577" s="102"/>
      <c r="CYO577" s="102"/>
      <c r="CYP577" s="102"/>
      <c r="CYQ577" s="102"/>
      <c r="CYR577" s="103"/>
      <c r="CYS577" s="101" t="s">
        <v>330</v>
      </c>
      <c r="CYT577" s="102"/>
      <c r="CYU577" s="102"/>
      <c r="CYV577" s="102"/>
      <c r="CYW577" s="102"/>
      <c r="CYX577" s="102"/>
      <c r="CYY577" s="102"/>
      <c r="CYZ577" s="103"/>
      <c r="CZA577" s="101" t="s">
        <v>330</v>
      </c>
      <c r="CZB577" s="102"/>
      <c r="CZC577" s="102"/>
      <c r="CZD577" s="102"/>
      <c r="CZE577" s="102"/>
      <c r="CZF577" s="102"/>
      <c r="CZG577" s="102"/>
      <c r="CZH577" s="103"/>
      <c r="CZI577" s="101" t="s">
        <v>330</v>
      </c>
      <c r="CZJ577" s="102"/>
      <c r="CZK577" s="102"/>
      <c r="CZL577" s="102"/>
      <c r="CZM577" s="102"/>
      <c r="CZN577" s="102"/>
      <c r="CZO577" s="102"/>
      <c r="CZP577" s="103"/>
      <c r="CZQ577" s="101" t="s">
        <v>330</v>
      </c>
      <c r="CZR577" s="102"/>
      <c r="CZS577" s="102"/>
      <c r="CZT577" s="102"/>
      <c r="CZU577" s="102"/>
      <c r="CZV577" s="102"/>
      <c r="CZW577" s="102"/>
      <c r="CZX577" s="103"/>
      <c r="CZY577" s="101" t="s">
        <v>330</v>
      </c>
      <c r="CZZ577" s="102"/>
      <c r="DAA577" s="102"/>
      <c r="DAB577" s="102"/>
      <c r="DAC577" s="102"/>
      <c r="DAD577" s="102"/>
      <c r="DAE577" s="102"/>
      <c r="DAF577" s="103"/>
      <c r="DAG577" s="101" t="s">
        <v>330</v>
      </c>
      <c r="DAH577" s="102"/>
      <c r="DAI577" s="102"/>
      <c r="DAJ577" s="102"/>
      <c r="DAK577" s="102"/>
      <c r="DAL577" s="102"/>
      <c r="DAM577" s="102"/>
      <c r="DAN577" s="103"/>
      <c r="DAO577" s="101" t="s">
        <v>330</v>
      </c>
      <c r="DAP577" s="102"/>
      <c r="DAQ577" s="102"/>
      <c r="DAR577" s="102"/>
      <c r="DAS577" s="102"/>
      <c r="DAT577" s="102"/>
      <c r="DAU577" s="102"/>
      <c r="DAV577" s="103"/>
      <c r="DAW577" s="101" t="s">
        <v>330</v>
      </c>
      <c r="DAX577" s="102"/>
      <c r="DAY577" s="102"/>
      <c r="DAZ577" s="102"/>
      <c r="DBA577" s="102"/>
      <c r="DBB577" s="102"/>
      <c r="DBC577" s="102"/>
      <c r="DBD577" s="103"/>
      <c r="DBE577" s="101" t="s">
        <v>330</v>
      </c>
      <c r="DBF577" s="102"/>
      <c r="DBG577" s="102"/>
      <c r="DBH577" s="102"/>
      <c r="DBI577" s="102"/>
      <c r="DBJ577" s="102"/>
      <c r="DBK577" s="102"/>
      <c r="DBL577" s="103"/>
      <c r="DBM577" s="101" t="s">
        <v>330</v>
      </c>
      <c r="DBN577" s="102"/>
      <c r="DBO577" s="102"/>
      <c r="DBP577" s="102"/>
      <c r="DBQ577" s="102"/>
      <c r="DBR577" s="102"/>
      <c r="DBS577" s="102"/>
      <c r="DBT577" s="103"/>
      <c r="DBU577" s="101" t="s">
        <v>330</v>
      </c>
      <c r="DBV577" s="102"/>
      <c r="DBW577" s="102"/>
      <c r="DBX577" s="102"/>
      <c r="DBY577" s="102"/>
      <c r="DBZ577" s="102"/>
      <c r="DCA577" s="102"/>
      <c r="DCB577" s="103"/>
      <c r="DCC577" s="101" t="s">
        <v>330</v>
      </c>
      <c r="DCD577" s="102"/>
      <c r="DCE577" s="102"/>
      <c r="DCF577" s="102"/>
      <c r="DCG577" s="102"/>
      <c r="DCH577" s="102"/>
      <c r="DCI577" s="102"/>
      <c r="DCJ577" s="103"/>
      <c r="DCK577" s="101" t="s">
        <v>330</v>
      </c>
      <c r="DCL577" s="102"/>
      <c r="DCM577" s="102"/>
      <c r="DCN577" s="102"/>
      <c r="DCO577" s="102"/>
      <c r="DCP577" s="102"/>
      <c r="DCQ577" s="102"/>
      <c r="DCR577" s="103"/>
      <c r="DCS577" s="101" t="s">
        <v>330</v>
      </c>
      <c r="DCT577" s="102"/>
      <c r="DCU577" s="102"/>
      <c r="DCV577" s="102"/>
      <c r="DCW577" s="102"/>
      <c r="DCX577" s="102"/>
      <c r="DCY577" s="102"/>
      <c r="DCZ577" s="103"/>
      <c r="DDA577" s="101" t="s">
        <v>330</v>
      </c>
      <c r="DDB577" s="102"/>
      <c r="DDC577" s="102"/>
      <c r="DDD577" s="102"/>
      <c r="DDE577" s="102"/>
      <c r="DDF577" s="102"/>
      <c r="DDG577" s="102"/>
      <c r="DDH577" s="103"/>
      <c r="DDI577" s="101" t="s">
        <v>330</v>
      </c>
      <c r="DDJ577" s="102"/>
      <c r="DDK577" s="102"/>
      <c r="DDL577" s="102"/>
      <c r="DDM577" s="102"/>
      <c r="DDN577" s="102"/>
      <c r="DDO577" s="102"/>
      <c r="DDP577" s="103"/>
      <c r="DDQ577" s="101" t="s">
        <v>330</v>
      </c>
      <c r="DDR577" s="102"/>
      <c r="DDS577" s="102"/>
      <c r="DDT577" s="102"/>
      <c r="DDU577" s="102"/>
      <c r="DDV577" s="102"/>
      <c r="DDW577" s="102"/>
      <c r="DDX577" s="103"/>
      <c r="DDY577" s="101" t="s">
        <v>330</v>
      </c>
      <c r="DDZ577" s="102"/>
      <c r="DEA577" s="102"/>
      <c r="DEB577" s="102"/>
      <c r="DEC577" s="102"/>
      <c r="DED577" s="102"/>
      <c r="DEE577" s="102"/>
      <c r="DEF577" s="103"/>
      <c r="DEG577" s="101" t="s">
        <v>330</v>
      </c>
      <c r="DEH577" s="102"/>
      <c r="DEI577" s="102"/>
      <c r="DEJ577" s="102"/>
      <c r="DEK577" s="102"/>
      <c r="DEL577" s="102"/>
      <c r="DEM577" s="102"/>
      <c r="DEN577" s="103"/>
      <c r="DEO577" s="101" t="s">
        <v>330</v>
      </c>
      <c r="DEP577" s="102"/>
      <c r="DEQ577" s="102"/>
      <c r="DER577" s="102"/>
      <c r="DES577" s="102"/>
      <c r="DET577" s="102"/>
      <c r="DEU577" s="102"/>
      <c r="DEV577" s="103"/>
      <c r="DEW577" s="101" t="s">
        <v>330</v>
      </c>
      <c r="DEX577" s="102"/>
      <c r="DEY577" s="102"/>
      <c r="DEZ577" s="102"/>
      <c r="DFA577" s="102"/>
      <c r="DFB577" s="102"/>
      <c r="DFC577" s="102"/>
      <c r="DFD577" s="103"/>
      <c r="DFE577" s="101" t="s">
        <v>330</v>
      </c>
      <c r="DFF577" s="102"/>
      <c r="DFG577" s="102"/>
      <c r="DFH577" s="102"/>
      <c r="DFI577" s="102"/>
      <c r="DFJ577" s="102"/>
      <c r="DFK577" s="102"/>
      <c r="DFL577" s="103"/>
      <c r="DFM577" s="101" t="s">
        <v>330</v>
      </c>
      <c r="DFN577" s="102"/>
      <c r="DFO577" s="102"/>
      <c r="DFP577" s="102"/>
      <c r="DFQ577" s="102"/>
      <c r="DFR577" s="102"/>
      <c r="DFS577" s="102"/>
      <c r="DFT577" s="103"/>
      <c r="DFU577" s="101" t="s">
        <v>330</v>
      </c>
      <c r="DFV577" s="102"/>
      <c r="DFW577" s="102"/>
      <c r="DFX577" s="102"/>
      <c r="DFY577" s="102"/>
      <c r="DFZ577" s="102"/>
      <c r="DGA577" s="102"/>
      <c r="DGB577" s="103"/>
      <c r="DGC577" s="101" t="s">
        <v>330</v>
      </c>
      <c r="DGD577" s="102"/>
      <c r="DGE577" s="102"/>
      <c r="DGF577" s="102"/>
      <c r="DGG577" s="102"/>
      <c r="DGH577" s="102"/>
      <c r="DGI577" s="102"/>
      <c r="DGJ577" s="103"/>
      <c r="DGK577" s="101" t="s">
        <v>330</v>
      </c>
      <c r="DGL577" s="102"/>
      <c r="DGM577" s="102"/>
      <c r="DGN577" s="102"/>
      <c r="DGO577" s="102"/>
      <c r="DGP577" s="102"/>
      <c r="DGQ577" s="102"/>
      <c r="DGR577" s="103"/>
      <c r="DGS577" s="101" t="s">
        <v>330</v>
      </c>
      <c r="DGT577" s="102"/>
      <c r="DGU577" s="102"/>
      <c r="DGV577" s="102"/>
      <c r="DGW577" s="102"/>
      <c r="DGX577" s="102"/>
      <c r="DGY577" s="102"/>
      <c r="DGZ577" s="103"/>
      <c r="DHA577" s="101" t="s">
        <v>330</v>
      </c>
      <c r="DHB577" s="102"/>
      <c r="DHC577" s="102"/>
      <c r="DHD577" s="102"/>
      <c r="DHE577" s="102"/>
      <c r="DHF577" s="102"/>
      <c r="DHG577" s="102"/>
      <c r="DHH577" s="103"/>
      <c r="DHI577" s="101" t="s">
        <v>330</v>
      </c>
      <c r="DHJ577" s="102"/>
      <c r="DHK577" s="102"/>
      <c r="DHL577" s="102"/>
      <c r="DHM577" s="102"/>
      <c r="DHN577" s="102"/>
      <c r="DHO577" s="102"/>
      <c r="DHP577" s="103"/>
      <c r="DHQ577" s="101" t="s">
        <v>330</v>
      </c>
      <c r="DHR577" s="102"/>
      <c r="DHS577" s="102"/>
      <c r="DHT577" s="102"/>
      <c r="DHU577" s="102"/>
      <c r="DHV577" s="102"/>
      <c r="DHW577" s="102"/>
      <c r="DHX577" s="103"/>
      <c r="DHY577" s="101" t="s">
        <v>330</v>
      </c>
      <c r="DHZ577" s="102"/>
      <c r="DIA577" s="102"/>
      <c r="DIB577" s="102"/>
      <c r="DIC577" s="102"/>
      <c r="DID577" s="102"/>
      <c r="DIE577" s="102"/>
      <c r="DIF577" s="103"/>
      <c r="DIG577" s="101" t="s">
        <v>330</v>
      </c>
      <c r="DIH577" s="102"/>
      <c r="DII577" s="102"/>
      <c r="DIJ577" s="102"/>
      <c r="DIK577" s="102"/>
      <c r="DIL577" s="102"/>
      <c r="DIM577" s="102"/>
      <c r="DIN577" s="103"/>
      <c r="DIO577" s="101" t="s">
        <v>330</v>
      </c>
      <c r="DIP577" s="102"/>
      <c r="DIQ577" s="102"/>
      <c r="DIR577" s="102"/>
      <c r="DIS577" s="102"/>
      <c r="DIT577" s="102"/>
      <c r="DIU577" s="102"/>
      <c r="DIV577" s="103"/>
      <c r="DIW577" s="101" t="s">
        <v>330</v>
      </c>
      <c r="DIX577" s="102"/>
      <c r="DIY577" s="102"/>
      <c r="DIZ577" s="102"/>
      <c r="DJA577" s="102"/>
      <c r="DJB577" s="102"/>
      <c r="DJC577" s="102"/>
      <c r="DJD577" s="103"/>
      <c r="DJE577" s="101" t="s">
        <v>330</v>
      </c>
      <c r="DJF577" s="102"/>
      <c r="DJG577" s="102"/>
      <c r="DJH577" s="102"/>
      <c r="DJI577" s="102"/>
      <c r="DJJ577" s="102"/>
      <c r="DJK577" s="102"/>
      <c r="DJL577" s="103"/>
      <c r="DJM577" s="101" t="s">
        <v>330</v>
      </c>
      <c r="DJN577" s="102"/>
      <c r="DJO577" s="102"/>
      <c r="DJP577" s="102"/>
      <c r="DJQ577" s="102"/>
      <c r="DJR577" s="102"/>
      <c r="DJS577" s="102"/>
      <c r="DJT577" s="103"/>
      <c r="DJU577" s="101" t="s">
        <v>330</v>
      </c>
      <c r="DJV577" s="102"/>
      <c r="DJW577" s="102"/>
      <c r="DJX577" s="102"/>
      <c r="DJY577" s="102"/>
      <c r="DJZ577" s="102"/>
      <c r="DKA577" s="102"/>
      <c r="DKB577" s="103"/>
      <c r="DKC577" s="101" t="s">
        <v>330</v>
      </c>
      <c r="DKD577" s="102"/>
      <c r="DKE577" s="102"/>
      <c r="DKF577" s="102"/>
      <c r="DKG577" s="102"/>
      <c r="DKH577" s="102"/>
      <c r="DKI577" s="102"/>
      <c r="DKJ577" s="103"/>
      <c r="DKK577" s="101" t="s">
        <v>330</v>
      </c>
      <c r="DKL577" s="102"/>
      <c r="DKM577" s="102"/>
      <c r="DKN577" s="102"/>
      <c r="DKO577" s="102"/>
      <c r="DKP577" s="102"/>
      <c r="DKQ577" s="102"/>
      <c r="DKR577" s="103"/>
      <c r="DKS577" s="101" t="s">
        <v>330</v>
      </c>
      <c r="DKT577" s="102"/>
      <c r="DKU577" s="102"/>
      <c r="DKV577" s="102"/>
      <c r="DKW577" s="102"/>
      <c r="DKX577" s="102"/>
      <c r="DKY577" s="102"/>
      <c r="DKZ577" s="103"/>
      <c r="DLA577" s="101" t="s">
        <v>330</v>
      </c>
      <c r="DLB577" s="102"/>
      <c r="DLC577" s="102"/>
      <c r="DLD577" s="102"/>
      <c r="DLE577" s="102"/>
      <c r="DLF577" s="102"/>
      <c r="DLG577" s="102"/>
      <c r="DLH577" s="103"/>
      <c r="DLI577" s="101" t="s">
        <v>330</v>
      </c>
      <c r="DLJ577" s="102"/>
      <c r="DLK577" s="102"/>
      <c r="DLL577" s="102"/>
      <c r="DLM577" s="102"/>
      <c r="DLN577" s="102"/>
      <c r="DLO577" s="102"/>
      <c r="DLP577" s="103"/>
      <c r="DLQ577" s="101" t="s">
        <v>330</v>
      </c>
      <c r="DLR577" s="102"/>
      <c r="DLS577" s="102"/>
      <c r="DLT577" s="102"/>
      <c r="DLU577" s="102"/>
      <c r="DLV577" s="102"/>
      <c r="DLW577" s="102"/>
      <c r="DLX577" s="103"/>
      <c r="DLY577" s="101" t="s">
        <v>330</v>
      </c>
      <c r="DLZ577" s="102"/>
      <c r="DMA577" s="102"/>
      <c r="DMB577" s="102"/>
      <c r="DMC577" s="102"/>
      <c r="DMD577" s="102"/>
      <c r="DME577" s="102"/>
      <c r="DMF577" s="103"/>
      <c r="DMG577" s="101" t="s">
        <v>330</v>
      </c>
      <c r="DMH577" s="102"/>
      <c r="DMI577" s="102"/>
      <c r="DMJ577" s="102"/>
      <c r="DMK577" s="102"/>
      <c r="DML577" s="102"/>
      <c r="DMM577" s="102"/>
      <c r="DMN577" s="103"/>
      <c r="DMO577" s="101" t="s">
        <v>330</v>
      </c>
      <c r="DMP577" s="102"/>
      <c r="DMQ577" s="102"/>
      <c r="DMR577" s="102"/>
      <c r="DMS577" s="102"/>
      <c r="DMT577" s="102"/>
      <c r="DMU577" s="102"/>
      <c r="DMV577" s="103"/>
      <c r="DMW577" s="101" t="s">
        <v>330</v>
      </c>
      <c r="DMX577" s="102"/>
      <c r="DMY577" s="102"/>
      <c r="DMZ577" s="102"/>
      <c r="DNA577" s="102"/>
      <c r="DNB577" s="102"/>
      <c r="DNC577" s="102"/>
      <c r="DND577" s="103"/>
      <c r="DNE577" s="101" t="s">
        <v>330</v>
      </c>
      <c r="DNF577" s="102"/>
      <c r="DNG577" s="102"/>
      <c r="DNH577" s="102"/>
      <c r="DNI577" s="102"/>
      <c r="DNJ577" s="102"/>
      <c r="DNK577" s="102"/>
      <c r="DNL577" s="103"/>
      <c r="DNM577" s="101" t="s">
        <v>330</v>
      </c>
      <c r="DNN577" s="102"/>
      <c r="DNO577" s="102"/>
      <c r="DNP577" s="102"/>
      <c r="DNQ577" s="102"/>
      <c r="DNR577" s="102"/>
      <c r="DNS577" s="102"/>
      <c r="DNT577" s="103"/>
      <c r="DNU577" s="101" t="s">
        <v>330</v>
      </c>
      <c r="DNV577" s="102"/>
      <c r="DNW577" s="102"/>
      <c r="DNX577" s="102"/>
      <c r="DNY577" s="102"/>
      <c r="DNZ577" s="102"/>
      <c r="DOA577" s="102"/>
      <c r="DOB577" s="103"/>
      <c r="DOC577" s="101" t="s">
        <v>330</v>
      </c>
      <c r="DOD577" s="102"/>
      <c r="DOE577" s="102"/>
      <c r="DOF577" s="102"/>
      <c r="DOG577" s="102"/>
      <c r="DOH577" s="102"/>
      <c r="DOI577" s="102"/>
      <c r="DOJ577" s="103"/>
      <c r="DOK577" s="101" t="s">
        <v>330</v>
      </c>
      <c r="DOL577" s="102"/>
      <c r="DOM577" s="102"/>
      <c r="DON577" s="102"/>
      <c r="DOO577" s="102"/>
      <c r="DOP577" s="102"/>
      <c r="DOQ577" s="102"/>
      <c r="DOR577" s="103"/>
      <c r="DOS577" s="101" t="s">
        <v>330</v>
      </c>
      <c r="DOT577" s="102"/>
      <c r="DOU577" s="102"/>
      <c r="DOV577" s="102"/>
      <c r="DOW577" s="102"/>
      <c r="DOX577" s="102"/>
      <c r="DOY577" s="102"/>
      <c r="DOZ577" s="103"/>
      <c r="DPA577" s="101" t="s">
        <v>330</v>
      </c>
      <c r="DPB577" s="102"/>
      <c r="DPC577" s="102"/>
      <c r="DPD577" s="102"/>
      <c r="DPE577" s="102"/>
      <c r="DPF577" s="102"/>
      <c r="DPG577" s="102"/>
      <c r="DPH577" s="103"/>
      <c r="DPI577" s="101" t="s">
        <v>330</v>
      </c>
      <c r="DPJ577" s="102"/>
      <c r="DPK577" s="102"/>
      <c r="DPL577" s="102"/>
      <c r="DPM577" s="102"/>
      <c r="DPN577" s="102"/>
      <c r="DPO577" s="102"/>
      <c r="DPP577" s="103"/>
      <c r="DPQ577" s="101" t="s">
        <v>330</v>
      </c>
      <c r="DPR577" s="102"/>
      <c r="DPS577" s="102"/>
      <c r="DPT577" s="102"/>
      <c r="DPU577" s="102"/>
      <c r="DPV577" s="102"/>
      <c r="DPW577" s="102"/>
      <c r="DPX577" s="103"/>
      <c r="DPY577" s="101" t="s">
        <v>330</v>
      </c>
      <c r="DPZ577" s="102"/>
      <c r="DQA577" s="102"/>
      <c r="DQB577" s="102"/>
      <c r="DQC577" s="102"/>
      <c r="DQD577" s="102"/>
      <c r="DQE577" s="102"/>
      <c r="DQF577" s="103"/>
      <c r="DQG577" s="101" t="s">
        <v>330</v>
      </c>
      <c r="DQH577" s="102"/>
      <c r="DQI577" s="102"/>
      <c r="DQJ577" s="102"/>
      <c r="DQK577" s="102"/>
      <c r="DQL577" s="102"/>
      <c r="DQM577" s="102"/>
      <c r="DQN577" s="103"/>
      <c r="DQO577" s="101" t="s">
        <v>330</v>
      </c>
      <c r="DQP577" s="102"/>
      <c r="DQQ577" s="102"/>
      <c r="DQR577" s="102"/>
      <c r="DQS577" s="102"/>
      <c r="DQT577" s="102"/>
      <c r="DQU577" s="102"/>
      <c r="DQV577" s="103"/>
      <c r="DQW577" s="101" t="s">
        <v>330</v>
      </c>
      <c r="DQX577" s="102"/>
      <c r="DQY577" s="102"/>
      <c r="DQZ577" s="102"/>
      <c r="DRA577" s="102"/>
      <c r="DRB577" s="102"/>
      <c r="DRC577" s="102"/>
      <c r="DRD577" s="103"/>
      <c r="DRE577" s="101" t="s">
        <v>330</v>
      </c>
      <c r="DRF577" s="102"/>
      <c r="DRG577" s="102"/>
      <c r="DRH577" s="102"/>
      <c r="DRI577" s="102"/>
      <c r="DRJ577" s="102"/>
      <c r="DRK577" s="102"/>
      <c r="DRL577" s="103"/>
      <c r="DRM577" s="101" t="s">
        <v>330</v>
      </c>
      <c r="DRN577" s="102"/>
      <c r="DRO577" s="102"/>
      <c r="DRP577" s="102"/>
      <c r="DRQ577" s="102"/>
      <c r="DRR577" s="102"/>
      <c r="DRS577" s="102"/>
      <c r="DRT577" s="103"/>
      <c r="DRU577" s="101" t="s">
        <v>330</v>
      </c>
      <c r="DRV577" s="102"/>
      <c r="DRW577" s="102"/>
      <c r="DRX577" s="102"/>
      <c r="DRY577" s="102"/>
      <c r="DRZ577" s="102"/>
      <c r="DSA577" s="102"/>
      <c r="DSB577" s="103"/>
      <c r="DSC577" s="101" t="s">
        <v>330</v>
      </c>
      <c r="DSD577" s="102"/>
      <c r="DSE577" s="102"/>
      <c r="DSF577" s="102"/>
      <c r="DSG577" s="102"/>
      <c r="DSH577" s="102"/>
      <c r="DSI577" s="102"/>
      <c r="DSJ577" s="103"/>
      <c r="DSK577" s="101" t="s">
        <v>330</v>
      </c>
      <c r="DSL577" s="102"/>
      <c r="DSM577" s="102"/>
      <c r="DSN577" s="102"/>
      <c r="DSO577" s="102"/>
      <c r="DSP577" s="102"/>
      <c r="DSQ577" s="102"/>
      <c r="DSR577" s="103"/>
      <c r="DSS577" s="101" t="s">
        <v>330</v>
      </c>
      <c r="DST577" s="102"/>
      <c r="DSU577" s="102"/>
      <c r="DSV577" s="102"/>
      <c r="DSW577" s="102"/>
      <c r="DSX577" s="102"/>
      <c r="DSY577" s="102"/>
      <c r="DSZ577" s="103"/>
      <c r="DTA577" s="101" t="s">
        <v>330</v>
      </c>
      <c r="DTB577" s="102"/>
      <c r="DTC577" s="102"/>
      <c r="DTD577" s="102"/>
      <c r="DTE577" s="102"/>
      <c r="DTF577" s="102"/>
      <c r="DTG577" s="102"/>
      <c r="DTH577" s="103"/>
      <c r="DTI577" s="101" t="s">
        <v>330</v>
      </c>
      <c r="DTJ577" s="102"/>
      <c r="DTK577" s="102"/>
      <c r="DTL577" s="102"/>
      <c r="DTM577" s="102"/>
      <c r="DTN577" s="102"/>
      <c r="DTO577" s="102"/>
      <c r="DTP577" s="103"/>
      <c r="DTQ577" s="101" t="s">
        <v>330</v>
      </c>
      <c r="DTR577" s="102"/>
      <c r="DTS577" s="102"/>
      <c r="DTT577" s="102"/>
      <c r="DTU577" s="102"/>
      <c r="DTV577" s="102"/>
      <c r="DTW577" s="102"/>
      <c r="DTX577" s="103"/>
      <c r="DTY577" s="101" t="s">
        <v>330</v>
      </c>
      <c r="DTZ577" s="102"/>
      <c r="DUA577" s="102"/>
      <c r="DUB577" s="102"/>
      <c r="DUC577" s="102"/>
      <c r="DUD577" s="102"/>
      <c r="DUE577" s="102"/>
      <c r="DUF577" s="103"/>
      <c r="DUG577" s="101" t="s">
        <v>330</v>
      </c>
      <c r="DUH577" s="102"/>
      <c r="DUI577" s="102"/>
      <c r="DUJ577" s="102"/>
      <c r="DUK577" s="102"/>
      <c r="DUL577" s="102"/>
      <c r="DUM577" s="102"/>
      <c r="DUN577" s="103"/>
      <c r="DUO577" s="101" t="s">
        <v>330</v>
      </c>
      <c r="DUP577" s="102"/>
      <c r="DUQ577" s="102"/>
      <c r="DUR577" s="102"/>
      <c r="DUS577" s="102"/>
      <c r="DUT577" s="102"/>
      <c r="DUU577" s="102"/>
      <c r="DUV577" s="103"/>
      <c r="DUW577" s="101" t="s">
        <v>330</v>
      </c>
      <c r="DUX577" s="102"/>
      <c r="DUY577" s="102"/>
      <c r="DUZ577" s="102"/>
      <c r="DVA577" s="102"/>
      <c r="DVB577" s="102"/>
      <c r="DVC577" s="102"/>
      <c r="DVD577" s="103"/>
      <c r="DVE577" s="101" t="s">
        <v>330</v>
      </c>
      <c r="DVF577" s="102"/>
      <c r="DVG577" s="102"/>
      <c r="DVH577" s="102"/>
      <c r="DVI577" s="102"/>
      <c r="DVJ577" s="102"/>
      <c r="DVK577" s="102"/>
      <c r="DVL577" s="103"/>
      <c r="DVM577" s="101" t="s">
        <v>330</v>
      </c>
      <c r="DVN577" s="102"/>
      <c r="DVO577" s="102"/>
      <c r="DVP577" s="102"/>
      <c r="DVQ577" s="102"/>
      <c r="DVR577" s="102"/>
      <c r="DVS577" s="102"/>
      <c r="DVT577" s="103"/>
      <c r="DVU577" s="101" t="s">
        <v>330</v>
      </c>
      <c r="DVV577" s="102"/>
      <c r="DVW577" s="102"/>
      <c r="DVX577" s="102"/>
      <c r="DVY577" s="102"/>
      <c r="DVZ577" s="102"/>
      <c r="DWA577" s="102"/>
      <c r="DWB577" s="103"/>
      <c r="DWC577" s="101" t="s">
        <v>330</v>
      </c>
      <c r="DWD577" s="102"/>
      <c r="DWE577" s="102"/>
      <c r="DWF577" s="102"/>
      <c r="DWG577" s="102"/>
      <c r="DWH577" s="102"/>
      <c r="DWI577" s="102"/>
      <c r="DWJ577" s="103"/>
      <c r="DWK577" s="101" t="s">
        <v>330</v>
      </c>
      <c r="DWL577" s="102"/>
      <c r="DWM577" s="102"/>
      <c r="DWN577" s="102"/>
      <c r="DWO577" s="102"/>
      <c r="DWP577" s="102"/>
      <c r="DWQ577" s="102"/>
      <c r="DWR577" s="103"/>
      <c r="DWS577" s="101" t="s">
        <v>330</v>
      </c>
      <c r="DWT577" s="102"/>
      <c r="DWU577" s="102"/>
      <c r="DWV577" s="102"/>
      <c r="DWW577" s="102"/>
      <c r="DWX577" s="102"/>
      <c r="DWY577" s="102"/>
      <c r="DWZ577" s="103"/>
      <c r="DXA577" s="101" t="s">
        <v>330</v>
      </c>
      <c r="DXB577" s="102"/>
      <c r="DXC577" s="102"/>
      <c r="DXD577" s="102"/>
      <c r="DXE577" s="102"/>
      <c r="DXF577" s="102"/>
      <c r="DXG577" s="102"/>
      <c r="DXH577" s="103"/>
      <c r="DXI577" s="101" t="s">
        <v>330</v>
      </c>
      <c r="DXJ577" s="102"/>
      <c r="DXK577" s="102"/>
      <c r="DXL577" s="102"/>
      <c r="DXM577" s="102"/>
      <c r="DXN577" s="102"/>
      <c r="DXO577" s="102"/>
      <c r="DXP577" s="103"/>
      <c r="DXQ577" s="101" t="s">
        <v>330</v>
      </c>
      <c r="DXR577" s="102"/>
      <c r="DXS577" s="102"/>
      <c r="DXT577" s="102"/>
      <c r="DXU577" s="102"/>
      <c r="DXV577" s="102"/>
      <c r="DXW577" s="102"/>
      <c r="DXX577" s="103"/>
      <c r="DXY577" s="101" t="s">
        <v>330</v>
      </c>
      <c r="DXZ577" s="102"/>
      <c r="DYA577" s="102"/>
      <c r="DYB577" s="102"/>
      <c r="DYC577" s="102"/>
      <c r="DYD577" s="102"/>
      <c r="DYE577" s="102"/>
      <c r="DYF577" s="103"/>
      <c r="DYG577" s="101" t="s">
        <v>330</v>
      </c>
      <c r="DYH577" s="102"/>
      <c r="DYI577" s="102"/>
      <c r="DYJ577" s="102"/>
      <c r="DYK577" s="102"/>
      <c r="DYL577" s="102"/>
      <c r="DYM577" s="102"/>
      <c r="DYN577" s="103"/>
      <c r="DYO577" s="101" t="s">
        <v>330</v>
      </c>
      <c r="DYP577" s="102"/>
      <c r="DYQ577" s="102"/>
      <c r="DYR577" s="102"/>
      <c r="DYS577" s="102"/>
      <c r="DYT577" s="102"/>
      <c r="DYU577" s="102"/>
      <c r="DYV577" s="103"/>
      <c r="DYW577" s="101" t="s">
        <v>330</v>
      </c>
      <c r="DYX577" s="102"/>
      <c r="DYY577" s="102"/>
      <c r="DYZ577" s="102"/>
      <c r="DZA577" s="102"/>
      <c r="DZB577" s="102"/>
      <c r="DZC577" s="102"/>
      <c r="DZD577" s="103"/>
      <c r="DZE577" s="101" t="s">
        <v>330</v>
      </c>
      <c r="DZF577" s="102"/>
      <c r="DZG577" s="102"/>
      <c r="DZH577" s="102"/>
      <c r="DZI577" s="102"/>
      <c r="DZJ577" s="102"/>
      <c r="DZK577" s="102"/>
      <c r="DZL577" s="103"/>
      <c r="DZM577" s="101" t="s">
        <v>330</v>
      </c>
      <c r="DZN577" s="102"/>
      <c r="DZO577" s="102"/>
      <c r="DZP577" s="102"/>
      <c r="DZQ577" s="102"/>
      <c r="DZR577" s="102"/>
      <c r="DZS577" s="102"/>
      <c r="DZT577" s="103"/>
      <c r="DZU577" s="101" t="s">
        <v>330</v>
      </c>
      <c r="DZV577" s="102"/>
      <c r="DZW577" s="102"/>
      <c r="DZX577" s="102"/>
      <c r="DZY577" s="102"/>
      <c r="DZZ577" s="102"/>
      <c r="EAA577" s="102"/>
      <c r="EAB577" s="103"/>
      <c r="EAC577" s="101" t="s">
        <v>330</v>
      </c>
      <c r="EAD577" s="102"/>
      <c r="EAE577" s="102"/>
      <c r="EAF577" s="102"/>
      <c r="EAG577" s="102"/>
      <c r="EAH577" s="102"/>
      <c r="EAI577" s="102"/>
      <c r="EAJ577" s="103"/>
      <c r="EAK577" s="101" t="s">
        <v>330</v>
      </c>
      <c r="EAL577" s="102"/>
      <c r="EAM577" s="102"/>
      <c r="EAN577" s="102"/>
      <c r="EAO577" s="102"/>
      <c r="EAP577" s="102"/>
      <c r="EAQ577" s="102"/>
      <c r="EAR577" s="103"/>
      <c r="EAS577" s="101" t="s">
        <v>330</v>
      </c>
      <c r="EAT577" s="102"/>
      <c r="EAU577" s="102"/>
      <c r="EAV577" s="102"/>
      <c r="EAW577" s="102"/>
      <c r="EAX577" s="102"/>
      <c r="EAY577" s="102"/>
      <c r="EAZ577" s="103"/>
      <c r="EBA577" s="101" t="s">
        <v>330</v>
      </c>
      <c r="EBB577" s="102"/>
      <c r="EBC577" s="102"/>
      <c r="EBD577" s="102"/>
      <c r="EBE577" s="102"/>
      <c r="EBF577" s="102"/>
      <c r="EBG577" s="102"/>
      <c r="EBH577" s="103"/>
      <c r="EBI577" s="101" t="s">
        <v>330</v>
      </c>
      <c r="EBJ577" s="102"/>
      <c r="EBK577" s="102"/>
      <c r="EBL577" s="102"/>
      <c r="EBM577" s="102"/>
      <c r="EBN577" s="102"/>
      <c r="EBO577" s="102"/>
      <c r="EBP577" s="103"/>
      <c r="EBQ577" s="101" t="s">
        <v>330</v>
      </c>
      <c r="EBR577" s="102"/>
      <c r="EBS577" s="102"/>
      <c r="EBT577" s="102"/>
      <c r="EBU577" s="102"/>
      <c r="EBV577" s="102"/>
      <c r="EBW577" s="102"/>
      <c r="EBX577" s="103"/>
      <c r="EBY577" s="101" t="s">
        <v>330</v>
      </c>
      <c r="EBZ577" s="102"/>
      <c r="ECA577" s="102"/>
      <c r="ECB577" s="102"/>
      <c r="ECC577" s="102"/>
      <c r="ECD577" s="102"/>
      <c r="ECE577" s="102"/>
      <c r="ECF577" s="103"/>
      <c r="ECG577" s="101" t="s">
        <v>330</v>
      </c>
      <c r="ECH577" s="102"/>
      <c r="ECI577" s="102"/>
      <c r="ECJ577" s="102"/>
      <c r="ECK577" s="102"/>
      <c r="ECL577" s="102"/>
      <c r="ECM577" s="102"/>
      <c r="ECN577" s="103"/>
      <c r="ECO577" s="101" t="s">
        <v>330</v>
      </c>
      <c r="ECP577" s="102"/>
      <c r="ECQ577" s="102"/>
      <c r="ECR577" s="102"/>
      <c r="ECS577" s="102"/>
      <c r="ECT577" s="102"/>
      <c r="ECU577" s="102"/>
      <c r="ECV577" s="103"/>
      <c r="ECW577" s="101" t="s">
        <v>330</v>
      </c>
      <c r="ECX577" s="102"/>
      <c r="ECY577" s="102"/>
      <c r="ECZ577" s="102"/>
      <c r="EDA577" s="102"/>
      <c r="EDB577" s="102"/>
      <c r="EDC577" s="102"/>
      <c r="EDD577" s="103"/>
      <c r="EDE577" s="101" t="s">
        <v>330</v>
      </c>
      <c r="EDF577" s="102"/>
      <c r="EDG577" s="102"/>
      <c r="EDH577" s="102"/>
      <c r="EDI577" s="102"/>
      <c r="EDJ577" s="102"/>
      <c r="EDK577" s="102"/>
      <c r="EDL577" s="103"/>
      <c r="EDM577" s="101" t="s">
        <v>330</v>
      </c>
      <c r="EDN577" s="102"/>
      <c r="EDO577" s="102"/>
      <c r="EDP577" s="102"/>
      <c r="EDQ577" s="102"/>
      <c r="EDR577" s="102"/>
      <c r="EDS577" s="102"/>
      <c r="EDT577" s="103"/>
      <c r="EDU577" s="101" t="s">
        <v>330</v>
      </c>
      <c r="EDV577" s="102"/>
      <c r="EDW577" s="102"/>
      <c r="EDX577" s="102"/>
      <c r="EDY577" s="102"/>
      <c r="EDZ577" s="102"/>
      <c r="EEA577" s="102"/>
      <c r="EEB577" s="103"/>
      <c r="EEC577" s="101" t="s">
        <v>330</v>
      </c>
      <c r="EED577" s="102"/>
      <c r="EEE577" s="102"/>
      <c r="EEF577" s="102"/>
      <c r="EEG577" s="102"/>
      <c r="EEH577" s="102"/>
      <c r="EEI577" s="102"/>
      <c r="EEJ577" s="103"/>
      <c r="EEK577" s="101" t="s">
        <v>330</v>
      </c>
      <c r="EEL577" s="102"/>
      <c r="EEM577" s="102"/>
      <c r="EEN577" s="102"/>
      <c r="EEO577" s="102"/>
      <c r="EEP577" s="102"/>
      <c r="EEQ577" s="102"/>
      <c r="EER577" s="103"/>
      <c r="EES577" s="101" t="s">
        <v>330</v>
      </c>
      <c r="EET577" s="102"/>
      <c r="EEU577" s="102"/>
      <c r="EEV577" s="102"/>
      <c r="EEW577" s="102"/>
      <c r="EEX577" s="102"/>
      <c r="EEY577" s="102"/>
      <c r="EEZ577" s="103"/>
      <c r="EFA577" s="101" t="s">
        <v>330</v>
      </c>
      <c r="EFB577" s="102"/>
      <c r="EFC577" s="102"/>
      <c r="EFD577" s="102"/>
      <c r="EFE577" s="102"/>
      <c r="EFF577" s="102"/>
      <c r="EFG577" s="102"/>
      <c r="EFH577" s="103"/>
      <c r="EFI577" s="101" t="s">
        <v>330</v>
      </c>
      <c r="EFJ577" s="102"/>
      <c r="EFK577" s="102"/>
      <c r="EFL577" s="102"/>
      <c r="EFM577" s="102"/>
      <c r="EFN577" s="102"/>
      <c r="EFO577" s="102"/>
      <c r="EFP577" s="103"/>
      <c r="EFQ577" s="101" t="s">
        <v>330</v>
      </c>
      <c r="EFR577" s="102"/>
      <c r="EFS577" s="102"/>
      <c r="EFT577" s="102"/>
      <c r="EFU577" s="102"/>
      <c r="EFV577" s="102"/>
      <c r="EFW577" s="102"/>
      <c r="EFX577" s="103"/>
      <c r="EFY577" s="101" t="s">
        <v>330</v>
      </c>
      <c r="EFZ577" s="102"/>
      <c r="EGA577" s="102"/>
      <c r="EGB577" s="102"/>
      <c r="EGC577" s="102"/>
      <c r="EGD577" s="102"/>
      <c r="EGE577" s="102"/>
      <c r="EGF577" s="103"/>
      <c r="EGG577" s="101" t="s">
        <v>330</v>
      </c>
      <c r="EGH577" s="102"/>
      <c r="EGI577" s="102"/>
      <c r="EGJ577" s="102"/>
      <c r="EGK577" s="102"/>
      <c r="EGL577" s="102"/>
      <c r="EGM577" s="102"/>
      <c r="EGN577" s="103"/>
      <c r="EGO577" s="101" t="s">
        <v>330</v>
      </c>
      <c r="EGP577" s="102"/>
      <c r="EGQ577" s="102"/>
      <c r="EGR577" s="102"/>
      <c r="EGS577" s="102"/>
      <c r="EGT577" s="102"/>
      <c r="EGU577" s="102"/>
      <c r="EGV577" s="103"/>
      <c r="EGW577" s="101" t="s">
        <v>330</v>
      </c>
      <c r="EGX577" s="102"/>
      <c r="EGY577" s="102"/>
      <c r="EGZ577" s="102"/>
      <c r="EHA577" s="102"/>
      <c r="EHB577" s="102"/>
      <c r="EHC577" s="102"/>
      <c r="EHD577" s="103"/>
      <c r="EHE577" s="101" t="s">
        <v>330</v>
      </c>
      <c r="EHF577" s="102"/>
      <c r="EHG577" s="102"/>
      <c r="EHH577" s="102"/>
      <c r="EHI577" s="102"/>
      <c r="EHJ577" s="102"/>
      <c r="EHK577" s="102"/>
      <c r="EHL577" s="103"/>
      <c r="EHM577" s="101" t="s">
        <v>330</v>
      </c>
      <c r="EHN577" s="102"/>
      <c r="EHO577" s="102"/>
      <c r="EHP577" s="102"/>
      <c r="EHQ577" s="102"/>
      <c r="EHR577" s="102"/>
      <c r="EHS577" s="102"/>
      <c r="EHT577" s="103"/>
      <c r="EHU577" s="101" t="s">
        <v>330</v>
      </c>
      <c r="EHV577" s="102"/>
      <c r="EHW577" s="102"/>
      <c r="EHX577" s="102"/>
      <c r="EHY577" s="102"/>
      <c r="EHZ577" s="102"/>
      <c r="EIA577" s="102"/>
      <c r="EIB577" s="103"/>
      <c r="EIC577" s="101" t="s">
        <v>330</v>
      </c>
      <c r="EID577" s="102"/>
      <c r="EIE577" s="102"/>
      <c r="EIF577" s="102"/>
      <c r="EIG577" s="102"/>
      <c r="EIH577" s="102"/>
      <c r="EII577" s="102"/>
      <c r="EIJ577" s="103"/>
      <c r="EIK577" s="101" t="s">
        <v>330</v>
      </c>
      <c r="EIL577" s="102"/>
      <c r="EIM577" s="102"/>
      <c r="EIN577" s="102"/>
      <c r="EIO577" s="102"/>
      <c r="EIP577" s="102"/>
      <c r="EIQ577" s="102"/>
      <c r="EIR577" s="103"/>
      <c r="EIS577" s="101" t="s">
        <v>330</v>
      </c>
      <c r="EIT577" s="102"/>
      <c r="EIU577" s="102"/>
      <c r="EIV577" s="102"/>
      <c r="EIW577" s="102"/>
      <c r="EIX577" s="102"/>
      <c r="EIY577" s="102"/>
      <c r="EIZ577" s="103"/>
      <c r="EJA577" s="101" t="s">
        <v>330</v>
      </c>
      <c r="EJB577" s="102"/>
      <c r="EJC577" s="102"/>
      <c r="EJD577" s="102"/>
      <c r="EJE577" s="102"/>
      <c r="EJF577" s="102"/>
      <c r="EJG577" s="102"/>
      <c r="EJH577" s="103"/>
      <c r="EJI577" s="101" t="s">
        <v>330</v>
      </c>
      <c r="EJJ577" s="102"/>
      <c r="EJK577" s="102"/>
      <c r="EJL577" s="102"/>
      <c r="EJM577" s="102"/>
      <c r="EJN577" s="102"/>
      <c r="EJO577" s="102"/>
      <c r="EJP577" s="103"/>
      <c r="EJQ577" s="101" t="s">
        <v>330</v>
      </c>
      <c r="EJR577" s="102"/>
      <c r="EJS577" s="102"/>
      <c r="EJT577" s="102"/>
      <c r="EJU577" s="102"/>
      <c r="EJV577" s="102"/>
      <c r="EJW577" s="102"/>
      <c r="EJX577" s="103"/>
      <c r="EJY577" s="101" t="s">
        <v>330</v>
      </c>
      <c r="EJZ577" s="102"/>
      <c r="EKA577" s="102"/>
      <c r="EKB577" s="102"/>
      <c r="EKC577" s="102"/>
      <c r="EKD577" s="102"/>
      <c r="EKE577" s="102"/>
      <c r="EKF577" s="103"/>
      <c r="EKG577" s="101" t="s">
        <v>330</v>
      </c>
      <c r="EKH577" s="102"/>
      <c r="EKI577" s="102"/>
      <c r="EKJ577" s="102"/>
      <c r="EKK577" s="102"/>
      <c r="EKL577" s="102"/>
      <c r="EKM577" s="102"/>
      <c r="EKN577" s="103"/>
      <c r="EKO577" s="101" t="s">
        <v>330</v>
      </c>
      <c r="EKP577" s="102"/>
      <c r="EKQ577" s="102"/>
      <c r="EKR577" s="102"/>
      <c r="EKS577" s="102"/>
      <c r="EKT577" s="102"/>
      <c r="EKU577" s="102"/>
      <c r="EKV577" s="103"/>
      <c r="EKW577" s="101" t="s">
        <v>330</v>
      </c>
      <c r="EKX577" s="102"/>
      <c r="EKY577" s="102"/>
      <c r="EKZ577" s="102"/>
      <c r="ELA577" s="102"/>
      <c r="ELB577" s="102"/>
      <c r="ELC577" s="102"/>
      <c r="ELD577" s="103"/>
      <c r="ELE577" s="101" t="s">
        <v>330</v>
      </c>
      <c r="ELF577" s="102"/>
      <c r="ELG577" s="102"/>
      <c r="ELH577" s="102"/>
      <c r="ELI577" s="102"/>
      <c r="ELJ577" s="102"/>
      <c r="ELK577" s="102"/>
      <c r="ELL577" s="103"/>
      <c r="ELM577" s="101" t="s">
        <v>330</v>
      </c>
      <c r="ELN577" s="102"/>
      <c r="ELO577" s="102"/>
      <c r="ELP577" s="102"/>
      <c r="ELQ577" s="102"/>
      <c r="ELR577" s="102"/>
      <c r="ELS577" s="102"/>
      <c r="ELT577" s="103"/>
      <c r="ELU577" s="101" t="s">
        <v>330</v>
      </c>
      <c r="ELV577" s="102"/>
      <c r="ELW577" s="102"/>
      <c r="ELX577" s="102"/>
      <c r="ELY577" s="102"/>
      <c r="ELZ577" s="102"/>
      <c r="EMA577" s="102"/>
      <c r="EMB577" s="103"/>
      <c r="EMC577" s="101" t="s">
        <v>330</v>
      </c>
      <c r="EMD577" s="102"/>
      <c r="EME577" s="102"/>
      <c r="EMF577" s="102"/>
      <c r="EMG577" s="102"/>
      <c r="EMH577" s="102"/>
      <c r="EMI577" s="102"/>
      <c r="EMJ577" s="103"/>
      <c r="EMK577" s="101" t="s">
        <v>330</v>
      </c>
      <c r="EML577" s="102"/>
      <c r="EMM577" s="102"/>
      <c r="EMN577" s="102"/>
      <c r="EMO577" s="102"/>
      <c r="EMP577" s="102"/>
      <c r="EMQ577" s="102"/>
      <c r="EMR577" s="103"/>
      <c r="EMS577" s="101" t="s">
        <v>330</v>
      </c>
      <c r="EMT577" s="102"/>
      <c r="EMU577" s="102"/>
      <c r="EMV577" s="102"/>
      <c r="EMW577" s="102"/>
      <c r="EMX577" s="102"/>
      <c r="EMY577" s="102"/>
      <c r="EMZ577" s="103"/>
      <c r="ENA577" s="101" t="s">
        <v>330</v>
      </c>
      <c r="ENB577" s="102"/>
      <c r="ENC577" s="102"/>
      <c r="END577" s="102"/>
      <c r="ENE577" s="102"/>
      <c r="ENF577" s="102"/>
      <c r="ENG577" s="102"/>
      <c r="ENH577" s="103"/>
      <c r="ENI577" s="101" t="s">
        <v>330</v>
      </c>
      <c r="ENJ577" s="102"/>
      <c r="ENK577" s="102"/>
      <c r="ENL577" s="102"/>
      <c r="ENM577" s="102"/>
      <c r="ENN577" s="102"/>
      <c r="ENO577" s="102"/>
      <c r="ENP577" s="103"/>
      <c r="ENQ577" s="101" t="s">
        <v>330</v>
      </c>
      <c r="ENR577" s="102"/>
      <c r="ENS577" s="102"/>
      <c r="ENT577" s="102"/>
      <c r="ENU577" s="102"/>
      <c r="ENV577" s="102"/>
      <c r="ENW577" s="102"/>
      <c r="ENX577" s="103"/>
      <c r="ENY577" s="101" t="s">
        <v>330</v>
      </c>
      <c r="ENZ577" s="102"/>
      <c r="EOA577" s="102"/>
      <c r="EOB577" s="102"/>
      <c r="EOC577" s="102"/>
      <c r="EOD577" s="102"/>
      <c r="EOE577" s="102"/>
      <c r="EOF577" s="103"/>
      <c r="EOG577" s="101" t="s">
        <v>330</v>
      </c>
      <c r="EOH577" s="102"/>
      <c r="EOI577" s="102"/>
      <c r="EOJ577" s="102"/>
      <c r="EOK577" s="102"/>
      <c r="EOL577" s="102"/>
      <c r="EOM577" s="102"/>
      <c r="EON577" s="103"/>
      <c r="EOO577" s="101" t="s">
        <v>330</v>
      </c>
      <c r="EOP577" s="102"/>
      <c r="EOQ577" s="102"/>
      <c r="EOR577" s="102"/>
      <c r="EOS577" s="102"/>
      <c r="EOT577" s="102"/>
      <c r="EOU577" s="102"/>
      <c r="EOV577" s="103"/>
      <c r="EOW577" s="101" t="s">
        <v>330</v>
      </c>
      <c r="EOX577" s="102"/>
      <c r="EOY577" s="102"/>
      <c r="EOZ577" s="102"/>
      <c r="EPA577" s="102"/>
      <c r="EPB577" s="102"/>
      <c r="EPC577" s="102"/>
      <c r="EPD577" s="103"/>
      <c r="EPE577" s="101" t="s">
        <v>330</v>
      </c>
      <c r="EPF577" s="102"/>
      <c r="EPG577" s="102"/>
      <c r="EPH577" s="102"/>
      <c r="EPI577" s="102"/>
      <c r="EPJ577" s="102"/>
      <c r="EPK577" s="102"/>
      <c r="EPL577" s="103"/>
      <c r="EPM577" s="101" t="s">
        <v>330</v>
      </c>
      <c r="EPN577" s="102"/>
      <c r="EPO577" s="102"/>
      <c r="EPP577" s="102"/>
      <c r="EPQ577" s="102"/>
      <c r="EPR577" s="102"/>
      <c r="EPS577" s="102"/>
      <c r="EPT577" s="103"/>
      <c r="EPU577" s="101" t="s">
        <v>330</v>
      </c>
      <c r="EPV577" s="102"/>
      <c r="EPW577" s="102"/>
      <c r="EPX577" s="102"/>
      <c r="EPY577" s="102"/>
      <c r="EPZ577" s="102"/>
      <c r="EQA577" s="102"/>
      <c r="EQB577" s="103"/>
      <c r="EQC577" s="101" t="s">
        <v>330</v>
      </c>
      <c r="EQD577" s="102"/>
      <c r="EQE577" s="102"/>
      <c r="EQF577" s="102"/>
      <c r="EQG577" s="102"/>
      <c r="EQH577" s="102"/>
      <c r="EQI577" s="102"/>
      <c r="EQJ577" s="103"/>
      <c r="EQK577" s="101" t="s">
        <v>330</v>
      </c>
      <c r="EQL577" s="102"/>
      <c r="EQM577" s="102"/>
      <c r="EQN577" s="102"/>
      <c r="EQO577" s="102"/>
      <c r="EQP577" s="102"/>
      <c r="EQQ577" s="102"/>
      <c r="EQR577" s="103"/>
      <c r="EQS577" s="101" t="s">
        <v>330</v>
      </c>
      <c r="EQT577" s="102"/>
      <c r="EQU577" s="102"/>
      <c r="EQV577" s="102"/>
      <c r="EQW577" s="102"/>
      <c r="EQX577" s="102"/>
      <c r="EQY577" s="102"/>
      <c r="EQZ577" s="103"/>
      <c r="ERA577" s="101" t="s">
        <v>330</v>
      </c>
      <c r="ERB577" s="102"/>
      <c r="ERC577" s="102"/>
      <c r="ERD577" s="102"/>
      <c r="ERE577" s="102"/>
      <c r="ERF577" s="102"/>
      <c r="ERG577" s="102"/>
      <c r="ERH577" s="103"/>
      <c r="ERI577" s="101" t="s">
        <v>330</v>
      </c>
      <c r="ERJ577" s="102"/>
      <c r="ERK577" s="102"/>
      <c r="ERL577" s="102"/>
      <c r="ERM577" s="102"/>
      <c r="ERN577" s="102"/>
      <c r="ERO577" s="102"/>
      <c r="ERP577" s="103"/>
      <c r="ERQ577" s="101" t="s">
        <v>330</v>
      </c>
      <c r="ERR577" s="102"/>
      <c r="ERS577" s="102"/>
      <c r="ERT577" s="102"/>
      <c r="ERU577" s="102"/>
      <c r="ERV577" s="102"/>
      <c r="ERW577" s="102"/>
      <c r="ERX577" s="103"/>
      <c r="ERY577" s="101" t="s">
        <v>330</v>
      </c>
      <c r="ERZ577" s="102"/>
      <c r="ESA577" s="102"/>
      <c r="ESB577" s="102"/>
      <c r="ESC577" s="102"/>
      <c r="ESD577" s="102"/>
      <c r="ESE577" s="102"/>
      <c r="ESF577" s="103"/>
      <c r="ESG577" s="101" t="s">
        <v>330</v>
      </c>
      <c r="ESH577" s="102"/>
      <c r="ESI577" s="102"/>
      <c r="ESJ577" s="102"/>
      <c r="ESK577" s="102"/>
      <c r="ESL577" s="102"/>
      <c r="ESM577" s="102"/>
      <c r="ESN577" s="103"/>
      <c r="ESO577" s="101" t="s">
        <v>330</v>
      </c>
      <c r="ESP577" s="102"/>
      <c r="ESQ577" s="102"/>
      <c r="ESR577" s="102"/>
      <c r="ESS577" s="102"/>
      <c r="EST577" s="102"/>
      <c r="ESU577" s="102"/>
      <c r="ESV577" s="103"/>
      <c r="ESW577" s="101" t="s">
        <v>330</v>
      </c>
      <c r="ESX577" s="102"/>
      <c r="ESY577" s="102"/>
      <c r="ESZ577" s="102"/>
      <c r="ETA577" s="102"/>
      <c r="ETB577" s="102"/>
      <c r="ETC577" s="102"/>
      <c r="ETD577" s="103"/>
      <c r="ETE577" s="101" t="s">
        <v>330</v>
      </c>
      <c r="ETF577" s="102"/>
      <c r="ETG577" s="102"/>
      <c r="ETH577" s="102"/>
      <c r="ETI577" s="102"/>
      <c r="ETJ577" s="102"/>
      <c r="ETK577" s="102"/>
      <c r="ETL577" s="103"/>
      <c r="ETM577" s="101" t="s">
        <v>330</v>
      </c>
      <c r="ETN577" s="102"/>
      <c r="ETO577" s="102"/>
      <c r="ETP577" s="102"/>
      <c r="ETQ577" s="102"/>
      <c r="ETR577" s="102"/>
      <c r="ETS577" s="102"/>
      <c r="ETT577" s="103"/>
      <c r="ETU577" s="101" t="s">
        <v>330</v>
      </c>
      <c r="ETV577" s="102"/>
      <c r="ETW577" s="102"/>
      <c r="ETX577" s="102"/>
      <c r="ETY577" s="102"/>
      <c r="ETZ577" s="102"/>
      <c r="EUA577" s="102"/>
      <c r="EUB577" s="103"/>
      <c r="EUC577" s="101" t="s">
        <v>330</v>
      </c>
      <c r="EUD577" s="102"/>
      <c r="EUE577" s="102"/>
      <c r="EUF577" s="102"/>
      <c r="EUG577" s="102"/>
      <c r="EUH577" s="102"/>
      <c r="EUI577" s="102"/>
      <c r="EUJ577" s="103"/>
      <c r="EUK577" s="101" t="s">
        <v>330</v>
      </c>
      <c r="EUL577" s="102"/>
      <c r="EUM577" s="102"/>
      <c r="EUN577" s="102"/>
      <c r="EUO577" s="102"/>
      <c r="EUP577" s="102"/>
      <c r="EUQ577" s="102"/>
      <c r="EUR577" s="103"/>
      <c r="EUS577" s="101" t="s">
        <v>330</v>
      </c>
      <c r="EUT577" s="102"/>
      <c r="EUU577" s="102"/>
      <c r="EUV577" s="102"/>
      <c r="EUW577" s="102"/>
      <c r="EUX577" s="102"/>
      <c r="EUY577" s="102"/>
      <c r="EUZ577" s="103"/>
      <c r="EVA577" s="101" t="s">
        <v>330</v>
      </c>
      <c r="EVB577" s="102"/>
      <c r="EVC577" s="102"/>
      <c r="EVD577" s="102"/>
      <c r="EVE577" s="102"/>
      <c r="EVF577" s="102"/>
      <c r="EVG577" s="102"/>
      <c r="EVH577" s="103"/>
      <c r="EVI577" s="101" t="s">
        <v>330</v>
      </c>
      <c r="EVJ577" s="102"/>
      <c r="EVK577" s="102"/>
      <c r="EVL577" s="102"/>
      <c r="EVM577" s="102"/>
      <c r="EVN577" s="102"/>
      <c r="EVO577" s="102"/>
      <c r="EVP577" s="103"/>
      <c r="EVQ577" s="101" t="s">
        <v>330</v>
      </c>
      <c r="EVR577" s="102"/>
      <c r="EVS577" s="102"/>
      <c r="EVT577" s="102"/>
      <c r="EVU577" s="102"/>
      <c r="EVV577" s="102"/>
      <c r="EVW577" s="102"/>
      <c r="EVX577" s="103"/>
      <c r="EVY577" s="101" t="s">
        <v>330</v>
      </c>
      <c r="EVZ577" s="102"/>
      <c r="EWA577" s="102"/>
      <c r="EWB577" s="102"/>
      <c r="EWC577" s="102"/>
      <c r="EWD577" s="102"/>
      <c r="EWE577" s="102"/>
      <c r="EWF577" s="103"/>
      <c r="EWG577" s="101" t="s">
        <v>330</v>
      </c>
      <c r="EWH577" s="102"/>
      <c r="EWI577" s="102"/>
      <c r="EWJ577" s="102"/>
      <c r="EWK577" s="102"/>
      <c r="EWL577" s="102"/>
      <c r="EWM577" s="102"/>
      <c r="EWN577" s="103"/>
      <c r="EWO577" s="101" t="s">
        <v>330</v>
      </c>
      <c r="EWP577" s="102"/>
      <c r="EWQ577" s="102"/>
      <c r="EWR577" s="102"/>
      <c r="EWS577" s="102"/>
      <c r="EWT577" s="102"/>
      <c r="EWU577" s="102"/>
      <c r="EWV577" s="103"/>
      <c r="EWW577" s="101" t="s">
        <v>330</v>
      </c>
      <c r="EWX577" s="102"/>
      <c r="EWY577" s="102"/>
      <c r="EWZ577" s="102"/>
      <c r="EXA577" s="102"/>
      <c r="EXB577" s="102"/>
      <c r="EXC577" s="102"/>
      <c r="EXD577" s="103"/>
      <c r="EXE577" s="101" t="s">
        <v>330</v>
      </c>
      <c r="EXF577" s="102"/>
      <c r="EXG577" s="102"/>
      <c r="EXH577" s="102"/>
      <c r="EXI577" s="102"/>
      <c r="EXJ577" s="102"/>
      <c r="EXK577" s="102"/>
      <c r="EXL577" s="103"/>
      <c r="EXM577" s="101" t="s">
        <v>330</v>
      </c>
      <c r="EXN577" s="102"/>
      <c r="EXO577" s="102"/>
      <c r="EXP577" s="102"/>
      <c r="EXQ577" s="102"/>
      <c r="EXR577" s="102"/>
      <c r="EXS577" s="102"/>
      <c r="EXT577" s="103"/>
      <c r="EXU577" s="101" t="s">
        <v>330</v>
      </c>
      <c r="EXV577" s="102"/>
      <c r="EXW577" s="102"/>
      <c r="EXX577" s="102"/>
      <c r="EXY577" s="102"/>
      <c r="EXZ577" s="102"/>
      <c r="EYA577" s="102"/>
      <c r="EYB577" s="103"/>
      <c r="EYC577" s="101" t="s">
        <v>330</v>
      </c>
      <c r="EYD577" s="102"/>
      <c r="EYE577" s="102"/>
      <c r="EYF577" s="102"/>
      <c r="EYG577" s="102"/>
      <c r="EYH577" s="102"/>
      <c r="EYI577" s="102"/>
      <c r="EYJ577" s="103"/>
      <c r="EYK577" s="101" t="s">
        <v>330</v>
      </c>
      <c r="EYL577" s="102"/>
      <c r="EYM577" s="102"/>
      <c r="EYN577" s="102"/>
      <c r="EYO577" s="102"/>
      <c r="EYP577" s="102"/>
      <c r="EYQ577" s="102"/>
      <c r="EYR577" s="103"/>
      <c r="EYS577" s="101" t="s">
        <v>330</v>
      </c>
      <c r="EYT577" s="102"/>
      <c r="EYU577" s="102"/>
      <c r="EYV577" s="102"/>
      <c r="EYW577" s="102"/>
      <c r="EYX577" s="102"/>
      <c r="EYY577" s="102"/>
      <c r="EYZ577" s="103"/>
      <c r="EZA577" s="101" t="s">
        <v>330</v>
      </c>
      <c r="EZB577" s="102"/>
      <c r="EZC577" s="102"/>
      <c r="EZD577" s="102"/>
      <c r="EZE577" s="102"/>
      <c r="EZF577" s="102"/>
      <c r="EZG577" s="102"/>
      <c r="EZH577" s="103"/>
      <c r="EZI577" s="101" t="s">
        <v>330</v>
      </c>
      <c r="EZJ577" s="102"/>
      <c r="EZK577" s="102"/>
      <c r="EZL577" s="102"/>
      <c r="EZM577" s="102"/>
      <c r="EZN577" s="102"/>
      <c r="EZO577" s="102"/>
      <c r="EZP577" s="103"/>
      <c r="EZQ577" s="101" t="s">
        <v>330</v>
      </c>
      <c r="EZR577" s="102"/>
      <c r="EZS577" s="102"/>
      <c r="EZT577" s="102"/>
      <c r="EZU577" s="102"/>
      <c r="EZV577" s="102"/>
      <c r="EZW577" s="102"/>
      <c r="EZX577" s="103"/>
      <c r="EZY577" s="101" t="s">
        <v>330</v>
      </c>
      <c r="EZZ577" s="102"/>
      <c r="FAA577" s="102"/>
      <c r="FAB577" s="102"/>
      <c r="FAC577" s="102"/>
      <c r="FAD577" s="102"/>
      <c r="FAE577" s="102"/>
      <c r="FAF577" s="103"/>
      <c r="FAG577" s="101" t="s">
        <v>330</v>
      </c>
      <c r="FAH577" s="102"/>
      <c r="FAI577" s="102"/>
      <c r="FAJ577" s="102"/>
      <c r="FAK577" s="102"/>
      <c r="FAL577" s="102"/>
      <c r="FAM577" s="102"/>
      <c r="FAN577" s="103"/>
      <c r="FAO577" s="101" t="s">
        <v>330</v>
      </c>
      <c r="FAP577" s="102"/>
      <c r="FAQ577" s="102"/>
      <c r="FAR577" s="102"/>
      <c r="FAS577" s="102"/>
      <c r="FAT577" s="102"/>
      <c r="FAU577" s="102"/>
      <c r="FAV577" s="103"/>
      <c r="FAW577" s="101" t="s">
        <v>330</v>
      </c>
      <c r="FAX577" s="102"/>
      <c r="FAY577" s="102"/>
      <c r="FAZ577" s="102"/>
      <c r="FBA577" s="102"/>
      <c r="FBB577" s="102"/>
      <c r="FBC577" s="102"/>
      <c r="FBD577" s="103"/>
      <c r="FBE577" s="101" t="s">
        <v>330</v>
      </c>
      <c r="FBF577" s="102"/>
      <c r="FBG577" s="102"/>
      <c r="FBH577" s="102"/>
      <c r="FBI577" s="102"/>
      <c r="FBJ577" s="102"/>
      <c r="FBK577" s="102"/>
      <c r="FBL577" s="103"/>
      <c r="FBM577" s="101" t="s">
        <v>330</v>
      </c>
      <c r="FBN577" s="102"/>
      <c r="FBO577" s="102"/>
      <c r="FBP577" s="102"/>
      <c r="FBQ577" s="102"/>
      <c r="FBR577" s="102"/>
      <c r="FBS577" s="102"/>
      <c r="FBT577" s="103"/>
      <c r="FBU577" s="101" t="s">
        <v>330</v>
      </c>
      <c r="FBV577" s="102"/>
      <c r="FBW577" s="102"/>
      <c r="FBX577" s="102"/>
      <c r="FBY577" s="102"/>
      <c r="FBZ577" s="102"/>
      <c r="FCA577" s="102"/>
      <c r="FCB577" s="103"/>
      <c r="FCC577" s="101" t="s">
        <v>330</v>
      </c>
      <c r="FCD577" s="102"/>
      <c r="FCE577" s="102"/>
      <c r="FCF577" s="102"/>
      <c r="FCG577" s="102"/>
      <c r="FCH577" s="102"/>
      <c r="FCI577" s="102"/>
      <c r="FCJ577" s="103"/>
      <c r="FCK577" s="101" t="s">
        <v>330</v>
      </c>
      <c r="FCL577" s="102"/>
      <c r="FCM577" s="102"/>
      <c r="FCN577" s="102"/>
      <c r="FCO577" s="102"/>
      <c r="FCP577" s="102"/>
      <c r="FCQ577" s="102"/>
      <c r="FCR577" s="103"/>
      <c r="FCS577" s="101" t="s">
        <v>330</v>
      </c>
      <c r="FCT577" s="102"/>
      <c r="FCU577" s="102"/>
      <c r="FCV577" s="102"/>
      <c r="FCW577" s="102"/>
      <c r="FCX577" s="102"/>
      <c r="FCY577" s="102"/>
      <c r="FCZ577" s="103"/>
      <c r="FDA577" s="101" t="s">
        <v>330</v>
      </c>
      <c r="FDB577" s="102"/>
      <c r="FDC577" s="102"/>
      <c r="FDD577" s="102"/>
      <c r="FDE577" s="102"/>
      <c r="FDF577" s="102"/>
      <c r="FDG577" s="102"/>
      <c r="FDH577" s="103"/>
      <c r="FDI577" s="101" t="s">
        <v>330</v>
      </c>
      <c r="FDJ577" s="102"/>
      <c r="FDK577" s="102"/>
      <c r="FDL577" s="102"/>
      <c r="FDM577" s="102"/>
      <c r="FDN577" s="102"/>
      <c r="FDO577" s="102"/>
      <c r="FDP577" s="103"/>
      <c r="FDQ577" s="101" t="s">
        <v>330</v>
      </c>
      <c r="FDR577" s="102"/>
      <c r="FDS577" s="102"/>
      <c r="FDT577" s="102"/>
      <c r="FDU577" s="102"/>
      <c r="FDV577" s="102"/>
      <c r="FDW577" s="102"/>
      <c r="FDX577" s="103"/>
      <c r="FDY577" s="101" t="s">
        <v>330</v>
      </c>
      <c r="FDZ577" s="102"/>
      <c r="FEA577" s="102"/>
      <c r="FEB577" s="102"/>
      <c r="FEC577" s="102"/>
      <c r="FED577" s="102"/>
      <c r="FEE577" s="102"/>
      <c r="FEF577" s="103"/>
      <c r="FEG577" s="101" t="s">
        <v>330</v>
      </c>
      <c r="FEH577" s="102"/>
      <c r="FEI577" s="102"/>
      <c r="FEJ577" s="102"/>
      <c r="FEK577" s="102"/>
      <c r="FEL577" s="102"/>
      <c r="FEM577" s="102"/>
      <c r="FEN577" s="103"/>
      <c r="FEO577" s="101" t="s">
        <v>330</v>
      </c>
      <c r="FEP577" s="102"/>
      <c r="FEQ577" s="102"/>
      <c r="FER577" s="102"/>
      <c r="FES577" s="102"/>
      <c r="FET577" s="102"/>
      <c r="FEU577" s="102"/>
      <c r="FEV577" s="103"/>
      <c r="FEW577" s="101" t="s">
        <v>330</v>
      </c>
      <c r="FEX577" s="102"/>
      <c r="FEY577" s="102"/>
      <c r="FEZ577" s="102"/>
      <c r="FFA577" s="102"/>
      <c r="FFB577" s="102"/>
      <c r="FFC577" s="102"/>
      <c r="FFD577" s="103"/>
      <c r="FFE577" s="101" t="s">
        <v>330</v>
      </c>
      <c r="FFF577" s="102"/>
      <c r="FFG577" s="102"/>
      <c r="FFH577" s="102"/>
      <c r="FFI577" s="102"/>
      <c r="FFJ577" s="102"/>
      <c r="FFK577" s="102"/>
      <c r="FFL577" s="103"/>
      <c r="FFM577" s="101" t="s">
        <v>330</v>
      </c>
      <c r="FFN577" s="102"/>
      <c r="FFO577" s="102"/>
      <c r="FFP577" s="102"/>
      <c r="FFQ577" s="102"/>
      <c r="FFR577" s="102"/>
      <c r="FFS577" s="102"/>
      <c r="FFT577" s="103"/>
      <c r="FFU577" s="101" t="s">
        <v>330</v>
      </c>
      <c r="FFV577" s="102"/>
      <c r="FFW577" s="102"/>
      <c r="FFX577" s="102"/>
      <c r="FFY577" s="102"/>
      <c r="FFZ577" s="102"/>
      <c r="FGA577" s="102"/>
      <c r="FGB577" s="103"/>
      <c r="FGC577" s="101" t="s">
        <v>330</v>
      </c>
      <c r="FGD577" s="102"/>
      <c r="FGE577" s="102"/>
      <c r="FGF577" s="102"/>
      <c r="FGG577" s="102"/>
      <c r="FGH577" s="102"/>
      <c r="FGI577" s="102"/>
      <c r="FGJ577" s="103"/>
      <c r="FGK577" s="101" t="s">
        <v>330</v>
      </c>
      <c r="FGL577" s="102"/>
      <c r="FGM577" s="102"/>
      <c r="FGN577" s="102"/>
      <c r="FGO577" s="102"/>
      <c r="FGP577" s="102"/>
      <c r="FGQ577" s="102"/>
      <c r="FGR577" s="103"/>
      <c r="FGS577" s="101" t="s">
        <v>330</v>
      </c>
      <c r="FGT577" s="102"/>
      <c r="FGU577" s="102"/>
      <c r="FGV577" s="102"/>
      <c r="FGW577" s="102"/>
      <c r="FGX577" s="102"/>
      <c r="FGY577" s="102"/>
      <c r="FGZ577" s="103"/>
      <c r="FHA577" s="101" t="s">
        <v>330</v>
      </c>
      <c r="FHB577" s="102"/>
      <c r="FHC577" s="102"/>
      <c r="FHD577" s="102"/>
      <c r="FHE577" s="102"/>
      <c r="FHF577" s="102"/>
      <c r="FHG577" s="102"/>
      <c r="FHH577" s="103"/>
      <c r="FHI577" s="101" t="s">
        <v>330</v>
      </c>
      <c r="FHJ577" s="102"/>
      <c r="FHK577" s="102"/>
      <c r="FHL577" s="102"/>
      <c r="FHM577" s="102"/>
      <c r="FHN577" s="102"/>
      <c r="FHO577" s="102"/>
      <c r="FHP577" s="103"/>
      <c r="FHQ577" s="101" t="s">
        <v>330</v>
      </c>
      <c r="FHR577" s="102"/>
      <c r="FHS577" s="102"/>
      <c r="FHT577" s="102"/>
      <c r="FHU577" s="102"/>
      <c r="FHV577" s="102"/>
      <c r="FHW577" s="102"/>
      <c r="FHX577" s="103"/>
      <c r="FHY577" s="101" t="s">
        <v>330</v>
      </c>
      <c r="FHZ577" s="102"/>
      <c r="FIA577" s="102"/>
      <c r="FIB577" s="102"/>
      <c r="FIC577" s="102"/>
      <c r="FID577" s="102"/>
      <c r="FIE577" s="102"/>
      <c r="FIF577" s="103"/>
      <c r="FIG577" s="101" t="s">
        <v>330</v>
      </c>
      <c r="FIH577" s="102"/>
      <c r="FII577" s="102"/>
      <c r="FIJ577" s="102"/>
      <c r="FIK577" s="102"/>
      <c r="FIL577" s="102"/>
      <c r="FIM577" s="102"/>
      <c r="FIN577" s="103"/>
      <c r="FIO577" s="101" t="s">
        <v>330</v>
      </c>
      <c r="FIP577" s="102"/>
      <c r="FIQ577" s="102"/>
      <c r="FIR577" s="102"/>
      <c r="FIS577" s="102"/>
      <c r="FIT577" s="102"/>
      <c r="FIU577" s="102"/>
      <c r="FIV577" s="103"/>
      <c r="FIW577" s="101" t="s">
        <v>330</v>
      </c>
      <c r="FIX577" s="102"/>
      <c r="FIY577" s="102"/>
      <c r="FIZ577" s="102"/>
      <c r="FJA577" s="102"/>
      <c r="FJB577" s="102"/>
      <c r="FJC577" s="102"/>
      <c r="FJD577" s="103"/>
      <c r="FJE577" s="101" t="s">
        <v>330</v>
      </c>
      <c r="FJF577" s="102"/>
      <c r="FJG577" s="102"/>
      <c r="FJH577" s="102"/>
      <c r="FJI577" s="102"/>
      <c r="FJJ577" s="102"/>
      <c r="FJK577" s="102"/>
      <c r="FJL577" s="103"/>
      <c r="FJM577" s="101" t="s">
        <v>330</v>
      </c>
      <c r="FJN577" s="102"/>
      <c r="FJO577" s="102"/>
      <c r="FJP577" s="102"/>
      <c r="FJQ577" s="102"/>
      <c r="FJR577" s="102"/>
      <c r="FJS577" s="102"/>
      <c r="FJT577" s="103"/>
      <c r="FJU577" s="101" t="s">
        <v>330</v>
      </c>
      <c r="FJV577" s="102"/>
      <c r="FJW577" s="102"/>
      <c r="FJX577" s="102"/>
      <c r="FJY577" s="102"/>
      <c r="FJZ577" s="102"/>
      <c r="FKA577" s="102"/>
      <c r="FKB577" s="103"/>
      <c r="FKC577" s="101" t="s">
        <v>330</v>
      </c>
      <c r="FKD577" s="102"/>
      <c r="FKE577" s="102"/>
      <c r="FKF577" s="102"/>
      <c r="FKG577" s="102"/>
      <c r="FKH577" s="102"/>
      <c r="FKI577" s="102"/>
      <c r="FKJ577" s="103"/>
      <c r="FKK577" s="101" t="s">
        <v>330</v>
      </c>
      <c r="FKL577" s="102"/>
      <c r="FKM577" s="102"/>
      <c r="FKN577" s="102"/>
      <c r="FKO577" s="102"/>
      <c r="FKP577" s="102"/>
      <c r="FKQ577" s="102"/>
      <c r="FKR577" s="103"/>
      <c r="FKS577" s="101" t="s">
        <v>330</v>
      </c>
      <c r="FKT577" s="102"/>
      <c r="FKU577" s="102"/>
      <c r="FKV577" s="102"/>
      <c r="FKW577" s="102"/>
      <c r="FKX577" s="102"/>
      <c r="FKY577" s="102"/>
      <c r="FKZ577" s="103"/>
      <c r="FLA577" s="101" t="s">
        <v>330</v>
      </c>
      <c r="FLB577" s="102"/>
      <c r="FLC577" s="102"/>
      <c r="FLD577" s="102"/>
      <c r="FLE577" s="102"/>
      <c r="FLF577" s="102"/>
      <c r="FLG577" s="102"/>
      <c r="FLH577" s="103"/>
      <c r="FLI577" s="101" t="s">
        <v>330</v>
      </c>
      <c r="FLJ577" s="102"/>
      <c r="FLK577" s="102"/>
      <c r="FLL577" s="102"/>
      <c r="FLM577" s="102"/>
      <c r="FLN577" s="102"/>
      <c r="FLO577" s="102"/>
      <c r="FLP577" s="103"/>
      <c r="FLQ577" s="101" t="s">
        <v>330</v>
      </c>
      <c r="FLR577" s="102"/>
      <c r="FLS577" s="102"/>
      <c r="FLT577" s="102"/>
      <c r="FLU577" s="102"/>
      <c r="FLV577" s="102"/>
      <c r="FLW577" s="102"/>
      <c r="FLX577" s="103"/>
      <c r="FLY577" s="101" t="s">
        <v>330</v>
      </c>
      <c r="FLZ577" s="102"/>
      <c r="FMA577" s="102"/>
      <c r="FMB577" s="102"/>
      <c r="FMC577" s="102"/>
      <c r="FMD577" s="102"/>
      <c r="FME577" s="102"/>
      <c r="FMF577" s="103"/>
      <c r="FMG577" s="101" t="s">
        <v>330</v>
      </c>
      <c r="FMH577" s="102"/>
      <c r="FMI577" s="102"/>
      <c r="FMJ577" s="102"/>
      <c r="FMK577" s="102"/>
      <c r="FML577" s="102"/>
      <c r="FMM577" s="102"/>
      <c r="FMN577" s="103"/>
      <c r="FMO577" s="101" t="s">
        <v>330</v>
      </c>
      <c r="FMP577" s="102"/>
      <c r="FMQ577" s="102"/>
      <c r="FMR577" s="102"/>
      <c r="FMS577" s="102"/>
      <c r="FMT577" s="102"/>
      <c r="FMU577" s="102"/>
      <c r="FMV577" s="103"/>
      <c r="FMW577" s="101" t="s">
        <v>330</v>
      </c>
      <c r="FMX577" s="102"/>
      <c r="FMY577" s="102"/>
      <c r="FMZ577" s="102"/>
      <c r="FNA577" s="102"/>
      <c r="FNB577" s="102"/>
      <c r="FNC577" s="102"/>
      <c r="FND577" s="103"/>
      <c r="FNE577" s="101" t="s">
        <v>330</v>
      </c>
      <c r="FNF577" s="102"/>
      <c r="FNG577" s="102"/>
      <c r="FNH577" s="102"/>
      <c r="FNI577" s="102"/>
      <c r="FNJ577" s="102"/>
      <c r="FNK577" s="102"/>
      <c r="FNL577" s="103"/>
      <c r="FNM577" s="101" t="s">
        <v>330</v>
      </c>
      <c r="FNN577" s="102"/>
      <c r="FNO577" s="102"/>
      <c r="FNP577" s="102"/>
      <c r="FNQ577" s="102"/>
      <c r="FNR577" s="102"/>
      <c r="FNS577" s="102"/>
      <c r="FNT577" s="103"/>
      <c r="FNU577" s="101" t="s">
        <v>330</v>
      </c>
      <c r="FNV577" s="102"/>
      <c r="FNW577" s="102"/>
      <c r="FNX577" s="102"/>
      <c r="FNY577" s="102"/>
      <c r="FNZ577" s="102"/>
      <c r="FOA577" s="102"/>
      <c r="FOB577" s="103"/>
      <c r="FOC577" s="101" t="s">
        <v>330</v>
      </c>
      <c r="FOD577" s="102"/>
      <c r="FOE577" s="102"/>
      <c r="FOF577" s="102"/>
      <c r="FOG577" s="102"/>
      <c r="FOH577" s="102"/>
      <c r="FOI577" s="102"/>
      <c r="FOJ577" s="103"/>
      <c r="FOK577" s="101" t="s">
        <v>330</v>
      </c>
      <c r="FOL577" s="102"/>
      <c r="FOM577" s="102"/>
      <c r="FON577" s="102"/>
      <c r="FOO577" s="102"/>
      <c r="FOP577" s="102"/>
      <c r="FOQ577" s="102"/>
      <c r="FOR577" s="103"/>
      <c r="FOS577" s="101" t="s">
        <v>330</v>
      </c>
      <c r="FOT577" s="102"/>
      <c r="FOU577" s="102"/>
      <c r="FOV577" s="102"/>
      <c r="FOW577" s="102"/>
      <c r="FOX577" s="102"/>
      <c r="FOY577" s="102"/>
      <c r="FOZ577" s="103"/>
      <c r="FPA577" s="101" t="s">
        <v>330</v>
      </c>
      <c r="FPB577" s="102"/>
      <c r="FPC577" s="102"/>
      <c r="FPD577" s="102"/>
      <c r="FPE577" s="102"/>
      <c r="FPF577" s="102"/>
      <c r="FPG577" s="102"/>
      <c r="FPH577" s="103"/>
      <c r="FPI577" s="101" t="s">
        <v>330</v>
      </c>
      <c r="FPJ577" s="102"/>
      <c r="FPK577" s="102"/>
      <c r="FPL577" s="102"/>
      <c r="FPM577" s="102"/>
      <c r="FPN577" s="102"/>
      <c r="FPO577" s="102"/>
      <c r="FPP577" s="103"/>
      <c r="FPQ577" s="101" t="s">
        <v>330</v>
      </c>
      <c r="FPR577" s="102"/>
      <c r="FPS577" s="102"/>
      <c r="FPT577" s="102"/>
      <c r="FPU577" s="102"/>
      <c r="FPV577" s="102"/>
      <c r="FPW577" s="102"/>
      <c r="FPX577" s="103"/>
      <c r="FPY577" s="101" t="s">
        <v>330</v>
      </c>
      <c r="FPZ577" s="102"/>
      <c r="FQA577" s="102"/>
      <c r="FQB577" s="102"/>
      <c r="FQC577" s="102"/>
      <c r="FQD577" s="102"/>
      <c r="FQE577" s="102"/>
      <c r="FQF577" s="103"/>
      <c r="FQG577" s="101" t="s">
        <v>330</v>
      </c>
      <c r="FQH577" s="102"/>
      <c r="FQI577" s="102"/>
      <c r="FQJ577" s="102"/>
      <c r="FQK577" s="102"/>
      <c r="FQL577" s="102"/>
      <c r="FQM577" s="102"/>
      <c r="FQN577" s="103"/>
      <c r="FQO577" s="101" t="s">
        <v>330</v>
      </c>
      <c r="FQP577" s="102"/>
      <c r="FQQ577" s="102"/>
      <c r="FQR577" s="102"/>
      <c r="FQS577" s="102"/>
      <c r="FQT577" s="102"/>
      <c r="FQU577" s="102"/>
      <c r="FQV577" s="103"/>
      <c r="FQW577" s="101" t="s">
        <v>330</v>
      </c>
      <c r="FQX577" s="102"/>
      <c r="FQY577" s="102"/>
      <c r="FQZ577" s="102"/>
      <c r="FRA577" s="102"/>
      <c r="FRB577" s="102"/>
      <c r="FRC577" s="102"/>
      <c r="FRD577" s="103"/>
      <c r="FRE577" s="101" t="s">
        <v>330</v>
      </c>
      <c r="FRF577" s="102"/>
      <c r="FRG577" s="102"/>
      <c r="FRH577" s="102"/>
      <c r="FRI577" s="102"/>
      <c r="FRJ577" s="102"/>
      <c r="FRK577" s="102"/>
      <c r="FRL577" s="103"/>
      <c r="FRM577" s="101" t="s">
        <v>330</v>
      </c>
      <c r="FRN577" s="102"/>
      <c r="FRO577" s="102"/>
      <c r="FRP577" s="102"/>
      <c r="FRQ577" s="102"/>
      <c r="FRR577" s="102"/>
      <c r="FRS577" s="102"/>
      <c r="FRT577" s="103"/>
      <c r="FRU577" s="101" t="s">
        <v>330</v>
      </c>
      <c r="FRV577" s="102"/>
      <c r="FRW577" s="102"/>
      <c r="FRX577" s="102"/>
      <c r="FRY577" s="102"/>
      <c r="FRZ577" s="102"/>
      <c r="FSA577" s="102"/>
      <c r="FSB577" s="103"/>
      <c r="FSC577" s="101" t="s">
        <v>330</v>
      </c>
      <c r="FSD577" s="102"/>
      <c r="FSE577" s="102"/>
      <c r="FSF577" s="102"/>
      <c r="FSG577" s="102"/>
      <c r="FSH577" s="102"/>
      <c r="FSI577" s="102"/>
      <c r="FSJ577" s="103"/>
      <c r="FSK577" s="101" t="s">
        <v>330</v>
      </c>
      <c r="FSL577" s="102"/>
      <c r="FSM577" s="102"/>
      <c r="FSN577" s="102"/>
      <c r="FSO577" s="102"/>
      <c r="FSP577" s="102"/>
      <c r="FSQ577" s="102"/>
      <c r="FSR577" s="103"/>
      <c r="FSS577" s="101" t="s">
        <v>330</v>
      </c>
      <c r="FST577" s="102"/>
      <c r="FSU577" s="102"/>
      <c r="FSV577" s="102"/>
      <c r="FSW577" s="102"/>
      <c r="FSX577" s="102"/>
      <c r="FSY577" s="102"/>
      <c r="FSZ577" s="103"/>
      <c r="FTA577" s="101" t="s">
        <v>330</v>
      </c>
      <c r="FTB577" s="102"/>
      <c r="FTC577" s="102"/>
      <c r="FTD577" s="102"/>
      <c r="FTE577" s="102"/>
      <c r="FTF577" s="102"/>
      <c r="FTG577" s="102"/>
      <c r="FTH577" s="103"/>
      <c r="FTI577" s="101" t="s">
        <v>330</v>
      </c>
      <c r="FTJ577" s="102"/>
      <c r="FTK577" s="102"/>
      <c r="FTL577" s="102"/>
      <c r="FTM577" s="102"/>
      <c r="FTN577" s="102"/>
      <c r="FTO577" s="102"/>
      <c r="FTP577" s="103"/>
      <c r="FTQ577" s="101" t="s">
        <v>330</v>
      </c>
      <c r="FTR577" s="102"/>
      <c r="FTS577" s="102"/>
      <c r="FTT577" s="102"/>
      <c r="FTU577" s="102"/>
      <c r="FTV577" s="102"/>
      <c r="FTW577" s="102"/>
      <c r="FTX577" s="103"/>
      <c r="FTY577" s="101" t="s">
        <v>330</v>
      </c>
      <c r="FTZ577" s="102"/>
      <c r="FUA577" s="102"/>
      <c r="FUB577" s="102"/>
      <c r="FUC577" s="102"/>
      <c r="FUD577" s="102"/>
      <c r="FUE577" s="102"/>
      <c r="FUF577" s="103"/>
      <c r="FUG577" s="101" t="s">
        <v>330</v>
      </c>
      <c r="FUH577" s="102"/>
      <c r="FUI577" s="102"/>
      <c r="FUJ577" s="102"/>
      <c r="FUK577" s="102"/>
      <c r="FUL577" s="102"/>
      <c r="FUM577" s="102"/>
      <c r="FUN577" s="103"/>
      <c r="FUO577" s="101" t="s">
        <v>330</v>
      </c>
      <c r="FUP577" s="102"/>
      <c r="FUQ577" s="102"/>
      <c r="FUR577" s="102"/>
      <c r="FUS577" s="102"/>
      <c r="FUT577" s="102"/>
      <c r="FUU577" s="102"/>
      <c r="FUV577" s="103"/>
      <c r="FUW577" s="101" t="s">
        <v>330</v>
      </c>
      <c r="FUX577" s="102"/>
      <c r="FUY577" s="102"/>
      <c r="FUZ577" s="102"/>
      <c r="FVA577" s="102"/>
      <c r="FVB577" s="102"/>
      <c r="FVC577" s="102"/>
      <c r="FVD577" s="103"/>
      <c r="FVE577" s="101" t="s">
        <v>330</v>
      </c>
      <c r="FVF577" s="102"/>
      <c r="FVG577" s="102"/>
      <c r="FVH577" s="102"/>
      <c r="FVI577" s="102"/>
      <c r="FVJ577" s="102"/>
      <c r="FVK577" s="102"/>
      <c r="FVL577" s="103"/>
      <c r="FVM577" s="101" t="s">
        <v>330</v>
      </c>
      <c r="FVN577" s="102"/>
      <c r="FVO577" s="102"/>
      <c r="FVP577" s="102"/>
      <c r="FVQ577" s="102"/>
      <c r="FVR577" s="102"/>
      <c r="FVS577" s="102"/>
      <c r="FVT577" s="103"/>
      <c r="FVU577" s="101" t="s">
        <v>330</v>
      </c>
      <c r="FVV577" s="102"/>
      <c r="FVW577" s="102"/>
      <c r="FVX577" s="102"/>
      <c r="FVY577" s="102"/>
      <c r="FVZ577" s="102"/>
      <c r="FWA577" s="102"/>
      <c r="FWB577" s="103"/>
      <c r="FWC577" s="101" t="s">
        <v>330</v>
      </c>
      <c r="FWD577" s="102"/>
      <c r="FWE577" s="102"/>
      <c r="FWF577" s="102"/>
      <c r="FWG577" s="102"/>
      <c r="FWH577" s="102"/>
      <c r="FWI577" s="102"/>
      <c r="FWJ577" s="103"/>
      <c r="FWK577" s="101" t="s">
        <v>330</v>
      </c>
      <c r="FWL577" s="102"/>
      <c r="FWM577" s="102"/>
      <c r="FWN577" s="102"/>
      <c r="FWO577" s="102"/>
      <c r="FWP577" s="102"/>
      <c r="FWQ577" s="102"/>
      <c r="FWR577" s="103"/>
      <c r="FWS577" s="101" t="s">
        <v>330</v>
      </c>
      <c r="FWT577" s="102"/>
      <c r="FWU577" s="102"/>
      <c r="FWV577" s="102"/>
      <c r="FWW577" s="102"/>
      <c r="FWX577" s="102"/>
      <c r="FWY577" s="102"/>
      <c r="FWZ577" s="103"/>
      <c r="FXA577" s="101" t="s">
        <v>330</v>
      </c>
      <c r="FXB577" s="102"/>
      <c r="FXC577" s="102"/>
      <c r="FXD577" s="102"/>
      <c r="FXE577" s="102"/>
      <c r="FXF577" s="102"/>
      <c r="FXG577" s="102"/>
      <c r="FXH577" s="103"/>
      <c r="FXI577" s="101" t="s">
        <v>330</v>
      </c>
      <c r="FXJ577" s="102"/>
      <c r="FXK577" s="102"/>
      <c r="FXL577" s="102"/>
      <c r="FXM577" s="102"/>
      <c r="FXN577" s="102"/>
      <c r="FXO577" s="102"/>
      <c r="FXP577" s="103"/>
      <c r="FXQ577" s="101" t="s">
        <v>330</v>
      </c>
      <c r="FXR577" s="102"/>
      <c r="FXS577" s="102"/>
      <c r="FXT577" s="102"/>
      <c r="FXU577" s="102"/>
      <c r="FXV577" s="102"/>
      <c r="FXW577" s="102"/>
      <c r="FXX577" s="103"/>
      <c r="FXY577" s="101" t="s">
        <v>330</v>
      </c>
      <c r="FXZ577" s="102"/>
      <c r="FYA577" s="102"/>
      <c r="FYB577" s="102"/>
      <c r="FYC577" s="102"/>
      <c r="FYD577" s="102"/>
      <c r="FYE577" s="102"/>
      <c r="FYF577" s="103"/>
      <c r="FYG577" s="101" t="s">
        <v>330</v>
      </c>
      <c r="FYH577" s="102"/>
      <c r="FYI577" s="102"/>
      <c r="FYJ577" s="102"/>
      <c r="FYK577" s="102"/>
      <c r="FYL577" s="102"/>
      <c r="FYM577" s="102"/>
      <c r="FYN577" s="103"/>
      <c r="FYO577" s="101" t="s">
        <v>330</v>
      </c>
      <c r="FYP577" s="102"/>
      <c r="FYQ577" s="102"/>
      <c r="FYR577" s="102"/>
      <c r="FYS577" s="102"/>
      <c r="FYT577" s="102"/>
      <c r="FYU577" s="102"/>
      <c r="FYV577" s="103"/>
      <c r="FYW577" s="101" t="s">
        <v>330</v>
      </c>
      <c r="FYX577" s="102"/>
      <c r="FYY577" s="102"/>
      <c r="FYZ577" s="102"/>
      <c r="FZA577" s="102"/>
      <c r="FZB577" s="102"/>
      <c r="FZC577" s="102"/>
      <c r="FZD577" s="103"/>
      <c r="FZE577" s="101" t="s">
        <v>330</v>
      </c>
      <c r="FZF577" s="102"/>
      <c r="FZG577" s="102"/>
      <c r="FZH577" s="102"/>
      <c r="FZI577" s="102"/>
      <c r="FZJ577" s="102"/>
      <c r="FZK577" s="102"/>
      <c r="FZL577" s="103"/>
      <c r="FZM577" s="101" t="s">
        <v>330</v>
      </c>
      <c r="FZN577" s="102"/>
      <c r="FZO577" s="102"/>
      <c r="FZP577" s="102"/>
      <c r="FZQ577" s="102"/>
      <c r="FZR577" s="102"/>
      <c r="FZS577" s="102"/>
      <c r="FZT577" s="103"/>
      <c r="FZU577" s="101" t="s">
        <v>330</v>
      </c>
      <c r="FZV577" s="102"/>
      <c r="FZW577" s="102"/>
      <c r="FZX577" s="102"/>
      <c r="FZY577" s="102"/>
      <c r="FZZ577" s="102"/>
      <c r="GAA577" s="102"/>
      <c r="GAB577" s="103"/>
      <c r="GAC577" s="101" t="s">
        <v>330</v>
      </c>
      <c r="GAD577" s="102"/>
      <c r="GAE577" s="102"/>
      <c r="GAF577" s="102"/>
      <c r="GAG577" s="102"/>
      <c r="GAH577" s="102"/>
      <c r="GAI577" s="102"/>
      <c r="GAJ577" s="103"/>
      <c r="GAK577" s="101" t="s">
        <v>330</v>
      </c>
      <c r="GAL577" s="102"/>
      <c r="GAM577" s="102"/>
      <c r="GAN577" s="102"/>
      <c r="GAO577" s="102"/>
      <c r="GAP577" s="102"/>
      <c r="GAQ577" s="102"/>
      <c r="GAR577" s="103"/>
      <c r="GAS577" s="101" t="s">
        <v>330</v>
      </c>
      <c r="GAT577" s="102"/>
      <c r="GAU577" s="102"/>
      <c r="GAV577" s="102"/>
      <c r="GAW577" s="102"/>
      <c r="GAX577" s="102"/>
      <c r="GAY577" s="102"/>
      <c r="GAZ577" s="103"/>
      <c r="GBA577" s="101" t="s">
        <v>330</v>
      </c>
      <c r="GBB577" s="102"/>
      <c r="GBC577" s="102"/>
      <c r="GBD577" s="102"/>
      <c r="GBE577" s="102"/>
      <c r="GBF577" s="102"/>
      <c r="GBG577" s="102"/>
      <c r="GBH577" s="103"/>
      <c r="GBI577" s="101" t="s">
        <v>330</v>
      </c>
      <c r="GBJ577" s="102"/>
      <c r="GBK577" s="102"/>
      <c r="GBL577" s="102"/>
      <c r="GBM577" s="102"/>
      <c r="GBN577" s="102"/>
      <c r="GBO577" s="102"/>
      <c r="GBP577" s="103"/>
      <c r="GBQ577" s="101" t="s">
        <v>330</v>
      </c>
      <c r="GBR577" s="102"/>
      <c r="GBS577" s="102"/>
      <c r="GBT577" s="102"/>
      <c r="GBU577" s="102"/>
      <c r="GBV577" s="102"/>
      <c r="GBW577" s="102"/>
      <c r="GBX577" s="103"/>
      <c r="GBY577" s="101" t="s">
        <v>330</v>
      </c>
      <c r="GBZ577" s="102"/>
      <c r="GCA577" s="102"/>
      <c r="GCB577" s="102"/>
      <c r="GCC577" s="102"/>
      <c r="GCD577" s="102"/>
      <c r="GCE577" s="102"/>
      <c r="GCF577" s="103"/>
      <c r="GCG577" s="101" t="s">
        <v>330</v>
      </c>
      <c r="GCH577" s="102"/>
      <c r="GCI577" s="102"/>
      <c r="GCJ577" s="102"/>
      <c r="GCK577" s="102"/>
      <c r="GCL577" s="102"/>
      <c r="GCM577" s="102"/>
      <c r="GCN577" s="103"/>
      <c r="GCO577" s="101" t="s">
        <v>330</v>
      </c>
      <c r="GCP577" s="102"/>
      <c r="GCQ577" s="102"/>
      <c r="GCR577" s="102"/>
      <c r="GCS577" s="102"/>
      <c r="GCT577" s="102"/>
      <c r="GCU577" s="102"/>
      <c r="GCV577" s="103"/>
      <c r="GCW577" s="101" t="s">
        <v>330</v>
      </c>
      <c r="GCX577" s="102"/>
      <c r="GCY577" s="102"/>
      <c r="GCZ577" s="102"/>
      <c r="GDA577" s="102"/>
      <c r="GDB577" s="102"/>
      <c r="GDC577" s="102"/>
      <c r="GDD577" s="103"/>
      <c r="GDE577" s="101" t="s">
        <v>330</v>
      </c>
      <c r="GDF577" s="102"/>
      <c r="GDG577" s="102"/>
      <c r="GDH577" s="102"/>
      <c r="GDI577" s="102"/>
      <c r="GDJ577" s="102"/>
      <c r="GDK577" s="102"/>
      <c r="GDL577" s="103"/>
      <c r="GDM577" s="101" t="s">
        <v>330</v>
      </c>
      <c r="GDN577" s="102"/>
      <c r="GDO577" s="102"/>
      <c r="GDP577" s="102"/>
      <c r="GDQ577" s="102"/>
      <c r="GDR577" s="102"/>
      <c r="GDS577" s="102"/>
      <c r="GDT577" s="103"/>
      <c r="GDU577" s="101" t="s">
        <v>330</v>
      </c>
      <c r="GDV577" s="102"/>
      <c r="GDW577" s="102"/>
      <c r="GDX577" s="102"/>
      <c r="GDY577" s="102"/>
      <c r="GDZ577" s="102"/>
      <c r="GEA577" s="102"/>
      <c r="GEB577" s="103"/>
      <c r="GEC577" s="101" t="s">
        <v>330</v>
      </c>
      <c r="GED577" s="102"/>
      <c r="GEE577" s="102"/>
      <c r="GEF577" s="102"/>
      <c r="GEG577" s="102"/>
      <c r="GEH577" s="102"/>
      <c r="GEI577" s="102"/>
      <c r="GEJ577" s="103"/>
      <c r="GEK577" s="101" t="s">
        <v>330</v>
      </c>
      <c r="GEL577" s="102"/>
      <c r="GEM577" s="102"/>
      <c r="GEN577" s="102"/>
      <c r="GEO577" s="102"/>
      <c r="GEP577" s="102"/>
      <c r="GEQ577" s="102"/>
      <c r="GER577" s="103"/>
      <c r="GES577" s="101" t="s">
        <v>330</v>
      </c>
      <c r="GET577" s="102"/>
      <c r="GEU577" s="102"/>
      <c r="GEV577" s="102"/>
      <c r="GEW577" s="102"/>
      <c r="GEX577" s="102"/>
      <c r="GEY577" s="102"/>
      <c r="GEZ577" s="103"/>
      <c r="GFA577" s="101" t="s">
        <v>330</v>
      </c>
      <c r="GFB577" s="102"/>
      <c r="GFC577" s="102"/>
      <c r="GFD577" s="102"/>
      <c r="GFE577" s="102"/>
      <c r="GFF577" s="102"/>
      <c r="GFG577" s="102"/>
      <c r="GFH577" s="103"/>
      <c r="GFI577" s="101" t="s">
        <v>330</v>
      </c>
      <c r="GFJ577" s="102"/>
      <c r="GFK577" s="102"/>
      <c r="GFL577" s="102"/>
      <c r="GFM577" s="102"/>
      <c r="GFN577" s="102"/>
      <c r="GFO577" s="102"/>
      <c r="GFP577" s="103"/>
      <c r="GFQ577" s="101" t="s">
        <v>330</v>
      </c>
      <c r="GFR577" s="102"/>
      <c r="GFS577" s="102"/>
      <c r="GFT577" s="102"/>
      <c r="GFU577" s="102"/>
      <c r="GFV577" s="102"/>
      <c r="GFW577" s="102"/>
      <c r="GFX577" s="103"/>
      <c r="GFY577" s="101" t="s">
        <v>330</v>
      </c>
      <c r="GFZ577" s="102"/>
      <c r="GGA577" s="102"/>
      <c r="GGB577" s="102"/>
      <c r="GGC577" s="102"/>
      <c r="GGD577" s="102"/>
      <c r="GGE577" s="102"/>
      <c r="GGF577" s="103"/>
      <c r="GGG577" s="101" t="s">
        <v>330</v>
      </c>
      <c r="GGH577" s="102"/>
      <c r="GGI577" s="102"/>
      <c r="GGJ577" s="102"/>
      <c r="GGK577" s="102"/>
      <c r="GGL577" s="102"/>
      <c r="GGM577" s="102"/>
      <c r="GGN577" s="103"/>
      <c r="GGO577" s="101" t="s">
        <v>330</v>
      </c>
      <c r="GGP577" s="102"/>
      <c r="GGQ577" s="102"/>
      <c r="GGR577" s="102"/>
      <c r="GGS577" s="102"/>
      <c r="GGT577" s="102"/>
      <c r="GGU577" s="102"/>
      <c r="GGV577" s="103"/>
      <c r="GGW577" s="101" t="s">
        <v>330</v>
      </c>
      <c r="GGX577" s="102"/>
      <c r="GGY577" s="102"/>
      <c r="GGZ577" s="102"/>
      <c r="GHA577" s="102"/>
      <c r="GHB577" s="102"/>
      <c r="GHC577" s="102"/>
      <c r="GHD577" s="103"/>
      <c r="GHE577" s="101" t="s">
        <v>330</v>
      </c>
      <c r="GHF577" s="102"/>
      <c r="GHG577" s="102"/>
      <c r="GHH577" s="102"/>
      <c r="GHI577" s="102"/>
      <c r="GHJ577" s="102"/>
      <c r="GHK577" s="102"/>
      <c r="GHL577" s="103"/>
      <c r="GHM577" s="101" t="s">
        <v>330</v>
      </c>
      <c r="GHN577" s="102"/>
      <c r="GHO577" s="102"/>
      <c r="GHP577" s="102"/>
      <c r="GHQ577" s="102"/>
      <c r="GHR577" s="102"/>
      <c r="GHS577" s="102"/>
      <c r="GHT577" s="103"/>
      <c r="GHU577" s="101" t="s">
        <v>330</v>
      </c>
      <c r="GHV577" s="102"/>
      <c r="GHW577" s="102"/>
      <c r="GHX577" s="102"/>
      <c r="GHY577" s="102"/>
      <c r="GHZ577" s="102"/>
      <c r="GIA577" s="102"/>
      <c r="GIB577" s="103"/>
      <c r="GIC577" s="101" t="s">
        <v>330</v>
      </c>
      <c r="GID577" s="102"/>
      <c r="GIE577" s="102"/>
      <c r="GIF577" s="102"/>
      <c r="GIG577" s="102"/>
      <c r="GIH577" s="102"/>
      <c r="GII577" s="102"/>
      <c r="GIJ577" s="103"/>
      <c r="GIK577" s="101" t="s">
        <v>330</v>
      </c>
      <c r="GIL577" s="102"/>
      <c r="GIM577" s="102"/>
      <c r="GIN577" s="102"/>
      <c r="GIO577" s="102"/>
      <c r="GIP577" s="102"/>
      <c r="GIQ577" s="102"/>
      <c r="GIR577" s="103"/>
      <c r="GIS577" s="101" t="s">
        <v>330</v>
      </c>
      <c r="GIT577" s="102"/>
      <c r="GIU577" s="102"/>
      <c r="GIV577" s="102"/>
      <c r="GIW577" s="102"/>
      <c r="GIX577" s="102"/>
      <c r="GIY577" s="102"/>
      <c r="GIZ577" s="103"/>
      <c r="GJA577" s="101" t="s">
        <v>330</v>
      </c>
      <c r="GJB577" s="102"/>
      <c r="GJC577" s="102"/>
      <c r="GJD577" s="102"/>
      <c r="GJE577" s="102"/>
      <c r="GJF577" s="102"/>
      <c r="GJG577" s="102"/>
      <c r="GJH577" s="103"/>
      <c r="GJI577" s="101" t="s">
        <v>330</v>
      </c>
      <c r="GJJ577" s="102"/>
      <c r="GJK577" s="102"/>
      <c r="GJL577" s="102"/>
      <c r="GJM577" s="102"/>
      <c r="GJN577" s="102"/>
      <c r="GJO577" s="102"/>
      <c r="GJP577" s="103"/>
      <c r="GJQ577" s="101" t="s">
        <v>330</v>
      </c>
      <c r="GJR577" s="102"/>
      <c r="GJS577" s="102"/>
      <c r="GJT577" s="102"/>
      <c r="GJU577" s="102"/>
      <c r="GJV577" s="102"/>
      <c r="GJW577" s="102"/>
      <c r="GJX577" s="103"/>
      <c r="GJY577" s="101" t="s">
        <v>330</v>
      </c>
      <c r="GJZ577" s="102"/>
      <c r="GKA577" s="102"/>
      <c r="GKB577" s="102"/>
      <c r="GKC577" s="102"/>
      <c r="GKD577" s="102"/>
      <c r="GKE577" s="102"/>
      <c r="GKF577" s="103"/>
      <c r="GKG577" s="101" t="s">
        <v>330</v>
      </c>
      <c r="GKH577" s="102"/>
      <c r="GKI577" s="102"/>
      <c r="GKJ577" s="102"/>
      <c r="GKK577" s="102"/>
      <c r="GKL577" s="102"/>
      <c r="GKM577" s="102"/>
      <c r="GKN577" s="103"/>
      <c r="GKO577" s="101" t="s">
        <v>330</v>
      </c>
      <c r="GKP577" s="102"/>
      <c r="GKQ577" s="102"/>
      <c r="GKR577" s="102"/>
      <c r="GKS577" s="102"/>
      <c r="GKT577" s="102"/>
      <c r="GKU577" s="102"/>
      <c r="GKV577" s="103"/>
      <c r="GKW577" s="101" t="s">
        <v>330</v>
      </c>
      <c r="GKX577" s="102"/>
      <c r="GKY577" s="102"/>
      <c r="GKZ577" s="102"/>
      <c r="GLA577" s="102"/>
      <c r="GLB577" s="102"/>
      <c r="GLC577" s="102"/>
      <c r="GLD577" s="103"/>
      <c r="GLE577" s="101" t="s">
        <v>330</v>
      </c>
      <c r="GLF577" s="102"/>
      <c r="GLG577" s="102"/>
      <c r="GLH577" s="102"/>
      <c r="GLI577" s="102"/>
      <c r="GLJ577" s="102"/>
      <c r="GLK577" s="102"/>
      <c r="GLL577" s="103"/>
      <c r="GLM577" s="101" t="s">
        <v>330</v>
      </c>
      <c r="GLN577" s="102"/>
      <c r="GLO577" s="102"/>
      <c r="GLP577" s="102"/>
      <c r="GLQ577" s="102"/>
      <c r="GLR577" s="102"/>
      <c r="GLS577" s="102"/>
      <c r="GLT577" s="103"/>
      <c r="GLU577" s="101" t="s">
        <v>330</v>
      </c>
      <c r="GLV577" s="102"/>
      <c r="GLW577" s="102"/>
      <c r="GLX577" s="102"/>
      <c r="GLY577" s="102"/>
      <c r="GLZ577" s="102"/>
      <c r="GMA577" s="102"/>
      <c r="GMB577" s="103"/>
      <c r="GMC577" s="101" t="s">
        <v>330</v>
      </c>
      <c r="GMD577" s="102"/>
      <c r="GME577" s="102"/>
      <c r="GMF577" s="102"/>
      <c r="GMG577" s="102"/>
      <c r="GMH577" s="102"/>
      <c r="GMI577" s="102"/>
      <c r="GMJ577" s="103"/>
      <c r="GMK577" s="101" t="s">
        <v>330</v>
      </c>
      <c r="GML577" s="102"/>
      <c r="GMM577" s="102"/>
      <c r="GMN577" s="102"/>
      <c r="GMO577" s="102"/>
      <c r="GMP577" s="102"/>
      <c r="GMQ577" s="102"/>
      <c r="GMR577" s="103"/>
      <c r="GMS577" s="101" t="s">
        <v>330</v>
      </c>
      <c r="GMT577" s="102"/>
      <c r="GMU577" s="102"/>
      <c r="GMV577" s="102"/>
      <c r="GMW577" s="102"/>
      <c r="GMX577" s="102"/>
      <c r="GMY577" s="102"/>
      <c r="GMZ577" s="103"/>
      <c r="GNA577" s="101" t="s">
        <v>330</v>
      </c>
      <c r="GNB577" s="102"/>
      <c r="GNC577" s="102"/>
      <c r="GND577" s="102"/>
      <c r="GNE577" s="102"/>
      <c r="GNF577" s="102"/>
      <c r="GNG577" s="102"/>
      <c r="GNH577" s="103"/>
      <c r="GNI577" s="101" t="s">
        <v>330</v>
      </c>
      <c r="GNJ577" s="102"/>
      <c r="GNK577" s="102"/>
      <c r="GNL577" s="102"/>
      <c r="GNM577" s="102"/>
      <c r="GNN577" s="102"/>
      <c r="GNO577" s="102"/>
      <c r="GNP577" s="103"/>
      <c r="GNQ577" s="101" t="s">
        <v>330</v>
      </c>
      <c r="GNR577" s="102"/>
      <c r="GNS577" s="102"/>
      <c r="GNT577" s="102"/>
      <c r="GNU577" s="102"/>
      <c r="GNV577" s="102"/>
      <c r="GNW577" s="102"/>
      <c r="GNX577" s="103"/>
      <c r="GNY577" s="101" t="s">
        <v>330</v>
      </c>
      <c r="GNZ577" s="102"/>
      <c r="GOA577" s="102"/>
      <c r="GOB577" s="102"/>
      <c r="GOC577" s="102"/>
      <c r="GOD577" s="102"/>
      <c r="GOE577" s="102"/>
      <c r="GOF577" s="103"/>
      <c r="GOG577" s="101" t="s">
        <v>330</v>
      </c>
      <c r="GOH577" s="102"/>
      <c r="GOI577" s="102"/>
      <c r="GOJ577" s="102"/>
      <c r="GOK577" s="102"/>
      <c r="GOL577" s="102"/>
      <c r="GOM577" s="102"/>
      <c r="GON577" s="103"/>
      <c r="GOO577" s="101" t="s">
        <v>330</v>
      </c>
      <c r="GOP577" s="102"/>
      <c r="GOQ577" s="102"/>
      <c r="GOR577" s="102"/>
      <c r="GOS577" s="102"/>
      <c r="GOT577" s="102"/>
      <c r="GOU577" s="102"/>
      <c r="GOV577" s="103"/>
      <c r="GOW577" s="101" t="s">
        <v>330</v>
      </c>
      <c r="GOX577" s="102"/>
      <c r="GOY577" s="102"/>
      <c r="GOZ577" s="102"/>
      <c r="GPA577" s="102"/>
      <c r="GPB577" s="102"/>
      <c r="GPC577" s="102"/>
      <c r="GPD577" s="103"/>
      <c r="GPE577" s="101" t="s">
        <v>330</v>
      </c>
      <c r="GPF577" s="102"/>
      <c r="GPG577" s="102"/>
      <c r="GPH577" s="102"/>
      <c r="GPI577" s="102"/>
      <c r="GPJ577" s="102"/>
      <c r="GPK577" s="102"/>
      <c r="GPL577" s="103"/>
      <c r="GPM577" s="101" t="s">
        <v>330</v>
      </c>
      <c r="GPN577" s="102"/>
      <c r="GPO577" s="102"/>
      <c r="GPP577" s="102"/>
      <c r="GPQ577" s="102"/>
      <c r="GPR577" s="102"/>
      <c r="GPS577" s="102"/>
      <c r="GPT577" s="103"/>
      <c r="GPU577" s="101" t="s">
        <v>330</v>
      </c>
      <c r="GPV577" s="102"/>
      <c r="GPW577" s="102"/>
      <c r="GPX577" s="102"/>
      <c r="GPY577" s="102"/>
      <c r="GPZ577" s="102"/>
      <c r="GQA577" s="102"/>
      <c r="GQB577" s="103"/>
      <c r="GQC577" s="101" t="s">
        <v>330</v>
      </c>
      <c r="GQD577" s="102"/>
      <c r="GQE577" s="102"/>
      <c r="GQF577" s="102"/>
      <c r="GQG577" s="102"/>
      <c r="GQH577" s="102"/>
      <c r="GQI577" s="102"/>
      <c r="GQJ577" s="103"/>
      <c r="GQK577" s="101" t="s">
        <v>330</v>
      </c>
      <c r="GQL577" s="102"/>
      <c r="GQM577" s="102"/>
      <c r="GQN577" s="102"/>
      <c r="GQO577" s="102"/>
      <c r="GQP577" s="102"/>
      <c r="GQQ577" s="102"/>
      <c r="GQR577" s="103"/>
      <c r="GQS577" s="101" t="s">
        <v>330</v>
      </c>
      <c r="GQT577" s="102"/>
      <c r="GQU577" s="102"/>
      <c r="GQV577" s="102"/>
      <c r="GQW577" s="102"/>
      <c r="GQX577" s="102"/>
      <c r="GQY577" s="102"/>
      <c r="GQZ577" s="103"/>
      <c r="GRA577" s="101" t="s">
        <v>330</v>
      </c>
      <c r="GRB577" s="102"/>
      <c r="GRC577" s="102"/>
      <c r="GRD577" s="102"/>
      <c r="GRE577" s="102"/>
      <c r="GRF577" s="102"/>
      <c r="GRG577" s="102"/>
      <c r="GRH577" s="103"/>
      <c r="GRI577" s="101" t="s">
        <v>330</v>
      </c>
      <c r="GRJ577" s="102"/>
      <c r="GRK577" s="102"/>
      <c r="GRL577" s="102"/>
      <c r="GRM577" s="102"/>
      <c r="GRN577" s="102"/>
      <c r="GRO577" s="102"/>
      <c r="GRP577" s="103"/>
      <c r="GRQ577" s="101" t="s">
        <v>330</v>
      </c>
      <c r="GRR577" s="102"/>
      <c r="GRS577" s="102"/>
      <c r="GRT577" s="102"/>
      <c r="GRU577" s="102"/>
      <c r="GRV577" s="102"/>
      <c r="GRW577" s="102"/>
      <c r="GRX577" s="103"/>
      <c r="GRY577" s="101" t="s">
        <v>330</v>
      </c>
      <c r="GRZ577" s="102"/>
      <c r="GSA577" s="102"/>
      <c r="GSB577" s="102"/>
      <c r="GSC577" s="102"/>
      <c r="GSD577" s="102"/>
      <c r="GSE577" s="102"/>
      <c r="GSF577" s="103"/>
      <c r="GSG577" s="101" t="s">
        <v>330</v>
      </c>
      <c r="GSH577" s="102"/>
      <c r="GSI577" s="102"/>
      <c r="GSJ577" s="102"/>
      <c r="GSK577" s="102"/>
      <c r="GSL577" s="102"/>
      <c r="GSM577" s="102"/>
      <c r="GSN577" s="103"/>
      <c r="GSO577" s="101" t="s">
        <v>330</v>
      </c>
      <c r="GSP577" s="102"/>
      <c r="GSQ577" s="102"/>
      <c r="GSR577" s="102"/>
      <c r="GSS577" s="102"/>
      <c r="GST577" s="102"/>
      <c r="GSU577" s="102"/>
      <c r="GSV577" s="103"/>
      <c r="GSW577" s="101" t="s">
        <v>330</v>
      </c>
      <c r="GSX577" s="102"/>
      <c r="GSY577" s="102"/>
      <c r="GSZ577" s="102"/>
      <c r="GTA577" s="102"/>
      <c r="GTB577" s="102"/>
      <c r="GTC577" s="102"/>
      <c r="GTD577" s="103"/>
      <c r="GTE577" s="101" t="s">
        <v>330</v>
      </c>
      <c r="GTF577" s="102"/>
      <c r="GTG577" s="102"/>
      <c r="GTH577" s="102"/>
      <c r="GTI577" s="102"/>
      <c r="GTJ577" s="102"/>
      <c r="GTK577" s="102"/>
      <c r="GTL577" s="103"/>
      <c r="GTM577" s="101" t="s">
        <v>330</v>
      </c>
      <c r="GTN577" s="102"/>
      <c r="GTO577" s="102"/>
      <c r="GTP577" s="102"/>
      <c r="GTQ577" s="102"/>
      <c r="GTR577" s="102"/>
      <c r="GTS577" s="102"/>
      <c r="GTT577" s="103"/>
      <c r="GTU577" s="101" t="s">
        <v>330</v>
      </c>
      <c r="GTV577" s="102"/>
      <c r="GTW577" s="102"/>
      <c r="GTX577" s="102"/>
      <c r="GTY577" s="102"/>
      <c r="GTZ577" s="102"/>
      <c r="GUA577" s="102"/>
      <c r="GUB577" s="103"/>
      <c r="GUC577" s="101" t="s">
        <v>330</v>
      </c>
      <c r="GUD577" s="102"/>
      <c r="GUE577" s="102"/>
      <c r="GUF577" s="102"/>
      <c r="GUG577" s="102"/>
      <c r="GUH577" s="102"/>
      <c r="GUI577" s="102"/>
      <c r="GUJ577" s="103"/>
      <c r="GUK577" s="101" t="s">
        <v>330</v>
      </c>
      <c r="GUL577" s="102"/>
      <c r="GUM577" s="102"/>
      <c r="GUN577" s="102"/>
      <c r="GUO577" s="102"/>
      <c r="GUP577" s="102"/>
      <c r="GUQ577" s="102"/>
      <c r="GUR577" s="103"/>
      <c r="GUS577" s="101" t="s">
        <v>330</v>
      </c>
      <c r="GUT577" s="102"/>
      <c r="GUU577" s="102"/>
      <c r="GUV577" s="102"/>
      <c r="GUW577" s="102"/>
      <c r="GUX577" s="102"/>
      <c r="GUY577" s="102"/>
      <c r="GUZ577" s="103"/>
      <c r="GVA577" s="101" t="s">
        <v>330</v>
      </c>
      <c r="GVB577" s="102"/>
      <c r="GVC577" s="102"/>
      <c r="GVD577" s="102"/>
      <c r="GVE577" s="102"/>
      <c r="GVF577" s="102"/>
      <c r="GVG577" s="102"/>
      <c r="GVH577" s="103"/>
      <c r="GVI577" s="101" t="s">
        <v>330</v>
      </c>
      <c r="GVJ577" s="102"/>
      <c r="GVK577" s="102"/>
      <c r="GVL577" s="102"/>
      <c r="GVM577" s="102"/>
      <c r="GVN577" s="102"/>
      <c r="GVO577" s="102"/>
      <c r="GVP577" s="103"/>
      <c r="GVQ577" s="101" t="s">
        <v>330</v>
      </c>
      <c r="GVR577" s="102"/>
      <c r="GVS577" s="102"/>
      <c r="GVT577" s="102"/>
      <c r="GVU577" s="102"/>
      <c r="GVV577" s="102"/>
      <c r="GVW577" s="102"/>
      <c r="GVX577" s="103"/>
      <c r="GVY577" s="101" t="s">
        <v>330</v>
      </c>
      <c r="GVZ577" s="102"/>
      <c r="GWA577" s="102"/>
      <c r="GWB577" s="102"/>
      <c r="GWC577" s="102"/>
      <c r="GWD577" s="102"/>
      <c r="GWE577" s="102"/>
      <c r="GWF577" s="103"/>
      <c r="GWG577" s="101" t="s">
        <v>330</v>
      </c>
      <c r="GWH577" s="102"/>
      <c r="GWI577" s="102"/>
      <c r="GWJ577" s="102"/>
      <c r="GWK577" s="102"/>
      <c r="GWL577" s="102"/>
      <c r="GWM577" s="102"/>
      <c r="GWN577" s="103"/>
      <c r="GWO577" s="101" t="s">
        <v>330</v>
      </c>
      <c r="GWP577" s="102"/>
      <c r="GWQ577" s="102"/>
      <c r="GWR577" s="102"/>
      <c r="GWS577" s="102"/>
      <c r="GWT577" s="102"/>
      <c r="GWU577" s="102"/>
      <c r="GWV577" s="103"/>
      <c r="GWW577" s="101" t="s">
        <v>330</v>
      </c>
      <c r="GWX577" s="102"/>
      <c r="GWY577" s="102"/>
      <c r="GWZ577" s="102"/>
      <c r="GXA577" s="102"/>
      <c r="GXB577" s="102"/>
      <c r="GXC577" s="102"/>
      <c r="GXD577" s="103"/>
      <c r="GXE577" s="101" t="s">
        <v>330</v>
      </c>
      <c r="GXF577" s="102"/>
      <c r="GXG577" s="102"/>
      <c r="GXH577" s="102"/>
      <c r="GXI577" s="102"/>
      <c r="GXJ577" s="102"/>
      <c r="GXK577" s="102"/>
      <c r="GXL577" s="103"/>
      <c r="GXM577" s="101" t="s">
        <v>330</v>
      </c>
      <c r="GXN577" s="102"/>
      <c r="GXO577" s="102"/>
      <c r="GXP577" s="102"/>
      <c r="GXQ577" s="102"/>
      <c r="GXR577" s="102"/>
      <c r="GXS577" s="102"/>
      <c r="GXT577" s="103"/>
      <c r="GXU577" s="101" t="s">
        <v>330</v>
      </c>
      <c r="GXV577" s="102"/>
      <c r="GXW577" s="102"/>
      <c r="GXX577" s="102"/>
      <c r="GXY577" s="102"/>
      <c r="GXZ577" s="102"/>
      <c r="GYA577" s="102"/>
      <c r="GYB577" s="103"/>
      <c r="GYC577" s="101" t="s">
        <v>330</v>
      </c>
      <c r="GYD577" s="102"/>
      <c r="GYE577" s="102"/>
      <c r="GYF577" s="102"/>
      <c r="GYG577" s="102"/>
      <c r="GYH577" s="102"/>
      <c r="GYI577" s="102"/>
      <c r="GYJ577" s="103"/>
      <c r="GYK577" s="101" t="s">
        <v>330</v>
      </c>
      <c r="GYL577" s="102"/>
      <c r="GYM577" s="102"/>
      <c r="GYN577" s="102"/>
      <c r="GYO577" s="102"/>
      <c r="GYP577" s="102"/>
      <c r="GYQ577" s="102"/>
      <c r="GYR577" s="103"/>
      <c r="GYS577" s="101" t="s">
        <v>330</v>
      </c>
      <c r="GYT577" s="102"/>
      <c r="GYU577" s="102"/>
      <c r="GYV577" s="102"/>
      <c r="GYW577" s="102"/>
      <c r="GYX577" s="102"/>
      <c r="GYY577" s="102"/>
      <c r="GYZ577" s="103"/>
      <c r="GZA577" s="101" t="s">
        <v>330</v>
      </c>
      <c r="GZB577" s="102"/>
      <c r="GZC577" s="102"/>
      <c r="GZD577" s="102"/>
      <c r="GZE577" s="102"/>
      <c r="GZF577" s="102"/>
      <c r="GZG577" s="102"/>
      <c r="GZH577" s="103"/>
      <c r="GZI577" s="101" t="s">
        <v>330</v>
      </c>
      <c r="GZJ577" s="102"/>
      <c r="GZK577" s="102"/>
      <c r="GZL577" s="102"/>
      <c r="GZM577" s="102"/>
      <c r="GZN577" s="102"/>
      <c r="GZO577" s="102"/>
      <c r="GZP577" s="103"/>
      <c r="GZQ577" s="101" t="s">
        <v>330</v>
      </c>
      <c r="GZR577" s="102"/>
      <c r="GZS577" s="102"/>
      <c r="GZT577" s="102"/>
      <c r="GZU577" s="102"/>
      <c r="GZV577" s="102"/>
      <c r="GZW577" s="102"/>
      <c r="GZX577" s="103"/>
      <c r="GZY577" s="101" t="s">
        <v>330</v>
      </c>
      <c r="GZZ577" s="102"/>
      <c r="HAA577" s="102"/>
      <c r="HAB577" s="102"/>
      <c r="HAC577" s="102"/>
      <c r="HAD577" s="102"/>
      <c r="HAE577" s="102"/>
      <c r="HAF577" s="103"/>
      <c r="HAG577" s="101" t="s">
        <v>330</v>
      </c>
      <c r="HAH577" s="102"/>
      <c r="HAI577" s="102"/>
      <c r="HAJ577" s="102"/>
      <c r="HAK577" s="102"/>
      <c r="HAL577" s="102"/>
      <c r="HAM577" s="102"/>
      <c r="HAN577" s="103"/>
      <c r="HAO577" s="101" t="s">
        <v>330</v>
      </c>
      <c r="HAP577" s="102"/>
      <c r="HAQ577" s="102"/>
      <c r="HAR577" s="102"/>
      <c r="HAS577" s="102"/>
      <c r="HAT577" s="102"/>
      <c r="HAU577" s="102"/>
      <c r="HAV577" s="103"/>
      <c r="HAW577" s="101" t="s">
        <v>330</v>
      </c>
      <c r="HAX577" s="102"/>
      <c r="HAY577" s="102"/>
      <c r="HAZ577" s="102"/>
      <c r="HBA577" s="102"/>
      <c r="HBB577" s="102"/>
      <c r="HBC577" s="102"/>
      <c r="HBD577" s="103"/>
      <c r="HBE577" s="101" t="s">
        <v>330</v>
      </c>
      <c r="HBF577" s="102"/>
      <c r="HBG577" s="102"/>
      <c r="HBH577" s="102"/>
      <c r="HBI577" s="102"/>
      <c r="HBJ577" s="102"/>
      <c r="HBK577" s="102"/>
      <c r="HBL577" s="103"/>
      <c r="HBM577" s="101" t="s">
        <v>330</v>
      </c>
      <c r="HBN577" s="102"/>
      <c r="HBO577" s="102"/>
      <c r="HBP577" s="102"/>
      <c r="HBQ577" s="102"/>
      <c r="HBR577" s="102"/>
      <c r="HBS577" s="102"/>
      <c r="HBT577" s="103"/>
      <c r="HBU577" s="101" t="s">
        <v>330</v>
      </c>
      <c r="HBV577" s="102"/>
      <c r="HBW577" s="102"/>
      <c r="HBX577" s="102"/>
      <c r="HBY577" s="102"/>
      <c r="HBZ577" s="102"/>
      <c r="HCA577" s="102"/>
      <c r="HCB577" s="103"/>
      <c r="HCC577" s="101" t="s">
        <v>330</v>
      </c>
      <c r="HCD577" s="102"/>
      <c r="HCE577" s="102"/>
      <c r="HCF577" s="102"/>
      <c r="HCG577" s="102"/>
      <c r="HCH577" s="102"/>
      <c r="HCI577" s="102"/>
      <c r="HCJ577" s="103"/>
      <c r="HCK577" s="101" t="s">
        <v>330</v>
      </c>
      <c r="HCL577" s="102"/>
      <c r="HCM577" s="102"/>
      <c r="HCN577" s="102"/>
      <c r="HCO577" s="102"/>
      <c r="HCP577" s="102"/>
      <c r="HCQ577" s="102"/>
      <c r="HCR577" s="103"/>
      <c r="HCS577" s="101" t="s">
        <v>330</v>
      </c>
      <c r="HCT577" s="102"/>
      <c r="HCU577" s="102"/>
      <c r="HCV577" s="102"/>
      <c r="HCW577" s="102"/>
      <c r="HCX577" s="102"/>
      <c r="HCY577" s="102"/>
      <c r="HCZ577" s="103"/>
      <c r="HDA577" s="101" t="s">
        <v>330</v>
      </c>
      <c r="HDB577" s="102"/>
      <c r="HDC577" s="102"/>
      <c r="HDD577" s="102"/>
      <c r="HDE577" s="102"/>
      <c r="HDF577" s="102"/>
      <c r="HDG577" s="102"/>
      <c r="HDH577" s="103"/>
      <c r="HDI577" s="101" t="s">
        <v>330</v>
      </c>
      <c r="HDJ577" s="102"/>
      <c r="HDK577" s="102"/>
      <c r="HDL577" s="102"/>
      <c r="HDM577" s="102"/>
      <c r="HDN577" s="102"/>
      <c r="HDO577" s="102"/>
      <c r="HDP577" s="103"/>
      <c r="HDQ577" s="101" t="s">
        <v>330</v>
      </c>
      <c r="HDR577" s="102"/>
      <c r="HDS577" s="102"/>
      <c r="HDT577" s="102"/>
      <c r="HDU577" s="102"/>
      <c r="HDV577" s="102"/>
      <c r="HDW577" s="102"/>
      <c r="HDX577" s="103"/>
      <c r="HDY577" s="101" t="s">
        <v>330</v>
      </c>
      <c r="HDZ577" s="102"/>
      <c r="HEA577" s="102"/>
      <c r="HEB577" s="102"/>
      <c r="HEC577" s="102"/>
      <c r="HED577" s="102"/>
      <c r="HEE577" s="102"/>
      <c r="HEF577" s="103"/>
      <c r="HEG577" s="101" t="s">
        <v>330</v>
      </c>
      <c r="HEH577" s="102"/>
      <c r="HEI577" s="102"/>
      <c r="HEJ577" s="102"/>
      <c r="HEK577" s="102"/>
      <c r="HEL577" s="102"/>
      <c r="HEM577" s="102"/>
      <c r="HEN577" s="103"/>
      <c r="HEO577" s="101" t="s">
        <v>330</v>
      </c>
      <c r="HEP577" s="102"/>
      <c r="HEQ577" s="102"/>
      <c r="HER577" s="102"/>
      <c r="HES577" s="102"/>
      <c r="HET577" s="102"/>
      <c r="HEU577" s="102"/>
      <c r="HEV577" s="103"/>
      <c r="HEW577" s="101" t="s">
        <v>330</v>
      </c>
      <c r="HEX577" s="102"/>
      <c r="HEY577" s="102"/>
      <c r="HEZ577" s="102"/>
      <c r="HFA577" s="102"/>
      <c r="HFB577" s="102"/>
      <c r="HFC577" s="102"/>
      <c r="HFD577" s="103"/>
      <c r="HFE577" s="101" t="s">
        <v>330</v>
      </c>
      <c r="HFF577" s="102"/>
      <c r="HFG577" s="102"/>
      <c r="HFH577" s="102"/>
      <c r="HFI577" s="102"/>
      <c r="HFJ577" s="102"/>
      <c r="HFK577" s="102"/>
      <c r="HFL577" s="103"/>
      <c r="HFM577" s="101" t="s">
        <v>330</v>
      </c>
      <c r="HFN577" s="102"/>
      <c r="HFO577" s="102"/>
      <c r="HFP577" s="102"/>
      <c r="HFQ577" s="102"/>
      <c r="HFR577" s="102"/>
      <c r="HFS577" s="102"/>
      <c r="HFT577" s="103"/>
      <c r="HFU577" s="101" t="s">
        <v>330</v>
      </c>
      <c r="HFV577" s="102"/>
      <c r="HFW577" s="102"/>
      <c r="HFX577" s="102"/>
      <c r="HFY577" s="102"/>
      <c r="HFZ577" s="102"/>
      <c r="HGA577" s="102"/>
      <c r="HGB577" s="103"/>
      <c r="HGC577" s="101" t="s">
        <v>330</v>
      </c>
      <c r="HGD577" s="102"/>
      <c r="HGE577" s="102"/>
      <c r="HGF577" s="102"/>
      <c r="HGG577" s="102"/>
      <c r="HGH577" s="102"/>
      <c r="HGI577" s="102"/>
      <c r="HGJ577" s="103"/>
      <c r="HGK577" s="101" t="s">
        <v>330</v>
      </c>
      <c r="HGL577" s="102"/>
      <c r="HGM577" s="102"/>
      <c r="HGN577" s="102"/>
      <c r="HGO577" s="102"/>
      <c r="HGP577" s="102"/>
      <c r="HGQ577" s="102"/>
      <c r="HGR577" s="103"/>
      <c r="HGS577" s="101" t="s">
        <v>330</v>
      </c>
      <c r="HGT577" s="102"/>
      <c r="HGU577" s="102"/>
      <c r="HGV577" s="102"/>
      <c r="HGW577" s="102"/>
      <c r="HGX577" s="102"/>
      <c r="HGY577" s="102"/>
      <c r="HGZ577" s="103"/>
      <c r="HHA577" s="101" t="s">
        <v>330</v>
      </c>
      <c r="HHB577" s="102"/>
      <c r="HHC577" s="102"/>
      <c r="HHD577" s="102"/>
      <c r="HHE577" s="102"/>
      <c r="HHF577" s="102"/>
      <c r="HHG577" s="102"/>
      <c r="HHH577" s="103"/>
      <c r="HHI577" s="101" t="s">
        <v>330</v>
      </c>
      <c r="HHJ577" s="102"/>
      <c r="HHK577" s="102"/>
      <c r="HHL577" s="102"/>
      <c r="HHM577" s="102"/>
      <c r="HHN577" s="102"/>
      <c r="HHO577" s="102"/>
      <c r="HHP577" s="103"/>
      <c r="HHQ577" s="101" t="s">
        <v>330</v>
      </c>
      <c r="HHR577" s="102"/>
      <c r="HHS577" s="102"/>
      <c r="HHT577" s="102"/>
      <c r="HHU577" s="102"/>
      <c r="HHV577" s="102"/>
      <c r="HHW577" s="102"/>
      <c r="HHX577" s="103"/>
      <c r="HHY577" s="101" t="s">
        <v>330</v>
      </c>
      <c r="HHZ577" s="102"/>
      <c r="HIA577" s="102"/>
      <c r="HIB577" s="102"/>
      <c r="HIC577" s="102"/>
      <c r="HID577" s="102"/>
      <c r="HIE577" s="102"/>
      <c r="HIF577" s="103"/>
      <c r="HIG577" s="101" t="s">
        <v>330</v>
      </c>
      <c r="HIH577" s="102"/>
      <c r="HII577" s="102"/>
      <c r="HIJ577" s="102"/>
      <c r="HIK577" s="102"/>
      <c r="HIL577" s="102"/>
      <c r="HIM577" s="102"/>
      <c r="HIN577" s="103"/>
      <c r="HIO577" s="101" t="s">
        <v>330</v>
      </c>
      <c r="HIP577" s="102"/>
      <c r="HIQ577" s="102"/>
      <c r="HIR577" s="102"/>
      <c r="HIS577" s="102"/>
      <c r="HIT577" s="102"/>
      <c r="HIU577" s="102"/>
      <c r="HIV577" s="103"/>
      <c r="HIW577" s="101" t="s">
        <v>330</v>
      </c>
      <c r="HIX577" s="102"/>
      <c r="HIY577" s="102"/>
      <c r="HIZ577" s="102"/>
      <c r="HJA577" s="102"/>
      <c r="HJB577" s="102"/>
      <c r="HJC577" s="102"/>
      <c r="HJD577" s="103"/>
      <c r="HJE577" s="101" t="s">
        <v>330</v>
      </c>
      <c r="HJF577" s="102"/>
      <c r="HJG577" s="102"/>
      <c r="HJH577" s="102"/>
      <c r="HJI577" s="102"/>
      <c r="HJJ577" s="102"/>
      <c r="HJK577" s="102"/>
      <c r="HJL577" s="103"/>
      <c r="HJM577" s="101" t="s">
        <v>330</v>
      </c>
      <c r="HJN577" s="102"/>
      <c r="HJO577" s="102"/>
      <c r="HJP577" s="102"/>
      <c r="HJQ577" s="102"/>
      <c r="HJR577" s="102"/>
      <c r="HJS577" s="102"/>
      <c r="HJT577" s="103"/>
      <c r="HJU577" s="101" t="s">
        <v>330</v>
      </c>
      <c r="HJV577" s="102"/>
      <c r="HJW577" s="102"/>
      <c r="HJX577" s="102"/>
      <c r="HJY577" s="102"/>
      <c r="HJZ577" s="102"/>
      <c r="HKA577" s="102"/>
      <c r="HKB577" s="103"/>
      <c r="HKC577" s="101" t="s">
        <v>330</v>
      </c>
      <c r="HKD577" s="102"/>
      <c r="HKE577" s="102"/>
      <c r="HKF577" s="102"/>
      <c r="HKG577" s="102"/>
      <c r="HKH577" s="102"/>
      <c r="HKI577" s="102"/>
      <c r="HKJ577" s="103"/>
      <c r="HKK577" s="101" t="s">
        <v>330</v>
      </c>
      <c r="HKL577" s="102"/>
      <c r="HKM577" s="102"/>
      <c r="HKN577" s="102"/>
      <c r="HKO577" s="102"/>
      <c r="HKP577" s="102"/>
      <c r="HKQ577" s="102"/>
      <c r="HKR577" s="103"/>
      <c r="HKS577" s="101" t="s">
        <v>330</v>
      </c>
      <c r="HKT577" s="102"/>
      <c r="HKU577" s="102"/>
      <c r="HKV577" s="102"/>
      <c r="HKW577" s="102"/>
      <c r="HKX577" s="102"/>
      <c r="HKY577" s="102"/>
      <c r="HKZ577" s="103"/>
      <c r="HLA577" s="101" t="s">
        <v>330</v>
      </c>
      <c r="HLB577" s="102"/>
      <c r="HLC577" s="102"/>
      <c r="HLD577" s="102"/>
      <c r="HLE577" s="102"/>
      <c r="HLF577" s="102"/>
      <c r="HLG577" s="102"/>
      <c r="HLH577" s="103"/>
      <c r="HLI577" s="101" t="s">
        <v>330</v>
      </c>
      <c r="HLJ577" s="102"/>
      <c r="HLK577" s="102"/>
      <c r="HLL577" s="102"/>
      <c r="HLM577" s="102"/>
      <c r="HLN577" s="102"/>
      <c r="HLO577" s="102"/>
      <c r="HLP577" s="103"/>
      <c r="HLQ577" s="101" t="s">
        <v>330</v>
      </c>
      <c r="HLR577" s="102"/>
      <c r="HLS577" s="102"/>
      <c r="HLT577" s="102"/>
      <c r="HLU577" s="102"/>
      <c r="HLV577" s="102"/>
      <c r="HLW577" s="102"/>
      <c r="HLX577" s="103"/>
      <c r="HLY577" s="101" t="s">
        <v>330</v>
      </c>
      <c r="HLZ577" s="102"/>
      <c r="HMA577" s="102"/>
      <c r="HMB577" s="102"/>
      <c r="HMC577" s="102"/>
      <c r="HMD577" s="102"/>
      <c r="HME577" s="102"/>
      <c r="HMF577" s="103"/>
      <c r="HMG577" s="101" t="s">
        <v>330</v>
      </c>
      <c r="HMH577" s="102"/>
      <c r="HMI577" s="102"/>
      <c r="HMJ577" s="102"/>
      <c r="HMK577" s="102"/>
      <c r="HML577" s="102"/>
      <c r="HMM577" s="102"/>
      <c r="HMN577" s="103"/>
      <c r="HMO577" s="101" t="s">
        <v>330</v>
      </c>
      <c r="HMP577" s="102"/>
      <c r="HMQ577" s="102"/>
      <c r="HMR577" s="102"/>
      <c r="HMS577" s="102"/>
      <c r="HMT577" s="102"/>
      <c r="HMU577" s="102"/>
      <c r="HMV577" s="103"/>
      <c r="HMW577" s="101" t="s">
        <v>330</v>
      </c>
      <c r="HMX577" s="102"/>
      <c r="HMY577" s="102"/>
      <c r="HMZ577" s="102"/>
      <c r="HNA577" s="102"/>
      <c r="HNB577" s="102"/>
      <c r="HNC577" s="102"/>
      <c r="HND577" s="103"/>
      <c r="HNE577" s="101" t="s">
        <v>330</v>
      </c>
      <c r="HNF577" s="102"/>
      <c r="HNG577" s="102"/>
      <c r="HNH577" s="102"/>
      <c r="HNI577" s="102"/>
      <c r="HNJ577" s="102"/>
      <c r="HNK577" s="102"/>
      <c r="HNL577" s="103"/>
      <c r="HNM577" s="101" t="s">
        <v>330</v>
      </c>
      <c r="HNN577" s="102"/>
      <c r="HNO577" s="102"/>
      <c r="HNP577" s="102"/>
      <c r="HNQ577" s="102"/>
      <c r="HNR577" s="102"/>
      <c r="HNS577" s="102"/>
      <c r="HNT577" s="103"/>
      <c r="HNU577" s="101" t="s">
        <v>330</v>
      </c>
      <c r="HNV577" s="102"/>
      <c r="HNW577" s="102"/>
      <c r="HNX577" s="102"/>
      <c r="HNY577" s="102"/>
      <c r="HNZ577" s="102"/>
      <c r="HOA577" s="102"/>
      <c r="HOB577" s="103"/>
      <c r="HOC577" s="101" t="s">
        <v>330</v>
      </c>
      <c r="HOD577" s="102"/>
      <c r="HOE577" s="102"/>
      <c r="HOF577" s="102"/>
      <c r="HOG577" s="102"/>
      <c r="HOH577" s="102"/>
      <c r="HOI577" s="102"/>
      <c r="HOJ577" s="103"/>
      <c r="HOK577" s="101" t="s">
        <v>330</v>
      </c>
      <c r="HOL577" s="102"/>
      <c r="HOM577" s="102"/>
      <c r="HON577" s="102"/>
      <c r="HOO577" s="102"/>
      <c r="HOP577" s="102"/>
      <c r="HOQ577" s="102"/>
      <c r="HOR577" s="103"/>
      <c r="HOS577" s="101" t="s">
        <v>330</v>
      </c>
      <c r="HOT577" s="102"/>
      <c r="HOU577" s="102"/>
      <c r="HOV577" s="102"/>
      <c r="HOW577" s="102"/>
      <c r="HOX577" s="102"/>
      <c r="HOY577" s="102"/>
      <c r="HOZ577" s="103"/>
      <c r="HPA577" s="101" t="s">
        <v>330</v>
      </c>
      <c r="HPB577" s="102"/>
      <c r="HPC577" s="102"/>
      <c r="HPD577" s="102"/>
      <c r="HPE577" s="102"/>
      <c r="HPF577" s="102"/>
      <c r="HPG577" s="102"/>
      <c r="HPH577" s="103"/>
      <c r="HPI577" s="101" t="s">
        <v>330</v>
      </c>
      <c r="HPJ577" s="102"/>
      <c r="HPK577" s="102"/>
      <c r="HPL577" s="102"/>
      <c r="HPM577" s="102"/>
      <c r="HPN577" s="102"/>
      <c r="HPO577" s="102"/>
      <c r="HPP577" s="103"/>
      <c r="HPQ577" s="101" t="s">
        <v>330</v>
      </c>
      <c r="HPR577" s="102"/>
      <c r="HPS577" s="102"/>
      <c r="HPT577" s="102"/>
      <c r="HPU577" s="102"/>
      <c r="HPV577" s="102"/>
      <c r="HPW577" s="102"/>
      <c r="HPX577" s="103"/>
      <c r="HPY577" s="101" t="s">
        <v>330</v>
      </c>
      <c r="HPZ577" s="102"/>
      <c r="HQA577" s="102"/>
      <c r="HQB577" s="102"/>
      <c r="HQC577" s="102"/>
      <c r="HQD577" s="102"/>
      <c r="HQE577" s="102"/>
      <c r="HQF577" s="103"/>
      <c r="HQG577" s="101" t="s">
        <v>330</v>
      </c>
      <c r="HQH577" s="102"/>
      <c r="HQI577" s="102"/>
      <c r="HQJ577" s="102"/>
      <c r="HQK577" s="102"/>
      <c r="HQL577" s="102"/>
      <c r="HQM577" s="102"/>
      <c r="HQN577" s="103"/>
      <c r="HQO577" s="101" t="s">
        <v>330</v>
      </c>
      <c r="HQP577" s="102"/>
      <c r="HQQ577" s="102"/>
      <c r="HQR577" s="102"/>
      <c r="HQS577" s="102"/>
      <c r="HQT577" s="102"/>
      <c r="HQU577" s="102"/>
      <c r="HQV577" s="103"/>
      <c r="HQW577" s="101" t="s">
        <v>330</v>
      </c>
      <c r="HQX577" s="102"/>
      <c r="HQY577" s="102"/>
      <c r="HQZ577" s="102"/>
      <c r="HRA577" s="102"/>
      <c r="HRB577" s="102"/>
      <c r="HRC577" s="102"/>
      <c r="HRD577" s="103"/>
      <c r="HRE577" s="101" t="s">
        <v>330</v>
      </c>
      <c r="HRF577" s="102"/>
      <c r="HRG577" s="102"/>
      <c r="HRH577" s="102"/>
      <c r="HRI577" s="102"/>
      <c r="HRJ577" s="102"/>
      <c r="HRK577" s="102"/>
      <c r="HRL577" s="103"/>
      <c r="HRM577" s="101" t="s">
        <v>330</v>
      </c>
      <c r="HRN577" s="102"/>
      <c r="HRO577" s="102"/>
      <c r="HRP577" s="102"/>
      <c r="HRQ577" s="102"/>
      <c r="HRR577" s="102"/>
      <c r="HRS577" s="102"/>
      <c r="HRT577" s="103"/>
      <c r="HRU577" s="101" t="s">
        <v>330</v>
      </c>
      <c r="HRV577" s="102"/>
      <c r="HRW577" s="102"/>
      <c r="HRX577" s="102"/>
      <c r="HRY577" s="102"/>
      <c r="HRZ577" s="102"/>
      <c r="HSA577" s="102"/>
      <c r="HSB577" s="103"/>
      <c r="HSC577" s="101" t="s">
        <v>330</v>
      </c>
      <c r="HSD577" s="102"/>
      <c r="HSE577" s="102"/>
      <c r="HSF577" s="102"/>
      <c r="HSG577" s="102"/>
      <c r="HSH577" s="102"/>
      <c r="HSI577" s="102"/>
      <c r="HSJ577" s="103"/>
      <c r="HSK577" s="101" t="s">
        <v>330</v>
      </c>
      <c r="HSL577" s="102"/>
      <c r="HSM577" s="102"/>
      <c r="HSN577" s="102"/>
      <c r="HSO577" s="102"/>
      <c r="HSP577" s="102"/>
      <c r="HSQ577" s="102"/>
      <c r="HSR577" s="103"/>
      <c r="HSS577" s="101" t="s">
        <v>330</v>
      </c>
      <c r="HST577" s="102"/>
      <c r="HSU577" s="102"/>
      <c r="HSV577" s="102"/>
      <c r="HSW577" s="102"/>
      <c r="HSX577" s="102"/>
      <c r="HSY577" s="102"/>
      <c r="HSZ577" s="103"/>
      <c r="HTA577" s="101" t="s">
        <v>330</v>
      </c>
      <c r="HTB577" s="102"/>
      <c r="HTC577" s="102"/>
      <c r="HTD577" s="102"/>
      <c r="HTE577" s="102"/>
      <c r="HTF577" s="102"/>
      <c r="HTG577" s="102"/>
      <c r="HTH577" s="103"/>
      <c r="HTI577" s="101" t="s">
        <v>330</v>
      </c>
      <c r="HTJ577" s="102"/>
      <c r="HTK577" s="102"/>
      <c r="HTL577" s="102"/>
      <c r="HTM577" s="102"/>
      <c r="HTN577" s="102"/>
      <c r="HTO577" s="102"/>
      <c r="HTP577" s="103"/>
      <c r="HTQ577" s="101" t="s">
        <v>330</v>
      </c>
      <c r="HTR577" s="102"/>
      <c r="HTS577" s="102"/>
      <c r="HTT577" s="102"/>
      <c r="HTU577" s="102"/>
      <c r="HTV577" s="102"/>
      <c r="HTW577" s="102"/>
      <c r="HTX577" s="103"/>
      <c r="HTY577" s="101" t="s">
        <v>330</v>
      </c>
      <c r="HTZ577" s="102"/>
      <c r="HUA577" s="102"/>
      <c r="HUB577" s="102"/>
      <c r="HUC577" s="102"/>
      <c r="HUD577" s="102"/>
      <c r="HUE577" s="102"/>
      <c r="HUF577" s="103"/>
      <c r="HUG577" s="101" t="s">
        <v>330</v>
      </c>
      <c r="HUH577" s="102"/>
      <c r="HUI577" s="102"/>
      <c r="HUJ577" s="102"/>
      <c r="HUK577" s="102"/>
      <c r="HUL577" s="102"/>
      <c r="HUM577" s="102"/>
      <c r="HUN577" s="103"/>
      <c r="HUO577" s="101" t="s">
        <v>330</v>
      </c>
      <c r="HUP577" s="102"/>
      <c r="HUQ577" s="102"/>
      <c r="HUR577" s="102"/>
      <c r="HUS577" s="102"/>
      <c r="HUT577" s="102"/>
      <c r="HUU577" s="102"/>
      <c r="HUV577" s="103"/>
      <c r="HUW577" s="101" t="s">
        <v>330</v>
      </c>
      <c r="HUX577" s="102"/>
      <c r="HUY577" s="102"/>
      <c r="HUZ577" s="102"/>
      <c r="HVA577" s="102"/>
      <c r="HVB577" s="102"/>
      <c r="HVC577" s="102"/>
      <c r="HVD577" s="103"/>
      <c r="HVE577" s="101" t="s">
        <v>330</v>
      </c>
      <c r="HVF577" s="102"/>
      <c r="HVG577" s="102"/>
      <c r="HVH577" s="102"/>
      <c r="HVI577" s="102"/>
      <c r="HVJ577" s="102"/>
      <c r="HVK577" s="102"/>
      <c r="HVL577" s="103"/>
      <c r="HVM577" s="101" t="s">
        <v>330</v>
      </c>
      <c r="HVN577" s="102"/>
      <c r="HVO577" s="102"/>
      <c r="HVP577" s="102"/>
      <c r="HVQ577" s="102"/>
      <c r="HVR577" s="102"/>
      <c r="HVS577" s="102"/>
      <c r="HVT577" s="103"/>
      <c r="HVU577" s="101" t="s">
        <v>330</v>
      </c>
      <c r="HVV577" s="102"/>
      <c r="HVW577" s="102"/>
      <c r="HVX577" s="102"/>
      <c r="HVY577" s="102"/>
      <c r="HVZ577" s="102"/>
      <c r="HWA577" s="102"/>
      <c r="HWB577" s="103"/>
      <c r="HWC577" s="101" t="s">
        <v>330</v>
      </c>
      <c r="HWD577" s="102"/>
      <c r="HWE577" s="102"/>
      <c r="HWF577" s="102"/>
      <c r="HWG577" s="102"/>
      <c r="HWH577" s="102"/>
      <c r="HWI577" s="102"/>
      <c r="HWJ577" s="103"/>
      <c r="HWK577" s="101" t="s">
        <v>330</v>
      </c>
      <c r="HWL577" s="102"/>
      <c r="HWM577" s="102"/>
      <c r="HWN577" s="102"/>
      <c r="HWO577" s="102"/>
      <c r="HWP577" s="102"/>
      <c r="HWQ577" s="102"/>
      <c r="HWR577" s="103"/>
      <c r="HWS577" s="101" t="s">
        <v>330</v>
      </c>
      <c r="HWT577" s="102"/>
      <c r="HWU577" s="102"/>
      <c r="HWV577" s="102"/>
      <c r="HWW577" s="102"/>
      <c r="HWX577" s="102"/>
      <c r="HWY577" s="102"/>
      <c r="HWZ577" s="103"/>
      <c r="HXA577" s="101" t="s">
        <v>330</v>
      </c>
      <c r="HXB577" s="102"/>
      <c r="HXC577" s="102"/>
      <c r="HXD577" s="102"/>
      <c r="HXE577" s="102"/>
      <c r="HXF577" s="102"/>
      <c r="HXG577" s="102"/>
      <c r="HXH577" s="103"/>
      <c r="HXI577" s="101" t="s">
        <v>330</v>
      </c>
      <c r="HXJ577" s="102"/>
      <c r="HXK577" s="102"/>
      <c r="HXL577" s="102"/>
      <c r="HXM577" s="102"/>
      <c r="HXN577" s="102"/>
      <c r="HXO577" s="102"/>
      <c r="HXP577" s="103"/>
      <c r="HXQ577" s="101" t="s">
        <v>330</v>
      </c>
      <c r="HXR577" s="102"/>
      <c r="HXS577" s="102"/>
      <c r="HXT577" s="102"/>
      <c r="HXU577" s="102"/>
      <c r="HXV577" s="102"/>
      <c r="HXW577" s="102"/>
      <c r="HXX577" s="103"/>
      <c r="HXY577" s="101" t="s">
        <v>330</v>
      </c>
      <c r="HXZ577" s="102"/>
      <c r="HYA577" s="102"/>
      <c r="HYB577" s="102"/>
      <c r="HYC577" s="102"/>
      <c r="HYD577" s="102"/>
      <c r="HYE577" s="102"/>
      <c r="HYF577" s="103"/>
      <c r="HYG577" s="101" t="s">
        <v>330</v>
      </c>
      <c r="HYH577" s="102"/>
      <c r="HYI577" s="102"/>
      <c r="HYJ577" s="102"/>
      <c r="HYK577" s="102"/>
      <c r="HYL577" s="102"/>
      <c r="HYM577" s="102"/>
      <c r="HYN577" s="103"/>
      <c r="HYO577" s="101" t="s">
        <v>330</v>
      </c>
      <c r="HYP577" s="102"/>
      <c r="HYQ577" s="102"/>
      <c r="HYR577" s="102"/>
      <c r="HYS577" s="102"/>
      <c r="HYT577" s="102"/>
      <c r="HYU577" s="102"/>
      <c r="HYV577" s="103"/>
      <c r="HYW577" s="101" t="s">
        <v>330</v>
      </c>
      <c r="HYX577" s="102"/>
      <c r="HYY577" s="102"/>
      <c r="HYZ577" s="102"/>
      <c r="HZA577" s="102"/>
      <c r="HZB577" s="102"/>
      <c r="HZC577" s="102"/>
      <c r="HZD577" s="103"/>
      <c r="HZE577" s="101" t="s">
        <v>330</v>
      </c>
      <c r="HZF577" s="102"/>
      <c r="HZG577" s="102"/>
      <c r="HZH577" s="102"/>
      <c r="HZI577" s="102"/>
      <c r="HZJ577" s="102"/>
      <c r="HZK577" s="102"/>
      <c r="HZL577" s="103"/>
      <c r="HZM577" s="101" t="s">
        <v>330</v>
      </c>
      <c r="HZN577" s="102"/>
      <c r="HZO577" s="102"/>
      <c r="HZP577" s="102"/>
      <c r="HZQ577" s="102"/>
      <c r="HZR577" s="102"/>
      <c r="HZS577" s="102"/>
      <c r="HZT577" s="103"/>
      <c r="HZU577" s="101" t="s">
        <v>330</v>
      </c>
      <c r="HZV577" s="102"/>
      <c r="HZW577" s="102"/>
      <c r="HZX577" s="102"/>
      <c r="HZY577" s="102"/>
      <c r="HZZ577" s="102"/>
      <c r="IAA577" s="102"/>
      <c r="IAB577" s="103"/>
      <c r="IAC577" s="101" t="s">
        <v>330</v>
      </c>
      <c r="IAD577" s="102"/>
      <c r="IAE577" s="102"/>
      <c r="IAF577" s="102"/>
      <c r="IAG577" s="102"/>
      <c r="IAH577" s="102"/>
      <c r="IAI577" s="102"/>
      <c r="IAJ577" s="103"/>
      <c r="IAK577" s="101" t="s">
        <v>330</v>
      </c>
      <c r="IAL577" s="102"/>
      <c r="IAM577" s="102"/>
      <c r="IAN577" s="102"/>
      <c r="IAO577" s="102"/>
      <c r="IAP577" s="102"/>
      <c r="IAQ577" s="102"/>
      <c r="IAR577" s="103"/>
      <c r="IAS577" s="101" t="s">
        <v>330</v>
      </c>
      <c r="IAT577" s="102"/>
      <c r="IAU577" s="102"/>
      <c r="IAV577" s="102"/>
      <c r="IAW577" s="102"/>
      <c r="IAX577" s="102"/>
      <c r="IAY577" s="102"/>
      <c r="IAZ577" s="103"/>
      <c r="IBA577" s="101" t="s">
        <v>330</v>
      </c>
      <c r="IBB577" s="102"/>
      <c r="IBC577" s="102"/>
      <c r="IBD577" s="102"/>
      <c r="IBE577" s="102"/>
      <c r="IBF577" s="102"/>
      <c r="IBG577" s="102"/>
      <c r="IBH577" s="103"/>
      <c r="IBI577" s="101" t="s">
        <v>330</v>
      </c>
      <c r="IBJ577" s="102"/>
      <c r="IBK577" s="102"/>
      <c r="IBL577" s="102"/>
      <c r="IBM577" s="102"/>
      <c r="IBN577" s="102"/>
      <c r="IBO577" s="102"/>
      <c r="IBP577" s="103"/>
      <c r="IBQ577" s="101" t="s">
        <v>330</v>
      </c>
      <c r="IBR577" s="102"/>
      <c r="IBS577" s="102"/>
      <c r="IBT577" s="102"/>
      <c r="IBU577" s="102"/>
      <c r="IBV577" s="102"/>
      <c r="IBW577" s="102"/>
      <c r="IBX577" s="103"/>
      <c r="IBY577" s="101" t="s">
        <v>330</v>
      </c>
      <c r="IBZ577" s="102"/>
      <c r="ICA577" s="102"/>
      <c r="ICB577" s="102"/>
      <c r="ICC577" s="102"/>
      <c r="ICD577" s="102"/>
      <c r="ICE577" s="102"/>
      <c r="ICF577" s="103"/>
      <c r="ICG577" s="101" t="s">
        <v>330</v>
      </c>
      <c r="ICH577" s="102"/>
      <c r="ICI577" s="102"/>
      <c r="ICJ577" s="102"/>
      <c r="ICK577" s="102"/>
      <c r="ICL577" s="102"/>
      <c r="ICM577" s="102"/>
      <c r="ICN577" s="103"/>
      <c r="ICO577" s="101" t="s">
        <v>330</v>
      </c>
      <c r="ICP577" s="102"/>
      <c r="ICQ577" s="102"/>
      <c r="ICR577" s="102"/>
      <c r="ICS577" s="102"/>
      <c r="ICT577" s="102"/>
      <c r="ICU577" s="102"/>
      <c r="ICV577" s="103"/>
      <c r="ICW577" s="101" t="s">
        <v>330</v>
      </c>
      <c r="ICX577" s="102"/>
      <c r="ICY577" s="102"/>
      <c r="ICZ577" s="102"/>
      <c r="IDA577" s="102"/>
      <c r="IDB577" s="102"/>
      <c r="IDC577" s="102"/>
      <c r="IDD577" s="103"/>
      <c r="IDE577" s="101" t="s">
        <v>330</v>
      </c>
      <c r="IDF577" s="102"/>
      <c r="IDG577" s="102"/>
      <c r="IDH577" s="102"/>
      <c r="IDI577" s="102"/>
      <c r="IDJ577" s="102"/>
      <c r="IDK577" s="102"/>
      <c r="IDL577" s="103"/>
      <c r="IDM577" s="101" t="s">
        <v>330</v>
      </c>
      <c r="IDN577" s="102"/>
      <c r="IDO577" s="102"/>
      <c r="IDP577" s="102"/>
      <c r="IDQ577" s="102"/>
      <c r="IDR577" s="102"/>
      <c r="IDS577" s="102"/>
      <c r="IDT577" s="103"/>
      <c r="IDU577" s="101" t="s">
        <v>330</v>
      </c>
      <c r="IDV577" s="102"/>
      <c r="IDW577" s="102"/>
      <c r="IDX577" s="102"/>
      <c r="IDY577" s="102"/>
      <c r="IDZ577" s="102"/>
      <c r="IEA577" s="102"/>
      <c r="IEB577" s="103"/>
      <c r="IEC577" s="101" t="s">
        <v>330</v>
      </c>
      <c r="IED577" s="102"/>
      <c r="IEE577" s="102"/>
      <c r="IEF577" s="102"/>
      <c r="IEG577" s="102"/>
      <c r="IEH577" s="102"/>
      <c r="IEI577" s="102"/>
      <c r="IEJ577" s="103"/>
      <c r="IEK577" s="101" t="s">
        <v>330</v>
      </c>
      <c r="IEL577" s="102"/>
      <c r="IEM577" s="102"/>
      <c r="IEN577" s="102"/>
      <c r="IEO577" s="102"/>
      <c r="IEP577" s="102"/>
      <c r="IEQ577" s="102"/>
      <c r="IER577" s="103"/>
      <c r="IES577" s="101" t="s">
        <v>330</v>
      </c>
      <c r="IET577" s="102"/>
      <c r="IEU577" s="102"/>
      <c r="IEV577" s="102"/>
      <c r="IEW577" s="102"/>
      <c r="IEX577" s="102"/>
      <c r="IEY577" s="102"/>
      <c r="IEZ577" s="103"/>
      <c r="IFA577" s="101" t="s">
        <v>330</v>
      </c>
      <c r="IFB577" s="102"/>
      <c r="IFC577" s="102"/>
      <c r="IFD577" s="102"/>
      <c r="IFE577" s="102"/>
      <c r="IFF577" s="102"/>
      <c r="IFG577" s="102"/>
      <c r="IFH577" s="103"/>
      <c r="IFI577" s="101" t="s">
        <v>330</v>
      </c>
      <c r="IFJ577" s="102"/>
      <c r="IFK577" s="102"/>
      <c r="IFL577" s="102"/>
      <c r="IFM577" s="102"/>
      <c r="IFN577" s="102"/>
      <c r="IFO577" s="102"/>
      <c r="IFP577" s="103"/>
      <c r="IFQ577" s="101" t="s">
        <v>330</v>
      </c>
      <c r="IFR577" s="102"/>
      <c r="IFS577" s="102"/>
      <c r="IFT577" s="102"/>
      <c r="IFU577" s="102"/>
      <c r="IFV577" s="102"/>
      <c r="IFW577" s="102"/>
      <c r="IFX577" s="103"/>
      <c r="IFY577" s="101" t="s">
        <v>330</v>
      </c>
      <c r="IFZ577" s="102"/>
      <c r="IGA577" s="102"/>
      <c r="IGB577" s="102"/>
      <c r="IGC577" s="102"/>
      <c r="IGD577" s="102"/>
      <c r="IGE577" s="102"/>
      <c r="IGF577" s="103"/>
      <c r="IGG577" s="101" t="s">
        <v>330</v>
      </c>
      <c r="IGH577" s="102"/>
      <c r="IGI577" s="102"/>
      <c r="IGJ577" s="102"/>
      <c r="IGK577" s="102"/>
      <c r="IGL577" s="102"/>
      <c r="IGM577" s="102"/>
      <c r="IGN577" s="103"/>
      <c r="IGO577" s="101" t="s">
        <v>330</v>
      </c>
      <c r="IGP577" s="102"/>
      <c r="IGQ577" s="102"/>
      <c r="IGR577" s="102"/>
      <c r="IGS577" s="102"/>
      <c r="IGT577" s="102"/>
      <c r="IGU577" s="102"/>
      <c r="IGV577" s="103"/>
      <c r="IGW577" s="101" t="s">
        <v>330</v>
      </c>
      <c r="IGX577" s="102"/>
      <c r="IGY577" s="102"/>
      <c r="IGZ577" s="102"/>
      <c r="IHA577" s="102"/>
      <c r="IHB577" s="102"/>
      <c r="IHC577" s="102"/>
      <c r="IHD577" s="103"/>
      <c r="IHE577" s="101" t="s">
        <v>330</v>
      </c>
      <c r="IHF577" s="102"/>
      <c r="IHG577" s="102"/>
      <c r="IHH577" s="102"/>
      <c r="IHI577" s="102"/>
      <c r="IHJ577" s="102"/>
      <c r="IHK577" s="102"/>
      <c r="IHL577" s="103"/>
      <c r="IHM577" s="101" t="s">
        <v>330</v>
      </c>
      <c r="IHN577" s="102"/>
      <c r="IHO577" s="102"/>
      <c r="IHP577" s="102"/>
      <c r="IHQ577" s="102"/>
      <c r="IHR577" s="102"/>
      <c r="IHS577" s="102"/>
      <c r="IHT577" s="103"/>
      <c r="IHU577" s="101" t="s">
        <v>330</v>
      </c>
      <c r="IHV577" s="102"/>
      <c r="IHW577" s="102"/>
      <c r="IHX577" s="102"/>
      <c r="IHY577" s="102"/>
      <c r="IHZ577" s="102"/>
      <c r="IIA577" s="102"/>
      <c r="IIB577" s="103"/>
      <c r="IIC577" s="101" t="s">
        <v>330</v>
      </c>
      <c r="IID577" s="102"/>
      <c r="IIE577" s="102"/>
      <c r="IIF577" s="102"/>
      <c r="IIG577" s="102"/>
      <c r="IIH577" s="102"/>
      <c r="III577" s="102"/>
      <c r="IIJ577" s="103"/>
      <c r="IIK577" s="101" t="s">
        <v>330</v>
      </c>
      <c r="IIL577" s="102"/>
      <c r="IIM577" s="102"/>
      <c r="IIN577" s="102"/>
      <c r="IIO577" s="102"/>
      <c r="IIP577" s="102"/>
      <c r="IIQ577" s="102"/>
      <c r="IIR577" s="103"/>
      <c r="IIS577" s="101" t="s">
        <v>330</v>
      </c>
      <c r="IIT577" s="102"/>
      <c r="IIU577" s="102"/>
      <c r="IIV577" s="102"/>
      <c r="IIW577" s="102"/>
      <c r="IIX577" s="102"/>
      <c r="IIY577" s="102"/>
      <c r="IIZ577" s="103"/>
      <c r="IJA577" s="101" t="s">
        <v>330</v>
      </c>
      <c r="IJB577" s="102"/>
      <c r="IJC577" s="102"/>
      <c r="IJD577" s="102"/>
      <c r="IJE577" s="102"/>
      <c r="IJF577" s="102"/>
      <c r="IJG577" s="102"/>
      <c r="IJH577" s="103"/>
      <c r="IJI577" s="101" t="s">
        <v>330</v>
      </c>
      <c r="IJJ577" s="102"/>
      <c r="IJK577" s="102"/>
      <c r="IJL577" s="102"/>
      <c r="IJM577" s="102"/>
      <c r="IJN577" s="102"/>
      <c r="IJO577" s="102"/>
      <c r="IJP577" s="103"/>
      <c r="IJQ577" s="101" t="s">
        <v>330</v>
      </c>
      <c r="IJR577" s="102"/>
      <c r="IJS577" s="102"/>
      <c r="IJT577" s="102"/>
      <c r="IJU577" s="102"/>
      <c r="IJV577" s="102"/>
      <c r="IJW577" s="102"/>
      <c r="IJX577" s="103"/>
      <c r="IJY577" s="101" t="s">
        <v>330</v>
      </c>
      <c r="IJZ577" s="102"/>
      <c r="IKA577" s="102"/>
      <c r="IKB577" s="102"/>
      <c r="IKC577" s="102"/>
      <c r="IKD577" s="102"/>
      <c r="IKE577" s="102"/>
      <c r="IKF577" s="103"/>
      <c r="IKG577" s="101" t="s">
        <v>330</v>
      </c>
      <c r="IKH577" s="102"/>
      <c r="IKI577" s="102"/>
      <c r="IKJ577" s="102"/>
      <c r="IKK577" s="102"/>
      <c r="IKL577" s="102"/>
      <c r="IKM577" s="102"/>
      <c r="IKN577" s="103"/>
      <c r="IKO577" s="101" t="s">
        <v>330</v>
      </c>
      <c r="IKP577" s="102"/>
      <c r="IKQ577" s="102"/>
      <c r="IKR577" s="102"/>
      <c r="IKS577" s="102"/>
      <c r="IKT577" s="102"/>
      <c r="IKU577" s="102"/>
      <c r="IKV577" s="103"/>
      <c r="IKW577" s="101" t="s">
        <v>330</v>
      </c>
      <c r="IKX577" s="102"/>
      <c r="IKY577" s="102"/>
      <c r="IKZ577" s="102"/>
      <c r="ILA577" s="102"/>
      <c r="ILB577" s="102"/>
      <c r="ILC577" s="102"/>
      <c r="ILD577" s="103"/>
      <c r="ILE577" s="101" t="s">
        <v>330</v>
      </c>
      <c r="ILF577" s="102"/>
      <c r="ILG577" s="102"/>
      <c r="ILH577" s="102"/>
      <c r="ILI577" s="102"/>
      <c r="ILJ577" s="102"/>
      <c r="ILK577" s="102"/>
      <c r="ILL577" s="103"/>
      <c r="ILM577" s="101" t="s">
        <v>330</v>
      </c>
      <c r="ILN577" s="102"/>
      <c r="ILO577" s="102"/>
      <c r="ILP577" s="102"/>
      <c r="ILQ577" s="102"/>
      <c r="ILR577" s="102"/>
      <c r="ILS577" s="102"/>
      <c r="ILT577" s="103"/>
      <c r="ILU577" s="101" t="s">
        <v>330</v>
      </c>
      <c r="ILV577" s="102"/>
      <c r="ILW577" s="102"/>
      <c r="ILX577" s="102"/>
      <c r="ILY577" s="102"/>
      <c r="ILZ577" s="102"/>
      <c r="IMA577" s="102"/>
      <c r="IMB577" s="103"/>
      <c r="IMC577" s="101" t="s">
        <v>330</v>
      </c>
      <c r="IMD577" s="102"/>
      <c r="IME577" s="102"/>
      <c r="IMF577" s="102"/>
      <c r="IMG577" s="102"/>
      <c r="IMH577" s="102"/>
      <c r="IMI577" s="102"/>
      <c r="IMJ577" s="103"/>
      <c r="IMK577" s="101" t="s">
        <v>330</v>
      </c>
      <c r="IML577" s="102"/>
      <c r="IMM577" s="102"/>
      <c r="IMN577" s="102"/>
      <c r="IMO577" s="102"/>
      <c r="IMP577" s="102"/>
      <c r="IMQ577" s="102"/>
      <c r="IMR577" s="103"/>
      <c r="IMS577" s="101" t="s">
        <v>330</v>
      </c>
      <c r="IMT577" s="102"/>
      <c r="IMU577" s="102"/>
      <c r="IMV577" s="102"/>
      <c r="IMW577" s="102"/>
      <c r="IMX577" s="102"/>
      <c r="IMY577" s="102"/>
      <c r="IMZ577" s="103"/>
      <c r="INA577" s="101" t="s">
        <v>330</v>
      </c>
      <c r="INB577" s="102"/>
      <c r="INC577" s="102"/>
      <c r="IND577" s="102"/>
      <c r="INE577" s="102"/>
      <c r="INF577" s="102"/>
      <c r="ING577" s="102"/>
      <c r="INH577" s="103"/>
      <c r="INI577" s="101" t="s">
        <v>330</v>
      </c>
      <c r="INJ577" s="102"/>
      <c r="INK577" s="102"/>
      <c r="INL577" s="102"/>
      <c r="INM577" s="102"/>
      <c r="INN577" s="102"/>
      <c r="INO577" s="102"/>
      <c r="INP577" s="103"/>
      <c r="INQ577" s="101" t="s">
        <v>330</v>
      </c>
      <c r="INR577" s="102"/>
      <c r="INS577" s="102"/>
      <c r="INT577" s="102"/>
      <c r="INU577" s="102"/>
      <c r="INV577" s="102"/>
      <c r="INW577" s="102"/>
      <c r="INX577" s="103"/>
      <c r="INY577" s="101" t="s">
        <v>330</v>
      </c>
      <c r="INZ577" s="102"/>
      <c r="IOA577" s="102"/>
      <c r="IOB577" s="102"/>
      <c r="IOC577" s="102"/>
      <c r="IOD577" s="102"/>
      <c r="IOE577" s="102"/>
      <c r="IOF577" s="103"/>
      <c r="IOG577" s="101" t="s">
        <v>330</v>
      </c>
      <c r="IOH577" s="102"/>
      <c r="IOI577" s="102"/>
      <c r="IOJ577" s="102"/>
      <c r="IOK577" s="102"/>
      <c r="IOL577" s="102"/>
      <c r="IOM577" s="102"/>
      <c r="ION577" s="103"/>
      <c r="IOO577" s="101" t="s">
        <v>330</v>
      </c>
      <c r="IOP577" s="102"/>
      <c r="IOQ577" s="102"/>
      <c r="IOR577" s="102"/>
      <c r="IOS577" s="102"/>
      <c r="IOT577" s="102"/>
      <c r="IOU577" s="102"/>
      <c r="IOV577" s="103"/>
      <c r="IOW577" s="101" t="s">
        <v>330</v>
      </c>
      <c r="IOX577" s="102"/>
      <c r="IOY577" s="102"/>
      <c r="IOZ577" s="102"/>
      <c r="IPA577" s="102"/>
      <c r="IPB577" s="102"/>
      <c r="IPC577" s="102"/>
      <c r="IPD577" s="103"/>
      <c r="IPE577" s="101" t="s">
        <v>330</v>
      </c>
      <c r="IPF577" s="102"/>
      <c r="IPG577" s="102"/>
      <c r="IPH577" s="102"/>
      <c r="IPI577" s="102"/>
      <c r="IPJ577" s="102"/>
      <c r="IPK577" s="102"/>
      <c r="IPL577" s="103"/>
      <c r="IPM577" s="101" t="s">
        <v>330</v>
      </c>
      <c r="IPN577" s="102"/>
      <c r="IPO577" s="102"/>
      <c r="IPP577" s="102"/>
      <c r="IPQ577" s="102"/>
      <c r="IPR577" s="102"/>
      <c r="IPS577" s="102"/>
      <c r="IPT577" s="103"/>
      <c r="IPU577" s="101" t="s">
        <v>330</v>
      </c>
      <c r="IPV577" s="102"/>
      <c r="IPW577" s="102"/>
      <c r="IPX577" s="102"/>
      <c r="IPY577" s="102"/>
      <c r="IPZ577" s="102"/>
      <c r="IQA577" s="102"/>
      <c r="IQB577" s="103"/>
      <c r="IQC577" s="101" t="s">
        <v>330</v>
      </c>
      <c r="IQD577" s="102"/>
      <c r="IQE577" s="102"/>
      <c r="IQF577" s="102"/>
      <c r="IQG577" s="102"/>
      <c r="IQH577" s="102"/>
      <c r="IQI577" s="102"/>
      <c r="IQJ577" s="103"/>
      <c r="IQK577" s="101" t="s">
        <v>330</v>
      </c>
      <c r="IQL577" s="102"/>
      <c r="IQM577" s="102"/>
      <c r="IQN577" s="102"/>
      <c r="IQO577" s="102"/>
      <c r="IQP577" s="102"/>
      <c r="IQQ577" s="102"/>
      <c r="IQR577" s="103"/>
      <c r="IQS577" s="101" t="s">
        <v>330</v>
      </c>
      <c r="IQT577" s="102"/>
      <c r="IQU577" s="102"/>
      <c r="IQV577" s="102"/>
      <c r="IQW577" s="102"/>
      <c r="IQX577" s="102"/>
      <c r="IQY577" s="102"/>
      <c r="IQZ577" s="103"/>
      <c r="IRA577" s="101" t="s">
        <v>330</v>
      </c>
      <c r="IRB577" s="102"/>
      <c r="IRC577" s="102"/>
      <c r="IRD577" s="102"/>
      <c r="IRE577" s="102"/>
      <c r="IRF577" s="102"/>
      <c r="IRG577" s="102"/>
      <c r="IRH577" s="103"/>
      <c r="IRI577" s="101" t="s">
        <v>330</v>
      </c>
      <c r="IRJ577" s="102"/>
      <c r="IRK577" s="102"/>
      <c r="IRL577" s="102"/>
      <c r="IRM577" s="102"/>
      <c r="IRN577" s="102"/>
      <c r="IRO577" s="102"/>
      <c r="IRP577" s="103"/>
      <c r="IRQ577" s="101" t="s">
        <v>330</v>
      </c>
      <c r="IRR577" s="102"/>
      <c r="IRS577" s="102"/>
      <c r="IRT577" s="102"/>
      <c r="IRU577" s="102"/>
      <c r="IRV577" s="102"/>
      <c r="IRW577" s="102"/>
      <c r="IRX577" s="103"/>
      <c r="IRY577" s="101" t="s">
        <v>330</v>
      </c>
      <c r="IRZ577" s="102"/>
      <c r="ISA577" s="102"/>
      <c r="ISB577" s="102"/>
      <c r="ISC577" s="102"/>
      <c r="ISD577" s="102"/>
      <c r="ISE577" s="102"/>
      <c r="ISF577" s="103"/>
      <c r="ISG577" s="101" t="s">
        <v>330</v>
      </c>
      <c r="ISH577" s="102"/>
      <c r="ISI577" s="102"/>
      <c r="ISJ577" s="102"/>
      <c r="ISK577" s="102"/>
      <c r="ISL577" s="102"/>
      <c r="ISM577" s="102"/>
      <c r="ISN577" s="103"/>
      <c r="ISO577" s="101" t="s">
        <v>330</v>
      </c>
      <c r="ISP577" s="102"/>
      <c r="ISQ577" s="102"/>
      <c r="ISR577" s="102"/>
      <c r="ISS577" s="102"/>
      <c r="IST577" s="102"/>
      <c r="ISU577" s="102"/>
      <c r="ISV577" s="103"/>
      <c r="ISW577" s="101" t="s">
        <v>330</v>
      </c>
      <c r="ISX577" s="102"/>
      <c r="ISY577" s="102"/>
      <c r="ISZ577" s="102"/>
      <c r="ITA577" s="102"/>
      <c r="ITB577" s="102"/>
      <c r="ITC577" s="102"/>
      <c r="ITD577" s="103"/>
      <c r="ITE577" s="101" t="s">
        <v>330</v>
      </c>
      <c r="ITF577" s="102"/>
      <c r="ITG577" s="102"/>
      <c r="ITH577" s="102"/>
      <c r="ITI577" s="102"/>
      <c r="ITJ577" s="102"/>
      <c r="ITK577" s="102"/>
      <c r="ITL577" s="103"/>
      <c r="ITM577" s="101" t="s">
        <v>330</v>
      </c>
      <c r="ITN577" s="102"/>
      <c r="ITO577" s="102"/>
      <c r="ITP577" s="102"/>
      <c r="ITQ577" s="102"/>
      <c r="ITR577" s="102"/>
      <c r="ITS577" s="102"/>
      <c r="ITT577" s="103"/>
      <c r="ITU577" s="101" t="s">
        <v>330</v>
      </c>
      <c r="ITV577" s="102"/>
      <c r="ITW577" s="102"/>
      <c r="ITX577" s="102"/>
      <c r="ITY577" s="102"/>
      <c r="ITZ577" s="102"/>
      <c r="IUA577" s="102"/>
      <c r="IUB577" s="103"/>
      <c r="IUC577" s="101" t="s">
        <v>330</v>
      </c>
      <c r="IUD577" s="102"/>
      <c r="IUE577" s="102"/>
      <c r="IUF577" s="102"/>
      <c r="IUG577" s="102"/>
      <c r="IUH577" s="102"/>
      <c r="IUI577" s="102"/>
      <c r="IUJ577" s="103"/>
      <c r="IUK577" s="101" t="s">
        <v>330</v>
      </c>
      <c r="IUL577" s="102"/>
      <c r="IUM577" s="102"/>
      <c r="IUN577" s="102"/>
      <c r="IUO577" s="102"/>
      <c r="IUP577" s="102"/>
      <c r="IUQ577" s="102"/>
      <c r="IUR577" s="103"/>
      <c r="IUS577" s="101" t="s">
        <v>330</v>
      </c>
      <c r="IUT577" s="102"/>
      <c r="IUU577" s="102"/>
      <c r="IUV577" s="102"/>
      <c r="IUW577" s="102"/>
      <c r="IUX577" s="102"/>
      <c r="IUY577" s="102"/>
      <c r="IUZ577" s="103"/>
      <c r="IVA577" s="101" t="s">
        <v>330</v>
      </c>
      <c r="IVB577" s="102"/>
      <c r="IVC577" s="102"/>
      <c r="IVD577" s="102"/>
      <c r="IVE577" s="102"/>
      <c r="IVF577" s="102"/>
      <c r="IVG577" s="102"/>
      <c r="IVH577" s="103"/>
      <c r="IVI577" s="101" t="s">
        <v>330</v>
      </c>
      <c r="IVJ577" s="102"/>
      <c r="IVK577" s="102"/>
      <c r="IVL577" s="102"/>
      <c r="IVM577" s="102"/>
      <c r="IVN577" s="102"/>
      <c r="IVO577" s="102"/>
      <c r="IVP577" s="103"/>
      <c r="IVQ577" s="101" t="s">
        <v>330</v>
      </c>
      <c r="IVR577" s="102"/>
      <c r="IVS577" s="102"/>
      <c r="IVT577" s="102"/>
      <c r="IVU577" s="102"/>
      <c r="IVV577" s="102"/>
      <c r="IVW577" s="102"/>
      <c r="IVX577" s="103"/>
      <c r="IVY577" s="101" t="s">
        <v>330</v>
      </c>
      <c r="IVZ577" s="102"/>
      <c r="IWA577" s="102"/>
      <c r="IWB577" s="102"/>
      <c r="IWC577" s="102"/>
      <c r="IWD577" s="102"/>
      <c r="IWE577" s="102"/>
      <c r="IWF577" s="103"/>
      <c r="IWG577" s="101" t="s">
        <v>330</v>
      </c>
      <c r="IWH577" s="102"/>
      <c r="IWI577" s="102"/>
      <c r="IWJ577" s="102"/>
      <c r="IWK577" s="102"/>
      <c r="IWL577" s="102"/>
      <c r="IWM577" s="102"/>
      <c r="IWN577" s="103"/>
      <c r="IWO577" s="101" t="s">
        <v>330</v>
      </c>
      <c r="IWP577" s="102"/>
      <c r="IWQ577" s="102"/>
      <c r="IWR577" s="102"/>
      <c r="IWS577" s="102"/>
      <c r="IWT577" s="102"/>
      <c r="IWU577" s="102"/>
      <c r="IWV577" s="103"/>
      <c r="IWW577" s="101" t="s">
        <v>330</v>
      </c>
      <c r="IWX577" s="102"/>
      <c r="IWY577" s="102"/>
      <c r="IWZ577" s="102"/>
      <c r="IXA577" s="102"/>
      <c r="IXB577" s="102"/>
      <c r="IXC577" s="102"/>
      <c r="IXD577" s="103"/>
      <c r="IXE577" s="101" t="s">
        <v>330</v>
      </c>
      <c r="IXF577" s="102"/>
      <c r="IXG577" s="102"/>
      <c r="IXH577" s="102"/>
      <c r="IXI577" s="102"/>
      <c r="IXJ577" s="102"/>
      <c r="IXK577" s="102"/>
      <c r="IXL577" s="103"/>
      <c r="IXM577" s="101" t="s">
        <v>330</v>
      </c>
      <c r="IXN577" s="102"/>
      <c r="IXO577" s="102"/>
      <c r="IXP577" s="102"/>
      <c r="IXQ577" s="102"/>
      <c r="IXR577" s="102"/>
      <c r="IXS577" s="102"/>
      <c r="IXT577" s="103"/>
      <c r="IXU577" s="101" t="s">
        <v>330</v>
      </c>
      <c r="IXV577" s="102"/>
      <c r="IXW577" s="102"/>
      <c r="IXX577" s="102"/>
      <c r="IXY577" s="102"/>
      <c r="IXZ577" s="102"/>
      <c r="IYA577" s="102"/>
      <c r="IYB577" s="103"/>
      <c r="IYC577" s="101" t="s">
        <v>330</v>
      </c>
      <c r="IYD577" s="102"/>
      <c r="IYE577" s="102"/>
      <c r="IYF577" s="102"/>
      <c r="IYG577" s="102"/>
      <c r="IYH577" s="102"/>
      <c r="IYI577" s="102"/>
      <c r="IYJ577" s="103"/>
      <c r="IYK577" s="101" t="s">
        <v>330</v>
      </c>
      <c r="IYL577" s="102"/>
      <c r="IYM577" s="102"/>
      <c r="IYN577" s="102"/>
      <c r="IYO577" s="102"/>
      <c r="IYP577" s="102"/>
      <c r="IYQ577" s="102"/>
      <c r="IYR577" s="103"/>
      <c r="IYS577" s="101" t="s">
        <v>330</v>
      </c>
      <c r="IYT577" s="102"/>
      <c r="IYU577" s="102"/>
      <c r="IYV577" s="102"/>
      <c r="IYW577" s="102"/>
      <c r="IYX577" s="102"/>
      <c r="IYY577" s="102"/>
      <c r="IYZ577" s="103"/>
      <c r="IZA577" s="101" t="s">
        <v>330</v>
      </c>
      <c r="IZB577" s="102"/>
      <c r="IZC577" s="102"/>
      <c r="IZD577" s="102"/>
      <c r="IZE577" s="102"/>
      <c r="IZF577" s="102"/>
      <c r="IZG577" s="102"/>
      <c r="IZH577" s="103"/>
      <c r="IZI577" s="101" t="s">
        <v>330</v>
      </c>
      <c r="IZJ577" s="102"/>
      <c r="IZK577" s="102"/>
      <c r="IZL577" s="102"/>
      <c r="IZM577" s="102"/>
      <c r="IZN577" s="102"/>
      <c r="IZO577" s="102"/>
      <c r="IZP577" s="103"/>
      <c r="IZQ577" s="101" t="s">
        <v>330</v>
      </c>
      <c r="IZR577" s="102"/>
      <c r="IZS577" s="102"/>
      <c r="IZT577" s="102"/>
      <c r="IZU577" s="102"/>
      <c r="IZV577" s="102"/>
      <c r="IZW577" s="102"/>
      <c r="IZX577" s="103"/>
      <c r="IZY577" s="101" t="s">
        <v>330</v>
      </c>
      <c r="IZZ577" s="102"/>
      <c r="JAA577" s="102"/>
      <c r="JAB577" s="102"/>
      <c r="JAC577" s="102"/>
      <c r="JAD577" s="102"/>
      <c r="JAE577" s="102"/>
      <c r="JAF577" s="103"/>
      <c r="JAG577" s="101" t="s">
        <v>330</v>
      </c>
      <c r="JAH577" s="102"/>
      <c r="JAI577" s="102"/>
      <c r="JAJ577" s="102"/>
      <c r="JAK577" s="102"/>
      <c r="JAL577" s="102"/>
      <c r="JAM577" s="102"/>
      <c r="JAN577" s="103"/>
      <c r="JAO577" s="101" t="s">
        <v>330</v>
      </c>
      <c r="JAP577" s="102"/>
      <c r="JAQ577" s="102"/>
      <c r="JAR577" s="102"/>
      <c r="JAS577" s="102"/>
      <c r="JAT577" s="102"/>
      <c r="JAU577" s="102"/>
      <c r="JAV577" s="103"/>
      <c r="JAW577" s="101" t="s">
        <v>330</v>
      </c>
      <c r="JAX577" s="102"/>
      <c r="JAY577" s="102"/>
      <c r="JAZ577" s="102"/>
      <c r="JBA577" s="102"/>
      <c r="JBB577" s="102"/>
      <c r="JBC577" s="102"/>
      <c r="JBD577" s="103"/>
      <c r="JBE577" s="101" t="s">
        <v>330</v>
      </c>
      <c r="JBF577" s="102"/>
      <c r="JBG577" s="102"/>
      <c r="JBH577" s="102"/>
      <c r="JBI577" s="102"/>
      <c r="JBJ577" s="102"/>
      <c r="JBK577" s="102"/>
      <c r="JBL577" s="103"/>
      <c r="JBM577" s="101" t="s">
        <v>330</v>
      </c>
      <c r="JBN577" s="102"/>
      <c r="JBO577" s="102"/>
      <c r="JBP577" s="102"/>
      <c r="JBQ577" s="102"/>
      <c r="JBR577" s="102"/>
      <c r="JBS577" s="102"/>
      <c r="JBT577" s="103"/>
      <c r="JBU577" s="101" t="s">
        <v>330</v>
      </c>
      <c r="JBV577" s="102"/>
      <c r="JBW577" s="102"/>
      <c r="JBX577" s="102"/>
      <c r="JBY577" s="102"/>
      <c r="JBZ577" s="102"/>
      <c r="JCA577" s="102"/>
      <c r="JCB577" s="103"/>
      <c r="JCC577" s="101" t="s">
        <v>330</v>
      </c>
      <c r="JCD577" s="102"/>
      <c r="JCE577" s="102"/>
      <c r="JCF577" s="102"/>
      <c r="JCG577" s="102"/>
      <c r="JCH577" s="102"/>
      <c r="JCI577" s="102"/>
      <c r="JCJ577" s="103"/>
      <c r="JCK577" s="101" t="s">
        <v>330</v>
      </c>
      <c r="JCL577" s="102"/>
      <c r="JCM577" s="102"/>
      <c r="JCN577" s="102"/>
      <c r="JCO577" s="102"/>
      <c r="JCP577" s="102"/>
      <c r="JCQ577" s="102"/>
      <c r="JCR577" s="103"/>
      <c r="JCS577" s="101" t="s">
        <v>330</v>
      </c>
      <c r="JCT577" s="102"/>
      <c r="JCU577" s="102"/>
      <c r="JCV577" s="102"/>
      <c r="JCW577" s="102"/>
      <c r="JCX577" s="102"/>
      <c r="JCY577" s="102"/>
      <c r="JCZ577" s="103"/>
      <c r="JDA577" s="101" t="s">
        <v>330</v>
      </c>
      <c r="JDB577" s="102"/>
      <c r="JDC577" s="102"/>
      <c r="JDD577" s="102"/>
      <c r="JDE577" s="102"/>
      <c r="JDF577" s="102"/>
      <c r="JDG577" s="102"/>
      <c r="JDH577" s="103"/>
      <c r="JDI577" s="101" t="s">
        <v>330</v>
      </c>
      <c r="JDJ577" s="102"/>
      <c r="JDK577" s="102"/>
      <c r="JDL577" s="102"/>
      <c r="JDM577" s="102"/>
      <c r="JDN577" s="102"/>
      <c r="JDO577" s="102"/>
      <c r="JDP577" s="103"/>
      <c r="JDQ577" s="101" t="s">
        <v>330</v>
      </c>
      <c r="JDR577" s="102"/>
      <c r="JDS577" s="102"/>
      <c r="JDT577" s="102"/>
      <c r="JDU577" s="102"/>
      <c r="JDV577" s="102"/>
      <c r="JDW577" s="102"/>
      <c r="JDX577" s="103"/>
      <c r="JDY577" s="101" t="s">
        <v>330</v>
      </c>
      <c r="JDZ577" s="102"/>
      <c r="JEA577" s="102"/>
      <c r="JEB577" s="102"/>
      <c r="JEC577" s="102"/>
      <c r="JED577" s="102"/>
      <c r="JEE577" s="102"/>
      <c r="JEF577" s="103"/>
      <c r="JEG577" s="101" t="s">
        <v>330</v>
      </c>
      <c r="JEH577" s="102"/>
      <c r="JEI577" s="102"/>
      <c r="JEJ577" s="102"/>
      <c r="JEK577" s="102"/>
      <c r="JEL577" s="102"/>
      <c r="JEM577" s="102"/>
      <c r="JEN577" s="103"/>
      <c r="JEO577" s="101" t="s">
        <v>330</v>
      </c>
      <c r="JEP577" s="102"/>
      <c r="JEQ577" s="102"/>
      <c r="JER577" s="102"/>
      <c r="JES577" s="102"/>
      <c r="JET577" s="102"/>
      <c r="JEU577" s="102"/>
      <c r="JEV577" s="103"/>
      <c r="JEW577" s="101" t="s">
        <v>330</v>
      </c>
      <c r="JEX577" s="102"/>
      <c r="JEY577" s="102"/>
      <c r="JEZ577" s="102"/>
      <c r="JFA577" s="102"/>
      <c r="JFB577" s="102"/>
      <c r="JFC577" s="102"/>
      <c r="JFD577" s="103"/>
      <c r="JFE577" s="101" t="s">
        <v>330</v>
      </c>
      <c r="JFF577" s="102"/>
      <c r="JFG577" s="102"/>
      <c r="JFH577" s="102"/>
      <c r="JFI577" s="102"/>
      <c r="JFJ577" s="102"/>
      <c r="JFK577" s="102"/>
      <c r="JFL577" s="103"/>
      <c r="JFM577" s="101" t="s">
        <v>330</v>
      </c>
      <c r="JFN577" s="102"/>
      <c r="JFO577" s="102"/>
      <c r="JFP577" s="102"/>
      <c r="JFQ577" s="102"/>
      <c r="JFR577" s="102"/>
      <c r="JFS577" s="102"/>
      <c r="JFT577" s="103"/>
      <c r="JFU577" s="101" t="s">
        <v>330</v>
      </c>
      <c r="JFV577" s="102"/>
      <c r="JFW577" s="102"/>
      <c r="JFX577" s="102"/>
      <c r="JFY577" s="102"/>
      <c r="JFZ577" s="102"/>
      <c r="JGA577" s="102"/>
      <c r="JGB577" s="103"/>
      <c r="JGC577" s="101" t="s">
        <v>330</v>
      </c>
      <c r="JGD577" s="102"/>
      <c r="JGE577" s="102"/>
      <c r="JGF577" s="102"/>
      <c r="JGG577" s="102"/>
      <c r="JGH577" s="102"/>
      <c r="JGI577" s="102"/>
      <c r="JGJ577" s="103"/>
      <c r="JGK577" s="101" t="s">
        <v>330</v>
      </c>
      <c r="JGL577" s="102"/>
      <c r="JGM577" s="102"/>
      <c r="JGN577" s="102"/>
      <c r="JGO577" s="102"/>
      <c r="JGP577" s="102"/>
      <c r="JGQ577" s="102"/>
      <c r="JGR577" s="103"/>
      <c r="JGS577" s="101" t="s">
        <v>330</v>
      </c>
      <c r="JGT577" s="102"/>
      <c r="JGU577" s="102"/>
      <c r="JGV577" s="102"/>
      <c r="JGW577" s="102"/>
      <c r="JGX577" s="102"/>
      <c r="JGY577" s="102"/>
      <c r="JGZ577" s="103"/>
      <c r="JHA577" s="101" t="s">
        <v>330</v>
      </c>
      <c r="JHB577" s="102"/>
      <c r="JHC577" s="102"/>
      <c r="JHD577" s="102"/>
      <c r="JHE577" s="102"/>
      <c r="JHF577" s="102"/>
      <c r="JHG577" s="102"/>
      <c r="JHH577" s="103"/>
      <c r="JHI577" s="101" t="s">
        <v>330</v>
      </c>
      <c r="JHJ577" s="102"/>
      <c r="JHK577" s="102"/>
      <c r="JHL577" s="102"/>
      <c r="JHM577" s="102"/>
      <c r="JHN577" s="102"/>
      <c r="JHO577" s="102"/>
      <c r="JHP577" s="103"/>
      <c r="JHQ577" s="101" t="s">
        <v>330</v>
      </c>
      <c r="JHR577" s="102"/>
      <c r="JHS577" s="102"/>
      <c r="JHT577" s="102"/>
      <c r="JHU577" s="102"/>
      <c r="JHV577" s="102"/>
      <c r="JHW577" s="102"/>
      <c r="JHX577" s="103"/>
      <c r="JHY577" s="101" t="s">
        <v>330</v>
      </c>
      <c r="JHZ577" s="102"/>
      <c r="JIA577" s="102"/>
      <c r="JIB577" s="102"/>
      <c r="JIC577" s="102"/>
      <c r="JID577" s="102"/>
      <c r="JIE577" s="102"/>
      <c r="JIF577" s="103"/>
      <c r="JIG577" s="101" t="s">
        <v>330</v>
      </c>
      <c r="JIH577" s="102"/>
      <c r="JII577" s="102"/>
      <c r="JIJ577" s="102"/>
      <c r="JIK577" s="102"/>
      <c r="JIL577" s="102"/>
      <c r="JIM577" s="102"/>
      <c r="JIN577" s="103"/>
      <c r="JIO577" s="101" t="s">
        <v>330</v>
      </c>
      <c r="JIP577" s="102"/>
      <c r="JIQ577" s="102"/>
      <c r="JIR577" s="102"/>
      <c r="JIS577" s="102"/>
      <c r="JIT577" s="102"/>
      <c r="JIU577" s="102"/>
      <c r="JIV577" s="103"/>
      <c r="JIW577" s="101" t="s">
        <v>330</v>
      </c>
      <c r="JIX577" s="102"/>
      <c r="JIY577" s="102"/>
      <c r="JIZ577" s="102"/>
      <c r="JJA577" s="102"/>
      <c r="JJB577" s="102"/>
      <c r="JJC577" s="102"/>
      <c r="JJD577" s="103"/>
      <c r="JJE577" s="101" t="s">
        <v>330</v>
      </c>
      <c r="JJF577" s="102"/>
      <c r="JJG577" s="102"/>
      <c r="JJH577" s="102"/>
      <c r="JJI577" s="102"/>
      <c r="JJJ577" s="102"/>
      <c r="JJK577" s="102"/>
      <c r="JJL577" s="103"/>
      <c r="JJM577" s="101" t="s">
        <v>330</v>
      </c>
      <c r="JJN577" s="102"/>
      <c r="JJO577" s="102"/>
      <c r="JJP577" s="102"/>
      <c r="JJQ577" s="102"/>
      <c r="JJR577" s="102"/>
      <c r="JJS577" s="102"/>
      <c r="JJT577" s="103"/>
      <c r="JJU577" s="101" t="s">
        <v>330</v>
      </c>
      <c r="JJV577" s="102"/>
      <c r="JJW577" s="102"/>
      <c r="JJX577" s="102"/>
      <c r="JJY577" s="102"/>
      <c r="JJZ577" s="102"/>
      <c r="JKA577" s="102"/>
      <c r="JKB577" s="103"/>
      <c r="JKC577" s="101" t="s">
        <v>330</v>
      </c>
      <c r="JKD577" s="102"/>
      <c r="JKE577" s="102"/>
      <c r="JKF577" s="102"/>
      <c r="JKG577" s="102"/>
      <c r="JKH577" s="102"/>
      <c r="JKI577" s="102"/>
      <c r="JKJ577" s="103"/>
      <c r="JKK577" s="101" t="s">
        <v>330</v>
      </c>
      <c r="JKL577" s="102"/>
      <c r="JKM577" s="102"/>
      <c r="JKN577" s="102"/>
      <c r="JKO577" s="102"/>
      <c r="JKP577" s="102"/>
      <c r="JKQ577" s="102"/>
      <c r="JKR577" s="103"/>
      <c r="JKS577" s="101" t="s">
        <v>330</v>
      </c>
      <c r="JKT577" s="102"/>
      <c r="JKU577" s="102"/>
      <c r="JKV577" s="102"/>
      <c r="JKW577" s="102"/>
      <c r="JKX577" s="102"/>
      <c r="JKY577" s="102"/>
      <c r="JKZ577" s="103"/>
      <c r="JLA577" s="101" t="s">
        <v>330</v>
      </c>
      <c r="JLB577" s="102"/>
      <c r="JLC577" s="102"/>
      <c r="JLD577" s="102"/>
      <c r="JLE577" s="102"/>
      <c r="JLF577" s="102"/>
      <c r="JLG577" s="102"/>
      <c r="JLH577" s="103"/>
      <c r="JLI577" s="101" t="s">
        <v>330</v>
      </c>
      <c r="JLJ577" s="102"/>
      <c r="JLK577" s="102"/>
      <c r="JLL577" s="102"/>
      <c r="JLM577" s="102"/>
      <c r="JLN577" s="102"/>
      <c r="JLO577" s="102"/>
      <c r="JLP577" s="103"/>
      <c r="JLQ577" s="101" t="s">
        <v>330</v>
      </c>
      <c r="JLR577" s="102"/>
      <c r="JLS577" s="102"/>
      <c r="JLT577" s="102"/>
      <c r="JLU577" s="102"/>
      <c r="JLV577" s="102"/>
      <c r="JLW577" s="102"/>
      <c r="JLX577" s="103"/>
      <c r="JLY577" s="101" t="s">
        <v>330</v>
      </c>
      <c r="JLZ577" s="102"/>
      <c r="JMA577" s="102"/>
      <c r="JMB577" s="102"/>
      <c r="JMC577" s="102"/>
      <c r="JMD577" s="102"/>
      <c r="JME577" s="102"/>
      <c r="JMF577" s="103"/>
      <c r="JMG577" s="101" t="s">
        <v>330</v>
      </c>
      <c r="JMH577" s="102"/>
      <c r="JMI577" s="102"/>
      <c r="JMJ577" s="102"/>
      <c r="JMK577" s="102"/>
      <c r="JML577" s="102"/>
      <c r="JMM577" s="102"/>
      <c r="JMN577" s="103"/>
      <c r="JMO577" s="101" t="s">
        <v>330</v>
      </c>
      <c r="JMP577" s="102"/>
      <c r="JMQ577" s="102"/>
      <c r="JMR577" s="102"/>
      <c r="JMS577" s="102"/>
      <c r="JMT577" s="102"/>
      <c r="JMU577" s="102"/>
      <c r="JMV577" s="103"/>
      <c r="JMW577" s="101" t="s">
        <v>330</v>
      </c>
      <c r="JMX577" s="102"/>
      <c r="JMY577" s="102"/>
      <c r="JMZ577" s="102"/>
      <c r="JNA577" s="102"/>
      <c r="JNB577" s="102"/>
      <c r="JNC577" s="102"/>
      <c r="JND577" s="103"/>
      <c r="JNE577" s="101" t="s">
        <v>330</v>
      </c>
      <c r="JNF577" s="102"/>
      <c r="JNG577" s="102"/>
      <c r="JNH577" s="102"/>
      <c r="JNI577" s="102"/>
      <c r="JNJ577" s="102"/>
      <c r="JNK577" s="102"/>
      <c r="JNL577" s="103"/>
      <c r="JNM577" s="101" t="s">
        <v>330</v>
      </c>
      <c r="JNN577" s="102"/>
      <c r="JNO577" s="102"/>
      <c r="JNP577" s="102"/>
      <c r="JNQ577" s="102"/>
      <c r="JNR577" s="102"/>
      <c r="JNS577" s="102"/>
      <c r="JNT577" s="103"/>
      <c r="JNU577" s="101" t="s">
        <v>330</v>
      </c>
      <c r="JNV577" s="102"/>
      <c r="JNW577" s="102"/>
      <c r="JNX577" s="102"/>
      <c r="JNY577" s="102"/>
      <c r="JNZ577" s="102"/>
      <c r="JOA577" s="102"/>
      <c r="JOB577" s="103"/>
      <c r="JOC577" s="101" t="s">
        <v>330</v>
      </c>
      <c r="JOD577" s="102"/>
      <c r="JOE577" s="102"/>
      <c r="JOF577" s="102"/>
      <c r="JOG577" s="102"/>
      <c r="JOH577" s="102"/>
      <c r="JOI577" s="102"/>
      <c r="JOJ577" s="103"/>
      <c r="JOK577" s="101" t="s">
        <v>330</v>
      </c>
      <c r="JOL577" s="102"/>
      <c r="JOM577" s="102"/>
      <c r="JON577" s="102"/>
      <c r="JOO577" s="102"/>
      <c r="JOP577" s="102"/>
      <c r="JOQ577" s="102"/>
      <c r="JOR577" s="103"/>
      <c r="JOS577" s="101" t="s">
        <v>330</v>
      </c>
      <c r="JOT577" s="102"/>
      <c r="JOU577" s="102"/>
      <c r="JOV577" s="102"/>
      <c r="JOW577" s="102"/>
      <c r="JOX577" s="102"/>
      <c r="JOY577" s="102"/>
      <c r="JOZ577" s="103"/>
      <c r="JPA577" s="101" t="s">
        <v>330</v>
      </c>
      <c r="JPB577" s="102"/>
      <c r="JPC577" s="102"/>
      <c r="JPD577" s="102"/>
      <c r="JPE577" s="102"/>
      <c r="JPF577" s="102"/>
      <c r="JPG577" s="102"/>
      <c r="JPH577" s="103"/>
      <c r="JPI577" s="101" t="s">
        <v>330</v>
      </c>
      <c r="JPJ577" s="102"/>
      <c r="JPK577" s="102"/>
      <c r="JPL577" s="102"/>
      <c r="JPM577" s="102"/>
      <c r="JPN577" s="102"/>
      <c r="JPO577" s="102"/>
      <c r="JPP577" s="103"/>
      <c r="JPQ577" s="101" t="s">
        <v>330</v>
      </c>
      <c r="JPR577" s="102"/>
      <c r="JPS577" s="102"/>
      <c r="JPT577" s="102"/>
      <c r="JPU577" s="102"/>
      <c r="JPV577" s="102"/>
      <c r="JPW577" s="102"/>
      <c r="JPX577" s="103"/>
      <c r="JPY577" s="101" t="s">
        <v>330</v>
      </c>
      <c r="JPZ577" s="102"/>
      <c r="JQA577" s="102"/>
      <c r="JQB577" s="102"/>
      <c r="JQC577" s="102"/>
      <c r="JQD577" s="102"/>
      <c r="JQE577" s="102"/>
      <c r="JQF577" s="103"/>
      <c r="JQG577" s="101" t="s">
        <v>330</v>
      </c>
      <c r="JQH577" s="102"/>
      <c r="JQI577" s="102"/>
      <c r="JQJ577" s="102"/>
      <c r="JQK577" s="102"/>
      <c r="JQL577" s="102"/>
      <c r="JQM577" s="102"/>
      <c r="JQN577" s="103"/>
      <c r="JQO577" s="101" t="s">
        <v>330</v>
      </c>
      <c r="JQP577" s="102"/>
      <c r="JQQ577" s="102"/>
      <c r="JQR577" s="102"/>
      <c r="JQS577" s="102"/>
      <c r="JQT577" s="102"/>
      <c r="JQU577" s="102"/>
      <c r="JQV577" s="103"/>
      <c r="JQW577" s="101" t="s">
        <v>330</v>
      </c>
      <c r="JQX577" s="102"/>
      <c r="JQY577" s="102"/>
      <c r="JQZ577" s="102"/>
      <c r="JRA577" s="102"/>
      <c r="JRB577" s="102"/>
      <c r="JRC577" s="102"/>
      <c r="JRD577" s="103"/>
      <c r="JRE577" s="101" t="s">
        <v>330</v>
      </c>
      <c r="JRF577" s="102"/>
      <c r="JRG577" s="102"/>
      <c r="JRH577" s="102"/>
      <c r="JRI577" s="102"/>
      <c r="JRJ577" s="102"/>
      <c r="JRK577" s="102"/>
      <c r="JRL577" s="103"/>
      <c r="JRM577" s="101" t="s">
        <v>330</v>
      </c>
      <c r="JRN577" s="102"/>
      <c r="JRO577" s="102"/>
      <c r="JRP577" s="102"/>
      <c r="JRQ577" s="102"/>
      <c r="JRR577" s="102"/>
      <c r="JRS577" s="102"/>
      <c r="JRT577" s="103"/>
      <c r="JRU577" s="101" t="s">
        <v>330</v>
      </c>
      <c r="JRV577" s="102"/>
      <c r="JRW577" s="102"/>
      <c r="JRX577" s="102"/>
      <c r="JRY577" s="102"/>
      <c r="JRZ577" s="102"/>
      <c r="JSA577" s="102"/>
      <c r="JSB577" s="103"/>
      <c r="JSC577" s="101" t="s">
        <v>330</v>
      </c>
      <c r="JSD577" s="102"/>
      <c r="JSE577" s="102"/>
      <c r="JSF577" s="102"/>
      <c r="JSG577" s="102"/>
      <c r="JSH577" s="102"/>
      <c r="JSI577" s="102"/>
      <c r="JSJ577" s="103"/>
      <c r="JSK577" s="101" t="s">
        <v>330</v>
      </c>
      <c r="JSL577" s="102"/>
      <c r="JSM577" s="102"/>
      <c r="JSN577" s="102"/>
      <c r="JSO577" s="102"/>
      <c r="JSP577" s="102"/>
      <c r="JSQ577" s="102"/>
      <c r="JSR577" s="103"/>
      <c r="JSS577" s="101" t="s">
        <v>330</v>
      </c>
      <c r="JST577" s="102"/>
      <c r="JSU577" s="102"/>
      <c r="JSV577" s="102"/>
      <c r="JSW577" s="102"/>
      <c r="JSX577" s="102"/>
      <c r="JSY577" s="102"/>
      <c r="JSZ577" s="103"/>
      <c r="JTA577" s="101" t="s">
        <v>330</v>
      </c>
      <c r="JTB577" s="102"/>
      <c r="JTC577" s="102"/>
      <c r="JTD577" s="102"/>
      <c r="JTE577" s="102"/>
      <c r="JTF577" s="102"/>
      <c r="JTG577" s="102"/>
      <c r="JTH577" s="103"/>
      <c r="JTI577" s="101" t="s">
        <v>330</v>
      </c>
      <c r="JTJ577" s="102"/>
      <c r="JTK577" s="102"/>
      <c r="JTL577" s="102"/>
      <c r="JTM577" s="102"/>
      <c r="JTN577" s="102"/>
      <c r="JTO577" s="102"/>
      <c r="JTP577" s="103"/>
      <c r="JTQ577" s="101" t="s">
        <v>330</v>
      </c>
      <c r="JTR577" s="102"/>
      <c r="JTS577" s="102"/>
      <c r="JTT577" s="102"/>
      <c r="JTU577" s="102"/>
      <c r="JTV577" s="102"/>
      <c r="JTW577" s="102"/>
      <c r="JTX577" s="103"/>
      <c r="JTY577" s="101" t="s">
        <v>330</v>
      </c>
      <c r="JTZ577" s="102"/>
      <c r="JUA577" s="102"/>
      <c r="JUB577" s="102"/>
      <c r="JUC577" s="102"/>
      <c r="JUD577" s="102"/>
      <c r="JUE577" s="102"/>
      <c r="JUF577" s="103"/>
      <c r="JUG577" s="101" t="s">
        <v>330</v>
      </c>
      <c r="JUH577" s="102"/>
      <c r="JUI577" s="102"/>
      <c r="JUJ577" s="102"/>
      <c r="JUK577" s="102"/>
      <c r="JUL577" s="102"/>
      <c r="JUM577" s="102"/>
      <c r="JUN577" s="103"/>
      <c r="JUO577" s="101" t="s">
        <v>330</v>
      </c>
      <c r="JUP577" s="102"/>
      <c r="JUQ577" s="102"/>
      <c r="JUR577" s="102"/>
      <c r="JUS577" s="102"/>
      <c r="JUT577" s="102"/>
      <c r="JUU577" s="102"/>
      <c r="JUV577" s="103"/>
      <c r="JUW577" s="101" t="s">
        <v>330</v>
      </c>
      <c r="JUX577" s="102"/>
      <c r="JUY577" s="102"/>
      <c r="JUZ577" s="102"/>
      <c r="JVA577" s="102"/>
      <c r="JVB577" s="102"/>
      <c r="JVC577" s="102"/>
      <c r="JVD577" s="103"/>
      <c r="JVE577" s="101" t="s">
        <v>330</v>
      </c>
      <c r="JVF577" s="102"/>
      <c r="JVG577" s="102"/>
      <c r="JVH577" s="102"/>
      <c r="JVI577" s="102"/>
      <c r="JVJ577" s="102"/>
      <c r="JVK577" s="102"/>
      <c r="JVL577" s="103"/>
      <c r="JVM577" s="101" t="s">
        <v>330</v>
      </c>
      <c r="JVN577" s="102"/>
      <c r="JVO577" s="102"/>
      <c r="JVP577" s="102"/>
      <c r="JVQ577" s="102"/>
      <c r="JVR577" s="102"/>
      <c r="JVS577" s="102"/>
      <c r="JVT577" s="103"/>
      <c r="JVU577" s="101" t="s">
        <v>330</v>
      </c>
      <c r="JVV577" s="102"/>
      <c r="JVW577" s="102"/>
      <c r="JVX577" s="102"/>
      <c r="JVY577" s="102"/>
      <c r="JVZ577" s="102"/>
      <c r="JWA577" s="102"/>
      <c r="JWB577" s="103"/>
      <c r="JWC577" s="101" t="s">
        <v>330</v>
      </c>
      <c r="JWD577" s="102"/>
      <c r="JWE577" s="102"/>
      <c r="JWF577" s="102"/>
      <c r="JWG577" s="102"/>
      <c r="JWH577" s="102"/>
      <c r="JWI577" s="102"/>
      <c r="JWJ577" s="103"/>
      <c r="JWK577" s="101" t="s">
        <v>330</v>
      </c>
      <c r="JWL577" s="102"/>
      <c r="JWM577" s="102"/>
      <c r="JWN577" s="102"/>
      <c r="JWO577" s="102"/>
      <c r="JWP577" s="102"/>
      <c r="JWQ577" s="102"/>
      <c r="JWR577" s="103"/>
      <c r="JWS577" s="101" t="s">
        <v>330</v>
      </c>
      <c r="JWT577" s="102"/>
      <c r="JWU577" s="102"/>
      <c r="JWV577" s="102"/>
      <c r="JWW577" s="102"/>
      <c r="JWX577" s="102"/>
      <c r="JWY577" s="102"/>
      <c r="JWZ577" s="103"/>
      <c r="JXA577" s="101" t="s">
        <v>330</v>
      </c>
      <c r="JXB577" s="102"/>
      <c r="JXC577" s="102"/>
      <c r="JXD577" s="102"/>
      <c r="JXE577" s="102"/>
      <c r="JXF577" s="102"/>
      <c r="JXG577" s="102"/>
      <c r="JXH577" s="103"/>
      <c r="JXI577" s="101" t="s">
        <v>330</v>
      </c>
      <c r="JXJ577" s="102"/>
      <c r="JXK577" s="102"/>
      <c r="JXL577" s="102"/>
      <c r="JXM577" s="102"/>
      <c r="JXN577" s="102"/>
      <c r="JXO577" s="102"/>
      <c r="JXP577" s="103"/>
      <c r="JXQ577" s="101" t="s">
        <v>330</v>
      </c>
      <c r="JXR577" s="102"/>
      <c r="JXS577" s="102"/>
      <c r="JXT577" s="102"/>
      <c r="JXU577" s="102"/>
      <c r="JXV577" s="102"/>
      <c r="JXW577" s="102"/>
      <c r="JXX577" s="103"/>
      <c r="JXY577" s="101" t="s">
        <v>330</v>
      </c>
      <c r="JXZ577" s="102"/>
      <c r="JYA577" s="102"/>
      <c r="JYB577" s="102"/>
      <c r="JYC577" s="102"/>
      <c r="JYD577" s="102"/>
      <c r="JYE577" s="102"/>
      <c r="JYF577" s="103"/>
      <c r="JYG577" s="101" t="s">
        <v>330</v>
      </c>
      <c r="JYH577" s="102"/>
      <c r="JYI577" s="102"/>
      <c r="JYJ577" s="102"/>
      <c r="JYK577" s="102"/>
      <c r="JYL577" s="102"/>
      <c r="JYM577" s="102"/>
      <c r="JYN577" s="103"/>
      <c r="JYO577" s="101" t="s">
        <v>330</v>
      </c>
      <c r="JYP577" s="102"/>
      <c r="JYQ577" s="102"/>
      <c r="JYR577" s="102"/>
      <c r="JYS577" s="102"/>
      <c r="JYT577" s="102"/>
      <c r="JYU577" s="102"/>
      <c r="JYV577" s="103"/>
      <c r="JYW577" s="101" t="s">
        <v>330</v>
      </c>
      <c r="JYX577" s="102"/>
      <c r="JYY577" s="102"/>
      <c r="JYZ577" s="102"/>
      <c r="JZA577" s="102"/>
      <c r="JZB577" s="102"/>
      <c r="JZC577" s="102"/>
      <c r="JZD577" s="103"/>
      <c r="JZE577" s="101" t="s">
        <v>330</v>
      </c>
      <c r="JZF577" s="102"/>
      <c r="JZG577" s="102"/>
      <c r="JZH577" s="102"/>
      <c r="JZI577" s="102"/>
      <c r="JZJ577" s="102"/>
      <c r="JZK577" s="102"/>
      <c r="JZL577" s="103"/>
      <c r="JZM577" s="101" t="s">
        <v>330</v>
      </c>
      <c r="JZN577" s="102"/>
      <c r="JZO577" s="102"/>
      <c r="JZP577" s="102"/>
      <c r="JZQ577" s="102"/>
      <c r="JZR577" s="102"/>
      <c r="JZS577" s="102"/>
      <c r="JZT577" s="103"/>
      <c r="JZU577" s="101" t="s">
        <v>330</v>
      </c>
      <c r="JZV577" s="102"/>
      <c r="JZW577" s="102"/>
      <c r="JZX577" s="102"/>
      <c r="JZY577" s="102"/>
      <c r="JZZ577" s="102"/>
      <c r="KAA577" s="102"/>
      <c r="KAB577" s="103"/>
      <c r="KAC577" s="101" t="s">
        <v>330</v>
      </c>
      <c r="KAD577" s="102"/>
      <c r="KAE577" s="102"/>
      <c r="KAF577" s="102"/>
      <c r="KAG577" s="102"/>
      <c r="KAH577" s="102"/>
      <c r="KAI577" s="102"/>
      <c r="KAJ577" s="103"/>
      <c r="KAK577" s="101" t="s">
        <v>330</v>
      </c>
      <c r="KAL577" s="102"/>
      <c r="KAM577" s="102"/>
      <c r="KAN577" s="102"/>
      <c r="KAO577" s="102"/>
      <c r="KAP577" s="102"/>
      <c r="KAQ577" s="102"/>
      <c r="KAR577" s="103"/>
      <c r="KAS577" s="101" t="s">
        <v>330</v>
      </c>
      <c r="KAT577" s="102"/>
      <c r="KAU577" s="102"/>
      <c r="KAV577" s="102"/>
      <c r="KAW577" s="102"/>
      <c r="KAX577" s="102"/>
      <c r="KAY577" s="102"/>
      <c r="KAZ577" s="103"/>
      <c r="KBA577" s="101" t="s">
        <v>330</v>
      </c>
      <c r="KBB577" s="102"/>
      <c r="KBC577" s="102"/>
      <c r="KBD577" s="102"/>
      <c r="KBE577" s="102"/>
      <c r="KBF577" s="102"/>
      <c r="KBG577" s="102"/>
      <c r="KBH577" s="103"/>
      <c r="KBI577" s="101" t="s">
        <v>330</v>
      </c>
      <c r="KBJ577" s="102"/>
      <c r="KBK577" s="102"/>
      <c r="KBL577" s="102"/>
      <c r="KBM577" s="102"/>
      <c r="KBN577" s="102"/>
      <c r="KBO577" s="102"/>
      <c r="KBP577" s="103"/>
      <c r="KBQ577" s="101" t="s">
        <v>330</v>
      </c>
      <c r="KBR577" s="102"/>
      <c r="KBS577" s="102"/>
      <c r="KBT577" s="102"/>
      <c r="KBU577" s="102"/>
      <c r="KBV577" s="102"/>
      <c r="KBW577" s="102"/>
      <c r="KBX577" s="103"/>
      <c r="KBY577" s="101" t="s">
        <v>330</v>
      </c>
      <c r="KBZ577" s="102"/>
      <c r="KCA577" s="102"/>
      <c r="KCB577" s="102"/>
      <c r="KCC577" s="102"/>
      <c r="KCD577" s="102"/>
      <c r="KCE577" s="102"/>
      <c r="KCF577" s="103"/>
      <c r="KCG577" s="101" t="s">
        <v>330</v>
      </c>
      <c r="KCH577" s="102"/>
      <c r="KCI577" s="102"/>
      <c r="KCJ577" s="102"/>
      <c r="KCK577" s="102"/>
      <c r="KCL577" s="102"/>
      <c r="KCM577" s="102"/>
      <c r="KCN577" s="103"/>
      <c r="KCO577" s="101" t="s">
        <v>330</v>
      </c>
      <c r="KCP577" s="102"/>
      <c r="KCQ577" s="102"/>
      <c r="KCR577" s="102"/>
      <c r="KCS577" s="102"/>
      <c r="KCT577" s="102"/>
      <c r="KCU577" s="102"/>
      <c r="KCV577" s="103"/>
      <c r="KCW577" s="101" t="s">
        <v>330</v>
      </c>
      <c r="KCX577" s="102"/>
      <c r="KCY577" s="102"/>
      <c r="KCZ577" s="102"/>
      <c r="KDA577" s="102"/>
      <c r="KDB577" s="102"/>
      <c r="KDC577" s="102"/>
      <c r="KDD577" s="103"/>
      <c r="KDE577" s="101" t="s">
        <v>330</v>
      </c>
      <c r="KDF577" s="102"/>
      <c r="KDG577" s="102"/>
      <c r="KDH577" s="102"/>
      <c r="KDI577" s="102"/>
      <c r="KDJ577" s="102"/>
      <c r="KDK577" s="102"/>
      <c r="KDL577" s="103"/>
      <c r="KDM577" s="101" t="s">
        <v>330</v>
      </c>
      <c r="KDN577" s="102"/>
      <c r="KDO577" s="102"/>
      <c r="KDP577" s="102"/>
      <c r="KDQ577" s="102"/>
      <c r="KDR577" s="102"/>
      <c r="KDS577" s="102"/>
      <c r="KDT577" s="103"/>
      <c r="KDU577" s="101" t="s">
        <v>330</v>
      </c>
      <c r="KDV577" s="102"/>
      <c r="KDW577" s="102"/>
      <c r="KDX577" s="102"/>
      <c r="KDY577" s="102"/>
      <c r="KDZ577" s="102"/>
      <c r="KEA577" s="102"/>
      <c r="KEB577" s="103"/>
      <c r="KEC577" s="101" t="s">
        <v>330</v>
      </c>
      <c r="KED577" s="102"/>
      <c r="KEE577" s="102"/>
      <c r="KEF577" s="102"/>
      <c r="KEG577" s="102"/>
      <c r="KEH577" s="102"/>
      <c r="KEI577" s="102"/>
      <c r="KEJ577" s="103"/>
      <c r="KEK577" s="101" t="s">
        <v>330</v>
      </c>
      <c r="KEL577" s="102"/>
      <c r="KEM577" s="102"/>
      <c r="KEN577" s="102"/>
      <c r="KEO577" s="102"/>
      <c r="KEP577" s="102"/>
      <c r="KEQ577" s="102"/>
      <c r="KER577" s="103"/>
      <c r="KES577" s="101" t="s">
        <v>330</v>
      </c>
      <c r="KET577" s="102"/>
      <c r="KEU577" s="102"/>
      <c r="KEV577" s="102"/>
      <c r="KEW577" s="102"/>
      <c r="KEX577" s="102"/>
      <c r="KEY577" s="102"/>
      <c r="KEZ577" s="103"/>
      <c r="KFA577" s="101" t="s">
        <v>330</v>
      </c>
      <c r="KFB577" s="102"/>
      <c r="KFC577" s="102"/>
      <c r="KFD577" s="102"/>
      <c r="KFE577" s="102"/>
      <c r="KFF577" s="102"/>
      <c r="KFG577" s="102"/>
      <c r="KFH577" s="103"/>
      <c r="KFI577" s="101" t="s">
        <v>330</v>
      </c>
      <c r="KFJ577" s="102"/>
      <c r="KFK577" s="102"/>
      <c r="KFL577" s="102"/>
      <c r="KFM577" s="102"/>
      <c r="KFN577" s="102"/>
      <c r="KFO577" s="102"/>
      <c r="KFP577" s="103"/>
      <c r="KFQ577" s="101" t="s">
        <v>330</v>
      </c>
      <c r="KFR577" s="102"/>
      <c r="KFS577" s="102"/>
      <c r="KFT577" s="102"/>
      <c r="KFU577" s="102"/>
      <c r="KFV577" s="102"/>
      <c r="KFW577" s="102"/>
      <c r="KFX577" s="103"/>
      <c r="KFY577" s="101" t="s">
        <v>330</v>
      </c>
      <c r="KFZ577" s="102"/>
      <c r="KGA577" s="102"/>
      <c r="KGB577" s="102"/>
      <c r="KGC577" s="102"/>
      <c r="KGD577" s="102"/>
      <c r="KGE577" s="102"/>
      <c r="KGF577" s="103"/>
      <c r="KGG577" s="101" t="s">
        <v>330</v>
      </c>
      <c r="KGH577" s="102"/>
      <c r="KGI577" s="102"/>
      <c r="KGJ577" s="102"/>
      <c r="KGK577" s="102"/>
      <c r="KGL577" s="102"/>
      <c r="KGM577" s="102"/>
      <c r="KGN577" s="103"/>
      <c r="KGO577" s="101" t="s">
        <v>330</v>
      </c>
      <c r="KGP577" s="102"/>
      <c r="KGQ577" s="102"/>
      <c r="KGR577" s="102"/>
      <c r="KGS577" s="102"/>
      <c r="KGT577" s="102"/>
      <c r="KGU577" s="102"/>
      <c r="KGV577" s="103"/>
      <c r="KGW577" s="101" t="s">
        <v>330</v>
      </c>
      <c r="KGX577" s="102"/>
      <c r="KGY577" s="102"/>
      <c r="KGZ577" s="102"/>
      <c r="KHA577" s="102"/>
      <c r="KHB577" s="102"/>
      <c r="KHC577" s="102"/>
      <c r="KHD577" s="103"/>
      <c r="KHE577" s="101" t="s">
        <v>330</v>
      </c>
      <c r="KHF577" s="102"/>
      <c r="KHG577" s="102"/>
      <c r="KHH577" s="102"/>
      <c r="KHI577" s="102"/>
      <c r="KHJ577" s="102"/>
      <c r="KHK577" s="102"/>
      <c r="KHL577" s="103"/>
      <c r="KHM577" s="101" t="s">
        <v>330</v>
      </c>
      <c r="KHN577" s="102"/>
      <c r="KHO577" s="102"/>
      <c r="KHP577" s="102"/>
      <c r="KHQ577" s="102"/>
      <c r="KHR577" s="102"/>
      <c r="KHS577" s="102"/>
      <c r="KHT577" s="103"/>
      <c r="KHU577" s="101" t="s">
        <v>330</v>
      </c>
      <c r="KHV577" s="102"/>
      <c r="KHW577" s="102"/>
      <c r="KHX577" s="102"/>
      <c r="KHY577" s="102"/>
      <c r="KHZ577" s="102"/>
      <c r="KIA577" s="102"/>
      <c r="KIB577" s="103"/>
      <c r="KIC577" s="101" t="s">
        <v>330</v>
      </c>
      <c r="KID577" s="102"/>
      <c r="KIE577" s="102"/>
      <c r="KIF577" s="102"/>
      <c r="KIG577" s="102"/>
      <c r="KIH577" s="102"/>
      <c r="KII577" s="102"/>
      <c r="KIJ577" s="103"/>
      <c r="KIK577" s="101" t="s">
        <v>330</v>
      </c>
      <c r="KIL577" s="102"/>
      <c r="KIM577" s="102"/>
      <c r="KIN577" s="102"/>
      <c r="KIO577" s="102"/>
      <c r="KIP577" s="102"/>
      <c r="KIQ577" s="102"/>
      <c r="KIR577" s="103"/>
      <c r="KIS577" s="101" t="s">
        <v>330</v>
      </c>
      <c r="KIT577" s="102"/>
      <c r="KIU577" s="102"/>
      <c r="KIV577" s="102"/>
      <c r="KIW577" s="102"/>
      <c r="KIX577" s="102"/>
      <c r="KIY577" s="102"/>
      <c r="KIZ577" s="103"/>
      <c r="KJA577" s="101" t="s">
        <v>330</v>
      </c>
      <c r="KJB577" s="102"/>
      <c r="KJC577" s="102"/>
      <c r="KJD577" s="102"/>
      <c r="KJE577" s="102"/>
      <c r="KJF577" s="102"/>
      <c r="KJG577" s="102"/>
      <c r="KJH577" s="103"/>
      <c r="KJI577" s="101" t="s">
        <v>330</v>
      </c>
      <c r="KJJ577" s="102"/>
      <c r="KJK577" s="102"/>
      <c r="KJL577" s="102"/>
      <c r="KJM577" s="102"/>
      <c r="KJN577" s="102"/>
      <c r="KJO577" s="102"/>
      <c r="KJP577" s="103"/>
      <c r="KJQ577" s="101" t="s">
        <v>330</v>
      </c>
      <c r="KJR577" s="102"/>
      <c r="KJS577" s="102"/>
      <c r="KJT577" s="102"/>
      <c r="KJU577" s="102"/>
      <c r="KJV577" s="102"/>
      <c r="KJW577" s="102"/>
      <c r="KJX577" s="103"/>
      <c r="KJY577" s="101" t="s">
        <v>330</v>
      </c>
      <c r="KJZ577" s="102"/>
      <c r="KKA577" s="102"/>
      <c r="KKB577" s="102"/>
      <c r="KKC577" s="102"/>
      <c r="KKD577" s="102"/>
      <c r="KKE577" s="102"/>
      <c r="KKF577" s="103"/>
      <c r="KKG577" s="101" t="s">
        <v>330</v>
      </c>
      <c r="KKH577" s="102"/>
      <c r="KKI577" s="102"/>
      <c r="KKJ577" s="102"/>
      <c r="KKK577" s="102"/>
      <c r="KKL577" s="102"/>
      <c r="KKM577" s="102"/>
      <c r="KKN577" s="103"/>
      <c r="KKO577" s="101" t="s">
        <v>330</v>
      </c>
      <c r="KKP577" s="102"/>
      <c r="KKQ577" s="102"/>
      <c r="KKR577" s="102"/>
      <c r="KKS577" s="102"/>
      <c r="KKT577" s="102"/>
      <c r="KKU577" s="102"/>
      <c r="KKV577" s="103"/>
      <c r="KKW577" s="101" t="s">
        <v>330</v>
      </c>
      <c r="KKX577" s="102"/>
      <c r="KKY577" s="102"/>
      <c r="KKZ577" s="102"/>
      <c r="KLA577" s="102"/>
      <c r="KLB577" s="102"/>
      <c r="KLC577" s="102"/>
      <c r="KLD577" s="103"/>
      <c r="KLE577" s="101" t="s">
        <v>330</v>
      </c>
      <c r="KLF577" s="102"/>
      <c r="KLG577" s="102"/>
      <c r="KLH577" s="102"/>
      <c r="KLI577" s="102"/>
      <c r="KLJ577" s="102"/>
      <c r="KLK577" s="102"/>
      <c r="KLL577" s="103"/>
      <c r="KLM577" s="101" t="s">
        <v>330</v>
      </c>
      <c r="KLN577" s="102"/>
      <c r="KLO577" s="102"/>
      <c r="KLP577" s="102"/>
      <c r="KLQ577" s="102"/>
      <c r="KLR577" s="102"/>
      <c r="KLS577" s="102"/>
      <c r="KLT577" s="103"/>
      <c r="KLU577" s="101" t="s">
        <v>330</v>
      </c>
      <c r="KLV577" s="102"/>
      <c r="KLW577" s="102"/>
      <c r="KLX577" s="102"/>
      <c r="KLY577" s="102"/>
      <c r="KLZ577" s="102"/>
      <c r="KMA577" s="102"/>
      <c r="KMB577" s="103"/>
      <c r="KMC577" s="101" t="s">
        <v>330</v>
      </c>
      <c r="KMD577" s="102"/>
      <c r="KME577" s="102"/>
      <c r="KMF577" s="102"/>
      <c r="KMG577" s="102"/>
      <c r="KMH577" s="102"/>
      <c r="KMI577" s="102"/>
      <c r="KMJ577" s="103"/>
      <c r="KMK577" s="101" t="s">
        <v>330</v>
      </c>
      <c r="KML577" s="102"/>
      <c r="KMM577" s="102"/>
      <c r="KMN577" s="102"/>
      <c r="KMO577" s="102"/>
      <c r="KMP577" s="102"/>
      <c r="KMQ577" s="102"/>
      <c r="KMR577" s="103"/>
      <c r="KMS577" s="101" t="s">
        <v>330</v>
      </c>
      <c r="KMT577" s="102"/>
      <c r="KMU577" s="102"/>
      <c r="KMV577" s="102"/>
      <c r="KMW577" s="102"/>
      <c r="KMX577" s="102"/>
      <c r="KMY577" s="102"/>
      <c r="KMZ577" s="103"/>
      <c r="KNA577" s="101" t="s">
        <v>330</v>
      </c>
      <c r="KNB577" s="102"/>
      <c r="KNC577" s="102"/>
      <c r="KND577" s="102"/>
      <c r="KNE577" s="102"/>
      <c r="KNF577" s="102"/>
      <c r="KNG577" s="102"/>
      <c r="KNH577" s="103"/>
      <c r="KNI577" s="101" t="s">
        <v>330</v>
      </c>
      <c r="KNJ577" s="102"/>
      <c r="KNK577" s="102"/>
      <c r="KNL577" s="102"/>
      <c r="KNM577" s="102"/>
      <c r="KNN577" s="102"/>
      <c r="KNO577" s="102"/>
      <c r="KNP577" s="103"/>
      <c r="KNQ577" s="101" t="s">
        <v>330</v>
      </c>
      <c r="KNR577" s="102"/>
      <c r="KNS577" s="102"/>
      <c r="KNT577" s="102"/>
      <c r="KNU577" s="102"/>
      <c r="KNV577" s="102"/>
      <c r="KNW577" s="102"/>
      <c r="KNX577" s="103"/>
      <c r="KNY577" s="101" t="s">
        <v>330</v>
      </c>
      <c r="KNZ577" s="102"/>
      <c r="KOA577" s="102"/>
      <c r="KOB577" s="102"/>
      <c r="KOC577" s="102"/>
      <c r="KOD577" s="102"/>
      <c r="KOE577" s="102"/>
      <c r="KOF577" s="103"/>
      <c r="KOG577" s="101" t="s">
        <v>330</v>
      </c>
      <c r="KOH577" s="102"/>
      <c r="KOI577" s="102"/>
      <c r="KOJ577" s="102"/>
      <c r="KOK577" s="102"/>
      <c r="KOL577" s="102"/>
      <c r="KOM577" s="102"/>
      <c r="KON577" s="103"/>
      <c r="KOO577" s="101" t="s">
        <v>330</v>
      </c>
      <c r="KOP577" s="102"/>
      <c r="KOQ577" s="102"/>
      <c r="KOR577" s="102"/>
      <c r="KOS577" s="102"/>
      <c r="KOT577" s="102"/>
      <c r="KOU577" s="102"/>
      <c r="KOV577" s="103"/>
      <c r="KOW577" s="101" t="s">
        <v>330</v>
      </c>
      <c r="KOX577" s="102"/>
      <c r="KOY577" s="102"/>
      <c r="KOZ577" s="102"/>
      <c r="KPA577" s="102"/>
      <c r="KPB577" s="102"/>
      <c r="KPC577" s="102"/>
      <c r="KPD577" s="103"/>
      <c r="KPE577" s="101" t="s">
        <v>330</v>
      </c>
      <c r="KPF577" s="102"/>
      <c r="KPG577" s="102"/>
      <c r="KPH577" s="102"/>
      <c r="KPI577" s="102"/>
      <c r="KPJ577" s="102"/>
      <c r="KPK577" s="102"/>
      <c r="KPL577" s="103"/>
      <c r="KPM577" s="101" t="s">
        <v>330</v>
      </c>
      <c r="KPN577" s="102"/>
      <c r="KPO577" s="102"/>
      <c r="KPP577" s="102"/>
      <c r="KPQ577" s="102"/>
      <c r="KPR577" s="102"/>
      <c r="KPS577" s="102"/>
      <c r="KPT577" s="103"/>
      <c r="KPU577" s="101" t="s">
        <v>330</v>
      </c>
      <c r="KPV577" s="102"/>
      <c r="KPW577" s="102"/>
      <c r="KPX577" s="102"/>
      <c r="KPY577" s="102"/>
      <c r="KPZ577" s="102"/>
      <c r="KQA577" s="102"/>
      <c r="KQB577" s="103"/>
      <c r="KQC577" s="101" t="s">
        <v>330</v>
      </c>
      <c r="KQD577" s="102"/>
      <c r="KQE577" s="102"/>
      <c r="KQF577" s="102"/>
      <c r="KQG577" s="102"/>
      <c r="KQH577" s="102"/>
      <c r="KQI577" s="102"/>
      <c r="KQJ577" s="103"/>
      <c r="KQK577" s="101" t="s">
        <v>330</v>
      </c>
      <c r="KQL577" s="102"/>
      <c r="KQM577" s="102"/>
      <c r="KQN577" s="102"/>
      <c r="KQO577" s="102"/>
      <c r="KQP577" s="102"/>
      <c r="KQQ577" s="102"/>
      <c r="KQR577" s="103"/>
      <c r="KQS577" s="101" t="s">
        <v>330</v>
      </c>
      <c r="KQT577" s="102"/>
      <c r="KQU577" s="102"/>
      <c r="KQV577" s="102"/>
      <c r="KQW577" s="102"/>
      <c r="KQX577" s="102"/>
      <c r="KQY577" s="102"/>
      <c r="KQZ577" s="103"/>
      <c r="KRA577" s="101" t="s">
        <v>330</v>
      </c>
      <c r="KRB577" s="102"/>
      <c r="KRC577" s="102"/>
      <c r="KRD577" s="102"/>
      <c r="KRE577" s="102"/>
      <c r="KRF577" s="102"/>
      <c r="KRG577" s="102"/>
      <c r="KRH577" s="103"/>
      <c r="KRI577" s="101" t="s">
        <v>330</v>
      </c>
      <c r="KRJ577" s="102"/>
      <c r="KRK577" s="102"/>
      <c r="KRL577" s="102"/>
      <c r="KRM577" s="102"/>
      <c r="KRN577" s="102"/>
      <c r="KRO577" s="102"/>
      <c r="KRP577" s="103"/>
      <c r="KRQ577" s="101" t="s">
        <v>330</v>
      </c>
      <c r="KRR577" s="102"/>
      <c r="KRS577" s="102"/>
      <c r="KRT577" s="102"/>
      <c r="KRU577" s="102"/>
      <c r="KRV577" s="102"/>
      <c r="KRW577" s="102"/>
      <c r="KRX577" s="103"/>
      <c r="KRY577" s="101" t="s">
        <v>330</v>
      </c>
      <c r="KRZ577" s="102"/>
      <c r="KSA577" s="102"/>
      <c r="KSB577" s="102"/>
      <c r="KSC577" s="102"/>
      <c r="KSD577" s="102"/>
      <c r="KSE577" s="102"/>
      <c r="KSF577" s="103"/>
      <c r="KSG577" s="101" t="s">
        <v>330</v>
      </c>
      <c r="KSH577" s="102"/>
      <c r="KSI577" s="102"/>
      <c r="KSJ577" s="102"/>
      <c r="KSK577" s="102"/>
      <c r="KSL577" s="102"/>
      <c r="KSM577" s="102"/>
      <c r="KSN577" s="103"/>
      <c r="KSO577" s="101" t="s">
        <v>330</v>
      </c>
      <c r="KSP577" s="102"/>
      <c r="KSQ577" s="102"/>
      <c r="KSR577" s="102"/>
      <c r="KSS577" s="102"/>
      <c r="KST577" s="102"/>
      <c r="KSU577" s="102"/>
      <c r="KSV577" s="103"/>
      <c r="KSW577" s="101" t="s">
        <v>330</v>
      </c>
      <c r="KSX577" s="102"/>
      <c r="KSY577" s="102"/>
      <c r="KSZ577" s="102"/>
      <c r="KTA577" s="102"/>
      <c r="KTB577" s="102"/>
      <c r="KTC577" s="102"/>
      <c r="KTD577" s="103"/>
      <c r="KTE577" s="101" t="s">
        <v>330</v>
      </c>
      <c r="KTF577" s="102"/>
      <c r="KTG577" s="102"/>
      <c r="KTH577" s="102"/>
      <c r="KTI577" s="102"/>
      <c r="KTJ577" s="102"/>
      <c r="KTK577" s="102"/>
      <c r="KTL577" s="103"/>
      <c r="KTM577" s="101" t="s">
        <v>330</v>
      </c>
      <c r="KTN577" s="102"/>
      <c r="KTO577" s="102"/>
      <c r="KTP577" s="102"/>
      <c r="KTQ577" s="102"/>
      <c r="KTR577" s="102"/>
      <c r="KTS577" s="102"/>
      <c r="KTT577" s="103"/>
      <c r="KTU577" s="101" t="s">
        <v>330</v>
      </c>
      <c r="KTV577" s="102"/>
      <c r="KTW577" s="102"/>
      <c r="KTX577" s="102"/>
      <c r="KTY577" s="102"/>
      <c r="KTZ577" s="102"/>
      <c r="KUA577" s="102"/>
      <c r="KUB577" s="103"/>
      <c r="KUC577" s="101" t="s">
        <v>330</v>
      </c>
      <c r="KUD577" s="102"/>
      <c r="KUE577" s="102"/>
      <c r="KUF577" s="102"/>
      <c r="KUG577" s="102"/>
      <c r="KUH577" s="102"/>
      <c r="KUI577" s="102"/>
      <c r="KUJ577" s="103"/>
      <c r="KUK577" s="101" t="s">
        <v>330</v>
      </c>
      <c r="KUL577" s="102"/>
      <c r="KUM577" s="102"/>
      <c r="KUN577" s="102"/>
      <c r="KUO577" s="102"/>
      <c r="KUP577" s="102"/>
      <c r="KUQ577" s="102"/>
      <c r="KUR577" s="103"/>
      <c r="KUS577" s="101" t="s">
        <v>330</v>
      </c>
      <c r="KUT577" s="102"/>
      <c r="KUU577" s="102"/>
      <c r="KUV577" s="102"/>
      <c r="KUW577" s="102"/>
      <c r="KUX577" s="102"/>
      <c r="KUY577" s="102"/>
      <c r="KUZ577" s="103"/>
      <c r="KVA577" s="101" t="s">
        <v>330</v>
      </c>
      <c r="KVB577" s="102"/>
      <c r="KVC577" s="102"/>
      <c r="KVD577" s="102"/>
      <c r="KVE577" s="102"/>
      <c r="KVF577" s="102"/>
      <c r="KVG577" s="102"/>
      <c r="KVH577" s="103"/>
      <c r="KVI577" s="101" t="s">
        <v>330</v>
      </c>
      <c r="KVJ577" s="102"/>
      <c r="KVK577" s="102"/>
      <c r="KVL577" s="102"/>
      <c r="KVM577" s="102"/>
      <c r="KVN577" s="102"/>
      <c r="KVO577" s="102"/>
      <c r="KVP577" s="103"/>
      <c r="KVQ577" s="101" t="s">
        <v>330</v>
      </c>
      <c r="KVR577" s="102"/>
      <c r="KVS577" s="102"/>
      <c r="KVT577" s="102"/>
      <c r="KVU577" s="102"/>
      <c r="KVV577" s="102"/>
      <c r="KVW577" s="102"/>
      <c r="KVX577" s="103"/>
      <c r="KVY577" s="101" t="s">
        <v>330</v>
      </c>
      <c r="KVZ577" s="102"/>
      <c r="KWA577" s="102"/>
      <c r="KWB577" s="102"/>
      <c r="KWC577" s="102"/>
      <c r="KWD577" s="102"/>
      <c r="KWE577" s="102"/>
      <c r="KWF577" s="103"/>
      <c r="KWG577" s="101" t="s">
        <v>330</v>
      </c>
      <c r="KWH577" s="102"/>
      <c r="KWI577" s="102"/>
      <c r="KWJ577" s="102"/>
      <c r="KWK577" s="102"/>
      <c r="KWL577" s="102"/>
      <c r="KWM577" s="102"/>
      <c r="KWN577" s="103"/>
      <c r="KWO577" s="101" t="s">
        <v>330</v>
      </c>
      <c r="KWP577" s="102"/>
      <c r="KWQ577" s="102"/>
      <c r="KWR577" s="102"/>
      <c r="KWS577" s="102"/>
      <c r="KWT577" s="102"/>
      <c r="KWU577" s="102"/>
      <c r="KWV577" s="103"/>
      <c r="KWW577" s="101" t="s">
        <v>330</v>
      </c>
      <c r="KWX577" s="102"/>
      <c r="KWY577" s="102"/>
      <c r="KWZ577" s="102"/>
      <c r="KXA577" s="102"/>
      <c r="KXB577" s="102"/>
      <c r="KXC577" s="102"/>
      <c r="KXD577" s="103"/>
      <c r="KXE577" s="101" t="s">
        <v>330</v>
      </c>
      <c r="KXF577" s="102"/>
      <c r="KXG577" s="102"/>
      <c r="KXH577" s="102"/>
      <c r="KXI577" s="102"/>
      <c r="KXJ577" s="102"/>
      <c r="KXK577" s="102"/>
      <c r="KXL577" s="103"/>
      <c r="KXM577" s="101" t="s">
        <v>330</v>
      </c>
      <c r="KXN577" s="102"/>
      <c r="KXO577" s="102"/>
      <c r="KXP577" s="102"/>
      <c r="KXQ577" s="102"/>
      <c r="KXR577" s="102"/>
      <c r="KXS577" s="102"/>
      <c r="KXT577" s="103"/>
      <c r="KXU577" s="101" t="s">
        <v>330</v>
      </c>
      <c r="KXV577" s="102"/>
      <c r="KXW577" s="102"/>
      <c r="KXX577" s="102"/>
      <c r="KXY577" s="102"/>
      <c r="KXZ577" s="102"/>
      <c r="KYA577" s="102"/>
      <c r="KYB577" s="103"/>
      <c r="KYC577" s="101" t="s">
        <v>330</v>
      </c>
      <c r="KYD577" s="102"/>
      <c r="KYE577" s="102"/>
      <c r="KYF577" s="102"/>
      <c r="KYG577" s="102"/>
      <c r="KYH577" s="102"/>
      <c r="KYI577" s="102"/>
      <c r="KYJ577" s="103"/>
      <c r="KYK577" s="101" t="s">
        <v>330</v>
      </c>
      <c r="KYL577" s="102"/>
      <c r="KYM577" s="102"/>
      <c r="KYN577" s="102"/>
      <c r="KYO577" s="102"/>
      <c r="KYP577" s="102"/>
      <c r="KYQ577" s="102"/>
      <c r="KYR577" s="103"/>
      <c r="KYS577" s="101" t="s">
        <v>330</v>
      </c>
      <c r="KYT577" s="102"/>
      <c r="KYU577" s="102"/>
      <c r="KYV577" s="102"/>
      <c r="KYW577" s="102"/>
      <c r="KYX577" s="102"/>
      <c r="KYY577" s="102"/>
      <c r="KYZ577" s="103"/>
      <c r="KZA577" s="101" t="s">
        <v>330</v>
      </c>
      <c r="KZB577" s="102"/>
      <c r="KZC577" s="102"/>
      <c r="KZD577" s="102"/>
      <c r="KZE577" s="102"/>
      <c r="KZF577" s="102"/>
      <c r="KZG577" s="102"/>
      <c r="KZH577" s="103"/>
      <c r="KZI577" s="101" t="s">
        <v>330</v>
      </c>
      <c r="KZJ577" s="102"/>
      <c r="KZK577" s="102"/>
      <c r="KZL577" s="102"/>
      <c r="KZM577" s="102"/>
      <c r="KZN577" s="102"/>
      <c r="KZO577" s="102"/>
      <c r="KZP577" s="103"/>
      <c r="KZQ577" s="101" t="s">
        <v>330</v>
      </c>
      <c r="KZR577" s="102"/>
      <c r="KZS577" s="102"/>
      <c r="KZT577" s="102"/>
      <c r="KZU577" s="102"/>
      <c r="KZV577" s="102"/>
      <c r="KZW577" s="102"/>
      <c r="KZX577" s="103"/>
      <c r="KZY577" s="101" t="s">
        <v>330</v>
      </c>
      <c r="KZZ577" s="102"/>
      <c r="LAA577" s="102"/>
      <c r="LAB577" s="102"/>
      <c r="LAC577" s="102"/>
      <c r="LAD577" s="102"/>
      <c r="LAE577" s="102"/>
      <c r="LAF577" s="103"/>
      <c r="LAG577" s="101" t="s">
        <v>330</v>
      </c>
      <c r="LAH577" s="102"/>
      <c r="LAI577" s="102"/>
      <c r="LAJ577" s="102"/>
      <c r="LAK577" s="102"/>
      <c r="LAL577" s="102"/>
      <c r="LAM577" s="102"/>
      <c r="LAN577" s="103"/>
      <c r="LAO577" s="101" t="s">
        <v>330</v>
      </c>
      <c r="LAP577" s="102"/>
      <c r="LAQ577" s="102"/>
      <c r="LAR577" s="102"/>
      <c r="LAS577" s="102"/>
      <c r="LAT577" s="102"/>
      <c r="LAU577" s="102"/>
      <c r="LAV577" s="103"/>
      <c r="LAW577" s="101" t="s">
        <v>330</v>
      </c>
      <c r="LAX577" s="102"/>
      <c r="LAY577" s="102"/>
      <c r="LAZ577" s="102"/>
      <c r="LBA577" s="102"/>
      <c r="LBB577" s="102"/>
      <c r="LBC577" s="102"/>
      <c r="LBD577" s="103"/>
      <c r="LBE577" s="101" t="s">
        <v>330</v>
      </c>
      <c r="LBF577" s="102"/>
      <c r="LBG577" s="102"/>
      <c r="LBH577" s="102"/>
      <c r="LBI577" s="102"/>
      <c r="LBJ577" s="102"/>
      <c r="LBK577" s="102"/>
      <c r="LBL577" s="103"/>
      <c r="LBM577" s="101" t="s">
        <v>330</v>
      </c>
      <c r="LBN577" s="102"/>
      <c r="LBO577" s="102"/>
      <c r="LBP577" s="102"/>
      <c r="LBQ577" s="102"/>
      <c r="LBR577" s="102"/>
      <c r="LBS577" s="102"/>
      <c r="LBT577" s="103"/>
      <c r="LBU577" s="101" t="s">
        <v>330</v>
      </c>
      <c r="LBV577" s="102"/>
      <c r="LBW577" s="102"/>
      <c r="LBX577" s="102"/>
      <c r="LBY577" s="102"/>
      <c r="LBZ577" s="102"/>
      <c r="LCA577" s="102"/>
      <c r="LCB577" s="103"/>
      <c r="LCC577" s="101" t="s">
        <v>330</v>
      </c>
      <c r="LCD577" s="102"/>
      <c r="LCE577" s="102"/>
      <c r="LCF577" s="102"/>
      <c r="LCG577" s="102"/>
      <c r="LCH577" s="102"/>
      <c r="LCI577" s="102"/>
      <c r="LCJ577" s="103"/>
      <c r="LCK577" s="101" t="s">
        <v>330</v>
      </c>
      <c r="LCL577" s="102"/>
      <c r="LCM577" s="102"/>
      <c r="LCN577" s="102"/>
      <c r="LCO577" s="102"/>
      <c r="LCP577" s="102"/>
      <c r="LCQ577" s="102"/>
      <c r="LCR577" s="103"/>
      <c r="LCS577" s="101" t="s">
        <v>330</v>
      </c>
      <c r="LCT577" s="102"/>
      <c r="LCU577" s="102"/>
      <c r="LCV577" s="102"/>
      <c r="LCW577" s="102"/>
      <c r="LCX577" s="102"/>
      <c r="LCY577" s="102"/>
      <c r="LCZ577" s="103"/>
      <c r="LDA577" s="101" t="s">
        <v>330</v>
      </c>
      <c r="LDB577" s="102"/>
      <c r="LDC577" s="102"/>
      <c r="LDD577" s="102"/>
      <c r="LDE577" s="102"/>
      <c r="LDF577" s="102"/>
      <c r="LDG577" s="102"/>
      <c r="LDH577" s="103"/>
      <c r="LDI577" s="101" t="s">
        <v>330</v>
      </c>
      <c r="LDJ577" s="102"/>
      <c r="LDK577" s="102"/>
      <c r="LDL577" s="102"/>
      <c r="LDM577" s="102"/>
      <c r="LDN577" s="102"/>
      <c r="LDO577" s="102"/>
      <c r="LDP577" s="103"/>
      <c r="LDQ577" s="101" t="s">
        <v>330</v>
      </c>
      <c r="LDR577" s="102"/>
      <c r="LDS577" s="102"/>
      <c r="LDT577" s="102"/>
      <c r="LDU577" s="102"/>
      <c r="LDV577" s="102"/>
      <c r="LDW577" s="102"/>
      <c r="LDX577" s="103"/>
      <c r="LDY577" s="101" t="s">
        <v>330</v>
      </c>
      <c r="LDZ577" s="102"/>
      <c r="LEA577" s="102"/>
      <c r="LEB577" s="102"/>
      <c r="LEC577" s="102"/>
      <c r="LED577" s="102"/>
      <c r="LEE577" s="102"/>
      <c r="LEF577" s="103"/>
      <c r="LEG577" s="101" t="s">
        <v>330</v>
      </c>
      <c r="LEH577" s="102"/>
      <c r="LEI577" s="102"/>
      <c r="LEJ577" s="102"/>
      <c r="LEK577" s="102"/>
      <c r="LEL577" s="102"/>
      <c r="LEM577" s="102"/>
      <c r="LEN577" s="103"/>
      <c r="LEO577" s="101" t="s">
        <v>330</v>
      </c>
      <c r="LEP577" s="102"/>
      <c r="LEQ577" s="102"/>
      <c r="LER577" s="102"/>
      <c r="LES577" s="102"/>
      <c r="LET577" s="102"/>
      <c r="LEU577" s="102"/>
      <c r="LEV577" s="103"/>
      <c r="LEW577" s="101" t="s">
        <v>330</v>
      </c>
      <c r="LEX577" s="102"/>
      <c r="LEY577" s="102"/>
      <c r="LEZ577" s="102"/>
      <c r="LFA577" s="102"/>
      <c r="LFB577" s="102"/>
      <c r="LFC577" s="102"/>
      <c r="LFD577" s="103"/>
      <c r="LFE577" s="101" t="s">
        <v>330</v>
      </c>
      <c r="LFF577" s="102"/>
      <c r="LFG577" s="102"/>
      <c r="LFH577" s="102"/>
      <c r="LFI577" s="102"/>
      <c r="LFJ577" s="102"/>
      <c r="LFK577" s="102"/>
      <c r="LFL577" s="103"/>
      <c r="LFM577" s="101" t="s">
        <v>330</v>
      </c>
      <c r="LFN577" s="102"/>
      <c r="LFO577" s="102"/>
      <c r="LFP577" s="102"/>
      <c r="LFQ577" s="102"/>
      <c r="LFR577" s="102"/>
      <c r="LFS577" s="102"/>
      <c r="LFT577" s="103"/>
      <c r="LFU577" s="101" t="s">
        <v>330</v>
      </c>
      <c r="LFV577" s="102"/>
      <c r="LFW577" s="102"/>
      <c r="LFX577" s="102"/>
      <c r="LFY577" s="102"/>
      <c r="LFZ577" s="102"/>
      <c r="LGA577" s="102"/>
      <c r="LGB577" s="103"/>
      <c r="LGC577" s="101" t="s">
        <v>330</v>
      </c>
      <c r="LGD577" s="102"/>
      <c r="LGE577" s="102"/>
      <c r="LGF577" s="102"/>
      <c r="LGG577" s="102"/>
      <c r="LGH577" s="102"/>
      <c r="LGI577" s="102"/>
      <c r="LGJ577" s="103"/>
      <c r="LGK577" s="101" t="s">
        <v>330</v>
      </c>
      <c r="LGL577" s="102"/>
      <c r="LGM577" s="102"/>
      <c r="LGN577" s="102"/>
      <c r="LGO577" s="102"/>
      <c r="LGP577" s="102"/>
      <c r="LGQ577" s="102"/>
      <c r="LGR577" s="103"/>
      <c r="LGS577" s="101" t="s">
        <v>330</v>
      </c>
      <c r="LGT577" s="102"/>
      <c r="LGU577" s="102"/>
      <c r="LGV577" s="102"/>
      <c r="LGW577" s="102"/>
      <c r="LGX577" s="102"/>
      <c r="LGY577" s="102"/>
      <c r="LGZ577" s="103"/>
      <c r="LHA577" s="101" t="s">
        <v>330</v>
      </c>
      <c r="LHB577" s="102"/>
      <c r="LHC577" s="102"/>
      <c r="LHD577" s="102"/>
      <c r="LHE577" s="102"/>
      <c r="LHF577" s="102"/>
      <c r="LHG577" s="102"/>
      <c r="LHH577" s="103"/>
      <c r="LHI577" s="101" t="s">
        <v>330</v>
      </c>
      <c r="LHJ577" s="102"/>
      <c r="LHK577" s="102"/>
      <c r="LHL577" s="102"/>
      <c r="LHM577" s="102"/>
      <c r="LHN577" s="102"/>
      <c r="LHO577" s="102"/>
      <c r="LHP577" s="103"/>
      <c r="LHQ577" s="101" t="s">
        <v>330</v>
      </c>
      <c r="LHR577" s="102"/>
      <c r="LHS577" s="102"/>
      <c r="LHT577" s="102"/>
      <c r="LHU577" s="102"/>
      <c r="LHV577" s="102"/>
      <c r="LHW577" s="102"/>
      <c r="LHX577" s="103"/>
      <c r="LHY577" s="101" t="s">
        <v>330</v>
      </c>
      <c r="LHZ577" s="102"/>
      <c r="LIA577" s="102"/>
      <c r="LIB577" s="102"/>
      <c r="LIC577" s="102"/>
      <c r="LID577" s="102"/>
      <c r="LIE577" s="102"/>
      <c r="LIF577" s="103"/>
      <c r="LIG577" s="101" t="s">
        <v>330</v>
      </c>
      <c r="LIH577" s="102"/>
      <c r="LII577" s="102"/>
      <c r="LIJ577" s="102"/>
      <c r="LIK577" s="102"/>
      <c r="LIL577" s="102"/>
      <c r="LIM577" s="102"/>
      <c r="LIN577" s="103"/>
      <c r="LIO577" s="101" t="s">
        <v>330</v>
      </c>
      <c r="LIP577" s="102"/>
      <c r="LIQ577" s="102"/>
      <c r="LIR577" s="102"/>
      <c r="LIS577" s="102"/>
      <c r="LIT577" s="102"/>
      <c r="LIU577" s="102"/>
      <c r="LIV577" s="103"/>
      <c r="LIW577" s="101" t="s">
        <v>330</v>
      </c>
      <c r="LIX577" s="102"/>
      <c r="LIY577" s="102"/>
      <c r="LIZ577" s="102"/>
      <c r="LJA577" s="102"/>
      <c r="LJB577" s="102"/>
      <c r="LJC577" s="102"/>
      <c r="LJD577" s="103"/>
      <c r="LJE577" s="101" t="s">
        <v>330</v>
      </c>
      <c r="LJF577" s="102"/>
      <c r="LJG577" s="102"/>
      <c r="LJH577" s="102"/>
      <c r="LJI577" s="102"/>
      <c r="LJJ577" s="102"/>
      <c r="LJK577" s="102"/>
      <c r="LJL577" s="103"/>
      <c r="LJM577" s="101" t="s">
        <v>330</v>
      </c>
      <c r="LJN577" s="102"/>
      <c r="LJO577" s="102"/>
      <c r="LJP577" s="102"/>
      <c r="LJQ577" s="102"/>
      <c r="LJR577" s="102"/>
      <c r="LJS577" s="102"/>
      <c r="LJT577" s="103"/>
      <c r="LJU577" s="101" t="s">
        <v>330</v>
      </c>
      <c r="LJV577" s="102"/>
      <c r="LJW577" s="102"/>
      <c r="LJX577" s="102"/>
      <c r="LJY577" s="102"/>
      <c r="LJZ577" s="102"/>
      <c r="LKA577" s="102"/>
      <c r="LKB577" s="103"/>
      <c r="LKC577" s="101" t="s">
        <v>330</v>
      </c>
      <c r="LKD577" s="102"/>
      <c r="LKE577" s="102"/>
      <c r="LKF577" s="102"/>
      <c r="LKG577" s="102"/>
      <c r="LKH577" s="102"/>
      <c r="LKI577" s="102"/>
      <c r="LKJ577" s="103"/>
      <c r="LKK577" s="101" t="s">
        <v>330</v>
      </c>
      <c r="LKL577" s="102"/>
      <c r="LKM577" s="102"/>
      <c r="LKN577" s="102"/>
      <c r="LKO577" s="102"/>
      <c r="LKP577" s="102"/>
      <c r="LKQ577" s="102"/>
      <c r="LKR577" s="103"/>
      <c r="LKS577" s="101" t="s">
        <v>330</v>
      </c>
      <c r="LKT577" s="102"/>
      <c r="LKU577" s="102"/>
      <c r="LKV577" s="102"/>
      <c r="LKW577" s="102"/>
      <c r="LKX577" s="102"/>
      <c r="LKY577" s="102"/>
      <c r="LKZ577" s="103"/>
      <c r="LLA577" s="101" t="s">
        <v>330</v>
      </c>
      <c r="LLB577" s="102"/>
      <c r="LLC577" s="102"/>
      <c r="LLD577" s="102"/>
      <c r="LLE577" s="102"/>
      <c r="LLF577" s="102"/>
      <c r="LLG577" s="102"/>
      <c r="LLH577" s="103"/>
      <c r="LLI577" s="101" t="s">
        <v>330</v>
      </c>
      <c r="LLJ577" s="102"/>
      <c r="LLK577" s="102"/>
      <c r="LLL577" s="102"/>
      <c r="LLM577" s="102"/>
      <c r="LLN577" s="102"/>
      <c r="LLO577" s="102"/>
      <c r="LLP577" s="103"/>
      <c r="LLQ577" s="101" t="s">
        <v>330</v>
      </c>
      <c r="LLR577" s="102"/>
      <c r="LLS577" s="102"/>
      <c r="LLT577" s="102"/>
      <c r="LLU577" s="102"/>
      <c r="LLV577" s="102"/>
      <c r="LLW577" s="102"/>
      <c r="LLX577" s="103"/>
      <c r="LLY577" s="101" t="s">
        <v>330</v>
      </c>
      <c r="LLZ577" s="102"/>
      <c r="LMA577" s="102"/>
      <c r="LMB577" s="102"/>
      <c r="LMC577" s="102"/>
      <c r="LMD577" s="102"/>
      <c r="LME577" s="102"/>
      <c r="LMF577" s="103"/>
      <c r="LMG577" s="101" t="s">
        <v>330</v>
      </c>
      <c r="LMH577" s="102"/>
      <c r="LMI577" s="102"/>
      <c r="LMJ577" s="102"/>
      <c r="LMK577" s="102"/>
      <c r="LML577" s="102"/>
      <c r="LMM577" s="102"/>
      <c r="LMN577" s="103"/>
      <c r="LMO577" s="101" t="s">
        <v>330</v>
      </c>
      <c r="LMP577" s="102"/>
      <c r="LMQ577" s="102"/>
      <c r="LMR577" s="102"/>
      <c r="LMS577" s="102"/>
      <c r="LMT577" s="102"/>
      <c r="LMU577" s="102"/>
      <c r="LMV577" s="103"/>
      <c r="LMW577" s="101" t="s">
        <v>330</v>
      </c>
      <c r="LMX577" s="102"/>
      <c r="LMY577" s="102"/>
      <c r="LMZ577" s="102"/>
      <c r="LNA577" s="102"/>
      <c r="LNB577" s="102"/>
      <c r="LNC577" s="102"/>
      <c r="LND577" s="103"/>
      <c r="LNE577" s="101" t="s">
        <v>330</v>
      </c>
      <c r="LNF577" s="102"/>
      <c r="LNG577" s="102"/>
      <c r="LNH577" s="102"/>
      <c r="LNI577" s="102"/>
      <c r="LNJ577" s="102"/>
      <c r="LNK577" s="102"/>
      <c r="LNL577" s="103"/>
      <c r="LNM577" s="101" t="s">
        <v>330</v>
      </c>
      <c r="LNN577" s="102"/>
      <c r="LNO577" s="102"/>
      <c r="LNP577" s="102"/>
      <c r="LNQ577" s="102"/>
      <c r="LNR577" s="102"/>
      <c r="LNS577" s="102"/>
      <c r="LNT577" s="103"/>
      <c r="LNU577" s="101" t="s">
        <v>330</v>
      </c>
      <c r="LNV577" s="102"/>
      <c r="LNW577" s="102"/>
      <c r="LNX577" s="102"/>
      <c r="LNY577" s="102"/>
      <c r="LNZ577" s="102"/>
      <c r="LOA577" s="102"/>
      <c r="LOB577" s="103"/>
      <c r="LOC577" s="101" t="s">
        <v>330</v>
      </c>
      <c r="LOD577" s="102"/>
      <c r="LOE577" s="102"/>
      <c r="LOF577" s="102"/>
      <c r="LOG577" s="102"/>
      <c r="LOH577" s="102"/>
      <c r="LOI577" s="102"/>
      <c r="LOJ577" s="103"/>
      <c r="LOK577" s="101" t="s">
        <v>330</v>
      </c>
      <c r="LOL577" s="102"/>
      <c r="LOM577" s="102"/>
      <c r="LON577" s="102"/>
      <c r="LOO577" s="102"/>
      <c r="LOP577" s="102"/>
      <c r="LOQ577" s="102"/>
      <c r="LOR577" s="103"/>
      <c r="LOS577" s="101" t="s">
        <v>330</v>
      </c>
      <c r="LOT577" s="102"/>
      <c r="LOU577" s="102"/>
      <c r="LOV577" s="102"/>
      <c r="LOW577" s="102"/>
      <c r="LOX577" s="102"/>
      <c r="LOY577" s="102"/>
      <c r="LOZ577" s="103"/>
      <c r="LPA577" s="101" t="s">
        <v>330</v>
      </c>
      <c r="LPB577" s="102"/>
      <c r="LPC577" s="102"/>
      <c r="LPD577" s="102"/>
      <c r="LPE577" s="102"/>
      <c r="LPF577" s="102"/>
      <c r="LPG577" s="102"/>
      <c r="LPH577" s="103"/>
      <c r="LPI577" s="101" t="s">
        <v>330</v>
      </c>
      <c r="LPJ577" s="102"/>
      <c r="LPK577" s="102"/>
      <c r="LPL577" s="102"/>
      <c r="LPM577" s="102"/>
      <c r="LPN577" s="102"/>
      <c r="LPO577" s="102"/>
      <c r="LPP577" s="103"/>
      <c r="LPQ577" s="101" t="s">
        <v>330</v>
      </c>
      <c r="LPR577" s="102"/>
      <c r="LPS577" s="102"/>
      <c r="LPT577" s="102"/>
      <c r="LPU577" s="102"/>
      <c r="LPV577" s="102"/>
      <c r="LPW577" s="102"/>
      <c r="LPX577" s="103"/>
      <c r="LPY577" s="101" t="s">
        <v>330</v>
      </c>
      <c r="LPZ577" s="102"/>
      <c r="LQA577" s="102"/>
      <c r="LQB577" s="102"/>
      <c r="LQC577" s="102"/>
      <c r="LQD577" s="102"/>
      <c r="LQE577" s="102"/>
      <c r="LQF577" s="103"/>
      <c r="LQG577" s="101" t="s">
        <v>330</v>
      </c>
      <c r="LQH577" s="102"/>
      <c r="LQI577" s="102"/>
      <c r="LQJ577" s="102"/>
      <c r="LQK577" s="102"/>
      <c r="LQL577" s="102"/>
      <c r="LQM577" s="102"/>
      <c r="LQN577" s="103"/>
      <c r="LQO577" s="101" t="s">
        <v>330</v>
      </c>
      <c r="LQP577" s="102"/>
      <c r="LQQ577" s="102"/>
      <c r="LQR577" s="102"/>
      <c r="LQS577" s="102"/>
      <c r="LQT577" s="102"/>
      <c r="LQU577" s="102"/>
      <c r="LQV577" s="103"/>
      <c r="LQW577" s="101" t="s">
        <v>330</v>
      </c>
      <c r="LQX577" s="102"/>
      <c r="LQY577" s="102"/>
      <c r="LQZ577" s="102"/>
      <c r="LRA577" s="102"/>
      <c r="LRB577" s="102"/>
      <c r="LRC577" s="102"/>
      <c r="LRD577" s="103"/>
      <c r="LRE577" s="101" t="s">
        <v>330</v>
      </c>
      <c r="LRF577" s="102"/>
      <c r="LRG577" s="102"/>
      <c r="LRH577" s="102"/>
      <c r="LRI577" s="102"/>
      <c r="LRJ577" s="102"/>
      <c r="LRK577" s="102"/>
      <c r="LRL577" s="103"/>
      <c r="LRM577" s="101" t="s">
        <v>330</v>
      </c>
      <c r="LRN577" s="102"/>
      <c r="LRO577" s="102"/>
      <c r="LRP577" s="102"/>
      <c r="LRQ577" s="102"/>
      <c r="LRR577" s="102"/>
      <c r="LRS577" s="102"/>
      <c r="LRT577" s="103"/>
      <c r="LRU577" s="101" t="s">
        <v>330</v>
      </c>
      <c r="LRV577" s="102"/>
      <c r="LRW577" s="102"/>
      <c r="LRX577" s="102"/>
      <c r="LRY577" s="102"/>
      <c r="LRZ577" s="102"/>
      <c r="LSA577" s="102"/>
      <c r="LSB577" s="103"/>
      <c r="LSC577" s="101" t="s">
        <v>330</v>
      </c>
      <c r="LSD577" s="102"/>
      <c r="LSE577" s="102"/>
      <c r="LSF577" s="102"/>
      <c r="LSG577" s="102"/>
      <c r="LSH577" s="102"/>
      <c r="LSI577" s="102"/>
      <c r="LSJ577" s="103"/>
      <c r="LSK577" s="101" t="s">
        <v>330</v>
      </c>
      <c r="LSL577" s="102"/>
      <c r="LSM577" s="102"/>
      <c r="LSN577" s="102"/>
      <c r="LSO577" s="102"/>
      <c r="LSP577" s="102"/>
      <c r="LSQ577" s="102"/>
      <c r="LSR577" s="103"/>
      <c r="LSS577" s="101" t="s">
        <v>330</v>
      </c>
      <c r="LST577" s="102"/>
      <c r="LSU577" s="102"/>
      <c r="LSV577" s="102"/>
      <c r="LSW577" s="102"/>
      <c r="LSX577" s="102"/>
      <c r="LSY577" s="102"/>
      <c r="LSZ577" s="103"/>
      <c r="LTA577" s="101" t="s">
        <v>330</v>
      </c>
      <c r="LTB577" s="102"/>
      <c r="LTC577" s="102"/>
      <c r="LTD577" s="102"/>
      <c r="LTE577" s="102"/>
      <c r="LTF577" s="102"/>
      <c r="LTG577" s="102"/>
      <c r="LTH577" s="103"/>
      <c r="LTI577" s="101" t="s">
        <v>330</v>
      </c>
      <c r="LTJ577" s="102"/>
      <c r="LTK577" s="102"/>
      <c r="LTL577" s="102"/>
      <c r="LTM577" s="102"/>
      <c r="LTN577" s="102"/>
      <c r="LTO577" s="102"/>
      <c r="LTP577" s="103"/>
      <c r="LTQ577" s="101" t="s">
        <v>330</v>
      </c>
      <c r="LTR577" s="102"/>
      <c r="LTS577" s="102"/>
      <c r="LTT577" s="102"/>
      <c r="LTU577" s="102"/>
      <c r="LTV577" s="102"/>
      <c r="LTW577" s="102"/>
      <c r="LTX577" s="103"/>
      <c r="LTY577" s="101" t="s">
        <v>330</v>
      </c>
      <c r="LTZ577" s="102"/>
      <c r="LUA577" s="102"/>
      <c r="LUB577" s="102"/>
      <c r="LUC577" s="102"/>
      <c r="LUD577" s="102"/>
      <c r="LUE577" s="102"/>
      <c r="LUF577" s="103"/>
      <c r="LUG577" s="101" t="s">
        <v>330</v>
      </c>
      <c r="LUH577" s="102"/>
      <c r="LUI577" s="102"/>
      <c r="LUJ577" s="102"/>
      <c r="LUK577" s="102"/>
      <c r="LUL577" s="102"/>
      <c r="LUM577" s="102"/>
      <c r="LUN577" s="103"/>
      <c r="LUO577" s="101" t="s">
        <v>330</v>
      </c>
      <c r="LUP577" s="102"/>
      <c r="LUQ577" s="102"/>
      <c r="LUR577" s="102"/>
      <c r="LUS577" s="102"/>
      <c r="LUT577" s="102"/>
      <c r="LUU577" s="102"/>
      <c r="LUV577" s="103"/>
      <c r="LUW577" s="101" t="s">
        <v>330</v>
      </c>
      <c r="LUX577" s="102"/>
      <c r="LUY577" s="102"/>
      <c r="LUZ577" s="102"/>
      <c r="LVA577" s="102"/>
      <c r="LVB577" s="102"/>
      <c r="LVC577" s="102"/>
      <c r="LVD577" s="103"/>
      <c r="LVE577" s="101" t="s">
        <v>330</v>
      </c>
      <c r="LVF577" s="102"/>
      <c r="LVG577" s="102"/>
      <c r="LVH577" s="102"/>
      <c r="LVI577" s="102"/>
      <c r="LVJ577" s="102"/>
      <c r="LVK577" s="102"/>
      <c r="LVL577" s="103"/>
      <c r="LVM577" s="101" t="s">
        <v>330</v>
      </c>
      <c r="LVN577" s="102"/>
      <c r="LVO577" s="102"/>
      <c r="LVP577" s="102"/>
      <c r="LVQ577" s="102"/>
      <c r="LVR577" s="102"/>
      <c r="LVS577" s="102"/>
      <c r="LVT577" s="103"/>
      <c r="LVU577" s="101" t="s">
        <v>330</v>
      </c>
      <c r="LVV577" s="102"/>
      <c r="LVW577" s="102"/>
      <c r="LVX577" s="102"/>
      <c r="LVY577" s="102"/>
      <c r="LVZ577" s="102"/>
      <c r="LWA577" s="102"/>
      <c r="LWB577" s="103"/>
      <c r="LWC577" s="101" t="s">
        <v>330</v>
      </c>
      <c r="LWD577" s="102"/>
      <c r="LWE577" s="102"/>
      <c r="LWF577" s="102"/>
      <c r="LWG577" s="102"/>
      <c r="LWH577" s="102"/>
      <c r="LWI577" s="102"/>
      <c r="LWJ577" s="103"/>
      <c r="LWK577" s="101" t="s">
        <v>330</v>
      </c>
      <c r="LWL577" s="102"/>
      <c r="LWM577" s="102"/>
      <c r="LWN577" s="102"/>
      <c r="LWO577" s="102"/>
      <c r="LWP577" s="102"/>
      <c r="LWQ577" s="102"/>
      <c r="LWR577" s="103"/>
      <c r="LWS577" s="101" t="s">
        <v>330</v>
      </c>
      <c r="LWT577" s="102"/>
      <c r="LWU577" s="102"/>
      <c r="LWV577" s="102"/>
      <c r="LWW577" s="102"/>
      <c r="LWX577" s="102"/>
      <c r="LWY577" s="102"/>
      <c r="LWZ577" s="103"/>
      <c r="LXA577" s="101" t="s">
        <v>330</v>
      </c>
      <c r="LXB577" s="102"/>
      <c r="LXC577" s="102"/>
      <c r="LXD577" s="102"/>
      <c r="LXE577" s="102"/>
      <c r="LXF577" s="102"/>
      <c r="LXG577" s="102"/>
      <c r="LXH577" s="103"/>
      <c r="LXI577" s="101" t="s">
        <v>330</v>
      </c>
      <c r="LXJ577" s="102"/>
      <c r="LXK577" s="102"/>
      <c r="LXL577" s="102"/>
      <c r="LXM577" s="102"/>
      <c r="LXN577" s="102"/>
      <c r="LXO577" s="102"/>
      <c r="LXP577" s="103"/>
      <c r="LXQ577" s="101" t="s">
        <v>330</v>
      </c>
      <c r="LXR577" s="102"/>
      <c r="LXS577" s="102"/>
      <c r="LXT577" s="102"/>
      <c r="LXU577" s="102"/>
      <c r="LXV577" s="102"/>
      <c r="LXW577" s="102"/>
      <c r="LXX577" s="103"/>
      <c r="LXY577" s="101" t="s">
        <v>330</v>
      </c>
      <c r="LXZ577" s="102"/>
      <c r="LYA577" s="102"/>
      <c r="LYB577" s="102"/>
      <c r="LYC577" s="102"/>
      <c r="LYD577" s="102"/>
      <c r="LYE577" s="102"/>
      <c r="LYF577" s="103"/>
      <c r="LYG577" s="101" t="s">
        <v>330</v>
      </c>
      <c r="LYH577" s="102"/>
      <c r="LYI577" s="102"/>
      <c r="LYJ577" s="102"/>
      <c r="LYK577" s="102"/>
      <c r="LYL577" s="102"/>
      <c r="LYM577" s="102"/>
      <c r="LYN577" s="103"/>
      <c r="LYO577" s="101" t="s">
        <v>330</v>
      </c>
      <c r="LYP577" s="102"/>
      <c r="LYQ577" s="102"/>
      <c r="LYR577" s="102"/>
      <c r="LYS577" s="102"/>
      <c r="LYT577" s="102"/>
      <c r="LYU577" s="102"/>
      <c r="LYV577" s="103"/>
      <c r="LYW577" s="101" t="s">
        <v>330</v>
      </c>
      <c r="LYX577" s="102"/>
      <c r="LYY577" s="102"/>
      <c r="LYZ577" s="102"/>
      <c r="LZA577" s="102"/>
      <c r="LZB577" s="102"/>
      <c r="LZC577" s="102"/>
      <c r="LZD577" s="103"/>
      <c r="LZE577" s="101" t="s">
        <v>330</v>
      </c>
      <c r="LZF577" s="102"/>
      <c r="LZG577" s="102"/>
      <c r="LZH577" s="102"/>
      <c r="LZI577" s="102"/>
      <c r="LZJ577" s="102"/>
      <c r="LZK577" s="102"/>
      <c r="LZL577" s="103"/>
      <c r="LZM577" s="101" t="s">
        <v>330</v>
      </c>
      <c r="LZN577" s="102"/>
      <c r="LZO577" s="102"/>
      <c r="LZP577" s="102"/>
      <c r="LZQ577" s="102"/>
      <c r="LZR577" s="102"/>
      <c r="LZS577" s="102"/>
      <c r="LZT577" s="103"/>
      <c r="LZU577" s="101" t="s">
        <v>330</v>
      </c>
      <c r="LZV577" s="102"/>
      <c r="LZW577" s="102"/>
      <c r="LZX577" s="102"/>
      <c r="LZY577" s="102"/>
      <c r="LZZ577" s="102"/>
      <c r="MAA577" s="102"/>
      <c r="MAB577" s="103"/>
      <c r="MAC577" s="101" t="s">
        <v>330</v>
      </c>
      <c r="MAD577" s="102"/>
      <c r="MAE577" s="102"/>
      <c r="MAF577" s="102"/>
      <c r="MAG577" s="102"/>
      <c r="MAH577" s="102"/>
      <c r="MAI577" s="102"/>
      <c r="MAJ577" s="103"/>
      <c r="MAK577" s="101" t="s">
        <v>330</v>
      </c>
      <c r="MAL577" s="102"/>
      <c r="MAM577" s="102"/>
      <c r="MAN577" s="102"/>
      <c r="MAO577" s="102"/>
      <c r="MAP577" s="102"/>
      <c r="MAQ577" s="102"/>
      <c r="MAR577" s="103"/>
      <c r="MAS577" s="101" t="s">
        <v>330</v>
      </c>
      <c r="MAT577" s="102"/>
      <c r="MAU577" s="102"/>
      <c r="MAV577" s="102"/>
      <c r="MAW577" s="102"/>
      <c r="MAX577" s="102"/>
      <c r="MAY577" s="102"/>
      <c r="MAZ577" s="103"/>
      <c r="MBA577" s="101" t="s">
        <v>330</v>
      </c>
      <c r="MBB577" s="102"/>
      <c r="MBC577" s="102"/>
      <c r="MBD577" s="102"/>
      <c r="MBE577" s="102"/>
      <c r="MBF577" s="102"/>
      <c r="MBG577" s="102"/>
      <c r="MBH577" s="103"/>
      <c r="MBI577" s="101" t="s">
        <v>330</v>
      </c>
      <c r="MBJ577" s="102"/>
      <c r="MBK577" s="102"/>
      <c r="MBL577" s="102"/>
      <c r="MBM577" s="102"/>
      <c r="MBN577" s="102"/>
      <c r="MBO577" s="102"/>
      <c r="MBP577" s="103"/>
      <c r="MBQ577" s="101" t="s">
        <v>330</v>
      </c>
      <c r="MBR577" s="102"/>
      <c r="MBS577" s="102"/>
      <c r="MBT577" s="102"/>
      <c r="MBU577" s="102"/>
      <c r="MBV577" s="102"/>
      <c r="MBW577" s="102"/>
      <c r="MBX577" s="103"/>
      <c r="MBY577" s="101" t="s">
        <v>330</v>
      </c>
      <c r="MBZ577" s="102"/>
      <c r="MCA577" s="102"/>
      <c r="MCB577" s="102"/>
      <c r="MCC577" s="102"/>
      <c r="MCD577" s="102"/>
      <c r="MCE577" s="102"/>
      <c r="MCF577" s="103"/>
      <c r="MCG577" s="101" t="s">
        <v>330</v>
      </c>
      <c r="MCH577" s="102"/>
      <c r="MCI577" s="102"/>
      <c r="MCJ577" s="102"/>
      <c r="MCK577" s="102"/>
      <c r="MCL577" s="102"/>
      <c r="MCM577" s="102"/>
      <c r="MCN577" s="103"/>
      <c r="MCO577" s="101" t="s">
        <v>330</v>
      </c>
      <c r="MCP577" s="102"/>
      <c r="MCQ577" s="102"/>
      <c r="MCR577" s="102"/>
      <c r="MCS577" s="102"/>
      <c r="MCT577" s="102"/>
      <c r="MCU577" s="102"/>
      <c r="MCV577" s="103"/>
      <c r="MCW577" s="101" t="s">
        <v>330</v>
      </c>
      <c r="MCX577" s="102"/>
      <c r="MCY577" s="102"/>
      <c r="MCZ577" s="102"/>
      <c r="MDA577" s="102"/>
      <c r="MDB577" s="102"/>
      <c r="MDC577" s="102"/>
      <c r="MDD577" s="103"/>
      <c r="MDE577" s="101" t="s">
        <v>330</v>
      </c>
      <c r="MDF577" s="102"/>
      <c r="MDG577" s="102"/>
      <c r="MDH577" s="102"/>
      <c r="MDI577" s="102"/>
      <c r="MDJ577" s="102"/>
      <c r="MDK577" s="102"/>
      <c r="MDL577" s="103"/>
      <c r="MDM577" s="101" t="s">
        <v>330</v>
      </c>
      <c r="MDN577" s="102"/>
      <c r="MDO577" s="102"/>
      <c r="MDP577" s="102"/>
      <c r="MDQ577" s="102"/>
      <c r="MDR577" s="102"/>
      <c r="MDS577" s="102"/>
      <c r="MDT577" s="103"/>
      <c r="MDU577" s="101" t="s">
        <v>330</v>
      </c>
      <c r="MDV577" s="102"/>
      <c r="MDW577" s="102"/>
      <c r="MDX577" s="102"/>
      <c r="MDY577" s="102"/>
      <c r="MDZ577" s="102"/>
      <c r="MEA577" s="102"/>
      <c r="MEB577" s="103"/>
      <c r="MEC577" s="101" t="s">
        <v>330</v>
      </c>
      <c r="MED577" s="102"/>
      <c r="MEE577" s="102"/>
      <c r="MEF577" s="102"/>
      <c r="MEG577" s="102"/>
      <c r="MEH577" s="102"/>
      <c r="MEI577" s="102"/>
      <c r="MEJ577" s="103"/>
      <c r="MEK577" s="101" t="s">
        <v>330</v>
      </c>
      <c r="MEL577" s="102"/>
      <c r="MEM577" s="102"/>
      <c r="MEN577" s="102"/>
      <c r="MEO577" s="102"/>
      <c r="MEP577" s="102"/>
      <c r="MEQ577" s="102"/>
      <c r="MER577" s="103"/>
      <c r="MES577" s="101" t="s">
        <v>330</v>
      </c>
      <c r="MET577" s="102"/>
      <c r="MEU577" s="102"/>
      <c r="MEV577" s="102"/>
      <c r="MEW577" s="102"/>
      <c r="MEX577" s="102"/>
      <c r="MEY577" s="102"/>
      <c r="MEZ577" s="103"/>
      <c r="MFA577" s="101" t="s">
        <v>330</v>
      </c>
      <c r="MFB577" s="102"/>
      <c r="MFC577" s="102"/>
      <c r="MFD577" s="102"/>
      <c r="MFE577" s="102"/>
      <c r="MFF577" s="102"/>
      <c r="MFG577" s="102"/>
      <c r="MFH577" s="103"/>
      <c r="MFI577" s="101" t="s">
        <v>330</v>
      </c>
      <c r="MFJ577" s="102"/>
      <c r="MFK577" s="102"/>
      <c r="MFL577" s="102"/>
      <c r="MFM577" s="102"/>
      <c r="MFN577" s="102"/>
      <c r="MFO577" s="102"/>
      <c r="MFP577" s="103"/>
      <c r="MFQ577" s="101" t="s">
        <v>330</v>
      </c>
      <c r="MFR577" s="102"/>
      <c r="MFS577" s="102"/>
      <c r="MFT577" s="102"/>
      <c r="MFU577" s="102"/>
      <c r="MFV577" s="102"/>
      <c r="MFW577" s="102"/>
      <c r="MFX577" s="103"/>
      <c r="MFY577" s="101" t="s">
        <v>330</v>
      </c>
      <c r="MFZ577" s="102"/>
      <c r="MGA577" s="102"/>
      <c r="MGB577" s="102"/>
      <c r="MGC577" s="102"/>
      <c r="MGD577" s="102"/>
      <c r="MGE577" s="102"/>
      <c r="MGF577" s="103"/>
      <c r="MGG577" s="101" t="s">
        <v>330</v>
      </c>
      <c r="MGH577" s="102"/>
      <c r="MGI577" s="102"/>
      <c r="MGJ577" s="102"/>
      <c r="MGK577" s="102"/>
      <c r="MGL577" s="102"/>
      <c r="MGM577" s="102"/>
      <c r="MGN577" s="103"/>
      <c r="MGO577" s="101" t="s">
        <v>330</v>
      </c>
      <c r="MGP577" s="102"/>
      <c r="MGQ577" s="102"/>
      <c r="MGR577" s="102"/>
      <c r="MGS577" s="102"/>
      <c r="MGT577" s="102"/>
      <c r="MGU577" s="102"/>
      <c r="MGV577" s="103"/>
      <c r="MGW577" s="101" t="s">
        <v>330</v>
      </c>
      <c r="MGX577" s="102"/>
      <c r="MGY577" s="102"/>
      <c r="MGZ577" s="102"/>
      <c r="MHA577" s="102"/>
      <c r="MHB577" s="102"/>
      <c r="MHC577" s="102"/>
      <c r="MHD577" s="103"/>
      <c r="MHE577" s="101" t="s">
        <v>330</v>
      </c>
      <c r="MHF577" s="102"/>
      <c r="MHG577" s="102"/>
      <c r="MHH577" s="102"/>
      <c r="MHI577" s="102"/>
      <c r="MHJ577" s="102"/>
      <c r="MHK577" s="102"/>
      <c r="MHL577" s="103"/>
      <c r="MHM577" s="101" t="s">
        <v>330</v>
      </c>
      <c r="MHN577" s="102"/>
      <c r="MHO577" s="102"/>
      <c r="MHP577" s="102"/>
      <c r="MHQ577" s="102"/>
      <c r="MHR577" s="102"/>
      <c r="MHS577" s="102"/>
      <c r="MHT577" s="103"/>
      <c r="MHU577" s="101" t="s">
        <v>330</v>
      </c>
      <c r="MHV577" s="102"/>
      <c r="MHW577" s="102"/>
      <c r="MHX577" s="102"/>
      <c r="MHY577" s="102"/>
      <c r="MHZ577" s="102"/>
      <c r="MIA577" s="102"/>
      <c r="MIB577" s="103"/>
      <c r="MIC577" s="101" t="s">
        <v>330</v>
      </c>
      <c r="MID577" s="102"/>
      <c r="MIE577" s="102"/>
      <c r="MIF577" s="102"/>
      <c r="MIG577" s="102"/>
      <c r="MIH577" s="102"/>
      <c r="MII577" s="102"/>
      <c r="MIJ577" s="103"/>
      <c r="MIK577" s="101" t="s">
        <v>330</v>
      </c>
      <c r="MIL577" s="102"/>
      <c r="MIM577" s="102"/>
      <c r="MIN577" s="102"/>
      <c r="MIO577" s="102"/>
      <c r="MIP577" s="102"/>
      <c r="MIQ577" s="102"/>
      <c r="MIR577" s="103"/>
      <c r="MIS577" s="101" t="s">
        <v>330</v>
      </c>
      <c r="MIT577" s="102"/>
      <c r="MIU577" s="102"/>
      <c r="MIV577" s="102"/>
      <c r="MIW577" s="102"/>
      <c r="MIX577" s="102"/>
      <c r="MIY577" s="102"/>
      <c r="MIZ577" s="103"/>
      <c r="MJA577" s="101" t="s">
        <v>330</v>
      </c>
      <c r="MJB577" s="102"/>
      <c r="MJC577" s="102"/>
      <c r="MJD577" s="102"/>
      <c r="MJE577" s="102"/>
      <c r="MJF577" s="102"/>
      <c r="MJG577" s="102"/>
      <c r="MJH577" s="103"/>
      <c r="MJI577" s="101" t="s">
        <v>330</v>
      </c>
      <c r="MJJ577" s="102"/>
      <c r="MJK577" s="102"/>
      <c r="MJL577" s="102"/>
      <c r="MJM577" s="102"/>
      <c r="MJN577" s="102"/>
      <c r="MJO577" s="102"/>
      <c r="MJP577" s="103"/>
      <c r="MJQ577" s="101" t="s">
        <v>330</v>
      </c>
      <c r="MJR577" s="102"/>
      <c r="MJS577" s="102"/>
      <c r="MJT577" s="102"/>
      <c r="MJU577" s="102"/>
      <c r="MJV577" s="102"/>
      <c r="MJW577" s="102"/>
      <c r="MJX577" s="103"/>
      <c r="MJY577" s="101" t="s">
        <v>330</v>
      </c>
      <c r="MJZ577" s="102"/>
      <c r="MKA577" s="102"/>
      <c r="MKB577" s="102"/>
      <c r="MKC577" s="102"/>
      <c r="MKD577" s="102"/>
      <c r="MKE577" s="102"/>
      <c r="MKF577" s="103"/>
      <c r="MKG577" s="101" t="s">
        <v>330</v>
      </c>
      <c r="MKH577" s="102"/>
      <c r="MKI577" s="102"/>
      <c r="MKJ577" s="102"/>
      <c r="MKK577" s="102"/>
      <c r="MKL577" s="102"/>
      <c r="MKM577" s="102"/>
      <c r="MKN577" s="103"/>
      <c r="MKO577" s="101" t="s">
        <v>330</v>
      </c>
      <c r="MKP577" s="102"/>
      <c r="MKQ577" s="102"/>
      <c r="MKR577" s="102"/>
      <c r="MKS577" s="102"/>
      <c r="MKT577" s="102"/>
      <c r="MKU577" s="102"/>
      <c r="MKV577" s="103"/>
      <c r="MKW577" s="101" t="s">
        <v>330</v>
      </c>
      <c r="MKX577" s="102"/>
      <c r="MKY577" s="102"/>
      <c r="MKZ577" s="102"/>
      <c r="MLA577" s="102"/>
      <c r="MLB577" s="102"/>
      <c r="MLC577" s="102"/>
      <c r="MLD577" s="103"/>
      <c r="MLE577" s="101" t="s">
        <v>330</v>
      </c>
      <c r="MLF577" s="102"/>
      <c r="MLG577" s="102"/>
      <c r="MLH577" s="102"/>
      <c r="MLI577" s="102"/>
      <c r="MLJ577" s="102"/>
      <c r="MLK577" s="102"/>
      <c r="MLL577" s="103"/>
      <c r="MLM577" s="101" t="s">
        <v>330</v>
      </c>
      <c r="MLN577" s="102"/>
      <c r="MLO577" s="102"/>
      <c r="MLP577" s="102"/>
      <c r="MLQ577" s="102"/>
      <c r="MLR577" s="102"/>
      <c r="MLS577" s="102"/>
      <c r="MLT577" s="103"/>
      <c r="MLU577" s="101" t="s">
        <v>330</v>
      </c>
      <c r="MLV577" s="102"/>
      <c r="MLW577" s="102"/>
      <c r="MLX577" s="102"/>
      <c r="MLY577" s="102"/>
      <c r="MLZ577" s="102"/>
      <c r="MMA577" s="102"/>
      <c r="MMB577" s="103"/>
      <c r="MMC577" s="101" t="s">
        <v>330</v>
      </c>
      <c r="MMD577" s="102"/>
      <c r="MME577" s="102"/>
      <c r="MMF577" s="102"/>
      <c r="MMG577" s="102"/>
      <c r="MMH577" s="102"/>
      <c r="MMI577" s="102"/>
      <c r="MMJ577" s="103"/>
      <c r="MMK577" s="101" t="s">
        <v>330</v>
      </c>
      <c r="MML577" s="102"/>
      <c r="MMM577" s="102"/>
      <c r="MMN577" s="102"/>
      <c r="MMO577" s="102"/>
      <c r="MMP577" s="102"/>
      <c r="MMQ577" s="102"/>
      <c r="MMR577" s="103"/>
      <c r="MMS577" s="101" t="s">
        <v>330</v>
      </c>
      <c r="MMT577" s="102"/>
      <c r="MMU577" s="102"/>
      <c r="MMV577" s="102"/>
      <c r="MMW577" s="102"/>
      <c r="MMX577" s="102"/>
      <c r="MMY577" s="102"/>
      <c r="MMZ577" s="103"/>
      <c r="MNA577" s="101" t="s">
        <v>330</v>
      </c>
      <c r="MNB577" s="102"/>
      <c r="MNC577" s="102"/>
      <c r="MND577" s="102"/>
      <c r="MNE577" s="102"/>
      <c r="MNF577" s="102"/>
      <c r="MNG577" s="102"/>
      <c r="MNH577" s="103"/>
      <c r="MNI577" s="101" t="s">
        <v>330</v>
      </c>
      <c r="MNJ577" s="102"/>
      <c r="MNK577" s="102"/>
      <c r="MNL577" s="102"/>
      <c r="MNM577" s="102"/>
      <c r="MNN577" s="102"/>
      <c r="MNO577" s="102"/>
      <c r="MNP577" s="103"/>
      <c r="MNQ577" s="101" t="s">
        <v>330</v>
      </c>
      <c r="MNR577" s="102"/>
      <c r="MNS577" s="102"/>
      <c r="MNT577" s="102"/>
      <c r="MNU577" s="102"/>
      <c r="MNV577" s="102"/>
      <c r="MNW577" s="102"/>
      <c r="MNX577" s="103"/>
      <c r="MNY577" s="101" t="s">
        <v>330</v>
      </c>
      <c r="MNZ577" s="102"/>
      <c r="MOA577" s="102"/>
      <c r="MOB577" s="102"/>
      <c r="MOC577" s="102"/>
      <c r="MOD577" s="102"/>
      <c r="MOE577" s="102"/>
      <c r="MOF577" s="103"/>
      <c r="MOG577" s="101" t="s">
        <v>330</v>
      </c>
      <c r="MOH577" s="102"/>
      <c r="MOI577" s="102"/>
      <c r="MOJ577" s="102"/>
      <c r="MOK577" s="102"/>
      <c r="MOL577" s="102"/>
      <c r="MOM577" s="102"/>
      <c r="MON577" s="103"/>
      <c r="MOO577" s="101" t="s">
        <v>330</v>
      </c>
      <c r="MOP577" s="102"/>
      <c r="MOQ577" s="102"/>
      <c r="MOR577" s="102"/>
      <c r="MOS577" s="102"/>
      <c r="MOT577" s="102"/>
      <c r="MOU577" s="102"/>
      <c r="MOV577" s="103"/>
      <c r="MOW577" s="101" t="s">
        <v>330</v>
      </c>
      <c r="MOX577" s="102"/>
      <c r="MOY577" s="102"/>
      <c r="MOZ577" s="102"/>
      <c r="MPA577" s="102"/>
      <c r="MPB577" s="102"/>
      <c r="MPC577" s="102"/>
      <c r="MPD577" s="103"/>
      <c r="MPE577" s="101" t="s">
        <v>330</v>
      </c>
      <c r="MPF577" s="102"/>
      <c r="MPG577" s="102"/>
      <c r="MPH577" s="102"/>
      <c r="MPI577" s="102"/>
      <c r="MPJ577" s="102"/>
      <c r="MPK577" s="102"/>
      <c r="MPL577" s="103"/>
      <c r="MPM577" s="101" t="s">
        <v>330</v>
      </c>
      <c r="MPN577" s="102"/>
      <c r="MPO577" s="102"/>
      <c r="MPP577" s="102"/>
      <c r="MPQ577" s="102"/>
      <c r="MPR577" s="102"/>
      <c r="MPS577" s="102"/>
      <c r="MPT577" s="103"/>
      <c r="MPU577" s="101" t="s">
        <v>330</v>
      </c>
      <c r="MPV577" s="102"/>
      <c r="MPW577" s="102"/>
      <c r="MPX577" s="102"/>
      <c r="MPY577" s="102"/>
      <c r="MPZ577" s="102"/>
      <c r="MQA577" s="102"/>
      <c r="MQB577" s="103"/>
      <c r="MQC577" s="101" t="s">
        <v>330</v>
      </c>
      <c r="MQD577" s="102"/>
      <c r="MQE577" s="102"/>
      <c r="MQF577" s="102"/>
      <c r="MQG577" s="102"/>
      <c r="MQH577" s="102"/>
      <c r="MQI577" s="102"/>
      <c r="MQJ577" s="103"/>
      <c r="MQK577" s="101" t="s">
        <v>330</v>
      </c>
      <c r="MQL577" s="102"/>
      <c r="MQM577" s="102"/>
      <c r="MQN577" s="102"/>
      <c r="MQO577" s="102"/>
      <c r="MQP577" s="102"/>
      <c r="MQQ577" s="102"/>
      <c r="MQR577" s="103"/>
      <c r="MQS577" s="101" t="s">
        <v>330</v>
      </c>
      <c r="MQT577" s="102"/>
      <c r="MQU577" s="102"/>
      <c r="MQV577" s="102"/>
      <c r="MQW577" s="102"/>
      <c r="MQX577" s="102"/>
      <c r="MQY577" s="102"/>
      <c r="MQZ577" s="103"/>
      <c r="MRA577" s="101" t="s">
        <v>330</v>
      </c>
      <c r="MRB577" s="102"/>
      <c r="MRC577" s="102"/>
      <c r="MRD577" s="102"/>
      <c r="MRE577" s="102"/>
      <c r="MRF577" s="102"/>
      <c r="MRG577" s="102"/>
      <c r="MRH577" s="103"/>
      <c r="MRI577" s="101" t="s">
        <v>330</v>
      </c>
      <c r="MRJ577" s="102"/>
      <c r="MRK577" s="102"/>
      <c r="MRL577" s="102"/>
      <c r="MRM577" s="102"/>
      <c r="MRN577" s="102"/>
      <c r="MRO577" s="102"/>
      <c r="MRP577" s="103"/>
      <c r="MRQ577" s="101" t="s">
        <v>330</v>
      </c>
      <c r="MRR577" s="102"/>
      <c r="MRS577" s="102"/>
      <c r="MRT577" s="102"/>
      <c r="MRU577" s="102"/>
      <c r="MRV577" s="102"/>
      <c r="MRW577" s="102"/>
      <c r="MRX577" s="103"/>
      <c r="MRY577" s="101" t="s">
        <v>330</v>
      </c>
      <c r="MRZ577" s="102"/>
      <c r="MSA577" s="102"/>
      <c r="MSB577" s="102"/>
      <c r="MSC577" s="102"/>
      <c r="MSD577" s="102"/>
      <c r="MSE577" s="102"/>
      <c r="MSF577" s="103"/>
      <c r="MSG577" s="101" t="s">
        <v>330</v>
      </c>
      <c r="MSH577" s="102"/>
      <c r="MSI577" s="102"/>
      <c r="MSJ577" s="102"/>
      <c r="MSK577" s="102"/>
      <c r="MSL577" s="102"/>
      <c r="MSM577" s="102"/>
      <c r="MSN577" s="103"/>
      <c r="MSO577" s="101" t="s">
        <v>330</v>
      </c>
      <c r="MSP577" s="102"/>
      <c r="MSQ577" s="102"/>
      <c r="MSR577" s="102"/>
      <c r="MSS577" s="102"/>
      <c r="MST577" s="102"/>
      <c r="MSU577" s="102"/>
      <c r="MSV577" s="103"/>
      <c r="MSW577" s="101" t="s">
        <v>330</v>
      </c>
      <c r="MSX577" s="102"/>
      <c r="MSY577" s="102"/>
      <c r="MSZ577" s="102"/>
      <c r="MTA577" s="102"/>
      <c r="MTB577" s="102"/>
      <c r="MTC577" s="102"/>
      <c r="MTD577" s="103"/>
      <c r="MTE577" s="101" t="s">
        <v>330</v>
      </c>
      <c r="MTF577" s="102"/>
      <c r="MTG577" s="102"/>
      <c r="MTH577" s="102"/>
      <c r="MTI577" s="102"/>
      <c r="MTJ577" s="102"/>
      <c r="MTK577" s="102"/>
      <c r="MTL577" s="103"/>
      <c r="MTM577" s="101" t="s">
        <v>330</v>
      </c>
      <c r="MTN577" s="102"/>
      <c r="MTO577" s="102"/>
      <c r="MTP577" s="102"/>
      <c r="MTQ577" s="102"/>
      <c r="MTR577" s="102"/>
      <c r="MTS577" s="102"/>
      <c r="MTT577" s="103"/>
      <c r="MTU577" s="101" t="s">
        <v>330</v>
      </c>
      <c r="MTV577" s="102"/>
      <c r="MTW577" s="102"/>
      <c r="MTX577" s="102"/>
      <c r="MTY577" s="102"/>
      <c r="MTZ577" s="102"/>
      <c r="MUA577" s="102"/>
      <c r="MUB577" s="103"/>
      <c r="MUC577" s="101" t="s">
        <v>330</v>
      </c>
      <c r="MUD577" s="102"/>
      <c r="MUE577" s="102"/>
      <c r="MUF577" s="102"/>
      <c r="MUG577" s="102"/>
      <c r="MUH577" s="102"/>
      <c r="MUI577" s="102"/>
      <c r="MUJ577" s="103"/>
      <c r="MUK577" s="101" t="s">
        <v>330</v>
      </c>
      <c r="MUL577" s="102"/>
      <c r="MUM577" s="102"/>
      <c r="MUN577" s="102"/>
      <c r="MUO577" s="102"/>
      <c r="MUP577" s="102"/>
      <c r="MUQ577" s="102"/>
      <c r="MUR577" s="103"/>
      <c r="MUS577" s="101" t="s">
        <v>330</v>
      </c>
      <c r="MUT577" s="102"/>
      <c r="MUU577" s="102"/>
      <c r="MUV577" s="102"/>
      <c r="MUW577" s="102"/>
      <c r="MUX577" s="102"/>
      <c r="MUY577" s="102"/>
      <c r="MUZ577" s="103"/>
      <c r="MVA577" s="101" t="s">
        <v>330</v>
      </c>
      <c r="MVB577" s="102"/>
      <c r="MVC577" s="102"/>
      <c r="MVD577" s="102"/>
      <c r="MVE577" s="102"/>
      <c r="MVF577" s="102"/>
      <c r="MVG577" s="102"/>
      <c r="MVH577" s="103"/>
      <c r="MVI577" s="101" t="s">
        <v>330</v>
      </c>
      <c r="MVJ577" s="102"/>
      <c r="MVK577" s="102"/>
      <c r="MVL577" s="102"/>
      <c r="MVM577" s="102"/>
      <c r="MVN577" s="102"/>
      <c r="MVO577" s="102"/>
      <c r="MVP577" s="103"/>
      <c r="MVQ577" s="101" t="s">
        <v>330</v>
      </c>
      <c r="MVR577" s="102"/>
      <c r="MVS577" s="102"/>
      <c r="MVT577" s="102"/>
      <c r="MVU577" s="102"/>
      <c r="MVV577" s="102"/>
      <c r="MVW577" s="102"/>
      <c r="MVX577" s="103"/>
      <c r="MVY577" s="101" t="s">
        <v>330</v>
      </c>
      <c r="MVZ577" s="102"/>
      <c r="MWA577" s="102"/>
      <c r="MWB577" s="102"/>
      <c r="MWC577" s="102"/>
      <c r="MWD577" s="102"/>
      <c r="MWE577" s="102"/>
      <c r="MWF577" s="103"/>
      <c r="MWG577" s="101" t="s">
        <v>330</v>
      </c>
      <c r="MWH577" s="102"/>
      <c r="MWI577" s="102"/>
      <c r="MWJ577" s="102"/>
      <c r="MWK577" s="102"/>
      <c r="MWL577" s="102"/>
      <c r="MWM577" s="102"/>
      <c r="MWN577" s="103"/>
      <c r="MWO577" s="101" t="s">
        <v>330</v>
      </c>
      <c r="MWP577" s="102"/>
      <c r="MWQ577" s="102"/>
      <c r="MWR577" s="102"/>
      <c r="MWS577" s="102"/>
      <c r="MWT577" s="102"/>
      <c r="MWU577" s="102"/>
      <c r="MWV577" s="103"/>
      <c r="MWW577" s="101" t="s">
        <v>330</v>
      </c>
      <c r="MWX577" s="102"/>
      <c r="MWY577" s="102"/>
      <c r="MWZ577" s="102"/>
      <c r="MXA577" s="102"/>
      <c r="MXB577" s="102"/>
      <c r="MXC577" s="102"/>
      <c r="MXD577" s="103"/>
      <c r="MXE577" s="101" t="s">
        <v>330</v>
      </c>
      <c r="MXF577" s="102"/>
      <c r="MXG577" s="102"/>
      <c r="MXH577" s="102"/>
      <c r="MXI577" s="102"/>
      <c r="MXJ577" s="102"/>
      <c r="MXK577" s="102"/>
      <c r="MXL577" s="103"/>
      <c r="MXM577" s="101" t="s">
        <v>330</v>
      </c>
      <c r="MXN577" s="102"/>
      <c r="MXO577" s="102"/>
      <c r="MXP577" s="102"/>
      <c r="MXQ577" s="102"/>
      <c r="MXR577" s="102"/>
      <c r="MXS577" s="102"/>
      <c r="MXT577" s="103"/>
      <c r="MXU577" s="101" t="s">
        <v>330</v>
      </c>
      <c r="MXV577" s="102"/>
      <c r="MXW577" s="102"/>
      <c r="MXX577" s="102"/>
      <c r="MXY577" s="102"/>
      <c r="MXZ577" s="102"/>
      <c r="MYA577" s="102"/>
      <c r="MYB577" s="103"/>
      <c r="MYC577" s="101" t="s">
        <v>330</v>
      </c>
      <c r="MYD577" s="102"/>
      <c r="MYE577" s="102"/>
      <c r="MYF577" s="102"/>
      <c r="MYG577" s="102"/>
      <c r="MYH577" s="102"/>
      <c r="MYI577" s="102"/>
      <c r="MYJ577" s="103"/>
      <c r="MYK577" s="101" t="s">
        <v>330</v>
      </c>
      <c r="MYL577" s="102"/>
      <c r="MYM577" s="102"/>
      <c r="MYN577" s="102"/>
      <c r="MYO577" s="102"/>
      <c r="MYP577" s="102"/>
      <c r="MYQ577" s="102"/>
      <c r="MYR577" s="103"/>
      <c r="MYS577" s="101" t="s">
        <v>330</v>
      </c>
      <c r="MYT577" s="102"/>
      <c r="MYU577" s="102"/>
      <c r="MYV577" s="102"/>
      <c r="MYW577" s="102"/>
      <c r="MYX577" s="102"/>
      <c r="MYY577" s="102"/>
      <c r="MYZ577" s="103"/>
      <c r="MZA577" s="101" t="s">
        <v>330</v>
      </c>
      <c r="MZB577" s="102"/>
      <c r="MZC577" s="102"/>
      <c r="MZD577" s="102"/>
      <c r="MZE577" s="102"/>
      <c r="MZF577" s="102"/>
      <c r="MZG577" s="102"/>
      <c r="MZH577" s="103"/>
      <c r="MZI577" s="101" t="s">
        <v>330</v>
      </c>
      <c r="MZJ577" s="102"/>
      <c r="MZK577" s="102"/>
      <c r="MZL577" s="102"/>
      <c r="MZM577" s="102"/>
      <c r="MZN577" s="102"/>
      <c r="MZO577" s="102"/>
      <c r="MZP577" s="103"/>
      <c r="MZQ577" s="101" t="s">
        <v>330</v>
      </c>
      <c r="MZR577" s="102"/>
      <c r="MZS577" s="102"/>
      <c r="MZT577" s="102"/>
      <c r="MZU577" s="102"/>
      <c r="MZV577" s="102"/>
      <c r="MZW577" s="102"/>
      <c r="MZX577" s="103"/>
      <c r="MZY577" s="101" t="s">
        <v>330</v>
      </c>
      <c r="MZZ577" s="102"/>
      <c r="NAA577" s="102"/>
      <c r="NAB577" s="102"/>
      <c r="NAC577" s="102"/>
      <c r="NAD577" s="102"/>
      <c r="NAE577" s="102"/>
      <c r="NAF577" s="103"/>
      <c r="NAG577" s="101" t="s">
        <v>330</v>
      </c>
      <c r="NAH577" s="102"/>
      <c r="NAI577" s="102"/>
      <c r="NAJ577" s="102"/>
      <c r="NAK577" s="102"/>
      <c r="NAL577" s="102"/>
      <c r="NAM577" s="102"/>
      <c r="NAN577" s="103"/>
      <c r="NAO577" s="101" t="s">
        <v>330</v>
      </c>
      <c r="NAP577" s="102"/>
      <c r="NAQ577" s="102"/>
      <c r="NAR577" s="102"/>
      <c r="NAS577" s="102"/>
      <c r="NAT577" s="102"/>
      <c r="NAU577" s="102"/>
      <c r="NAV577" s="103"/>
      <c r="NAW577" s="101" t="s">
        <v>330</v>
      </c>
      <c r="NAX577" s="102"/>
      <c r="NAY577" s="102"/>
      <c r="NAZ577" s="102"/>
      <c r="NBA577" s="102"/>
      <c r="NBB577" s="102"/>
      <c r="NBC577" s="102"/>
      <c r="NBD577" s="103"/>
      <c r="NBE577" s="101" t="s">
        <v>330</v>
      </c>
      <c r="NBF577" s="102"/>
      <c r="NBG577" s="102"/>
      <c r="NBH577" s="102"/>
      <c r="NBI577" s="102"/>
      <c r="NBJ577" s="102"/>
      <c r="NBK577" s="102"/>
      <c r="NBL577" s="103"/>
      <c r="NBM577" s="101" t="s">
        <v>330</v>
      </c>
      <c r="NBN577" s="102"/>
      <c r="NBO577" s="102"/>
      <c r="NBP577" s="102"/>
      <c r="NBQ577" s="102"/>
      <c r="NBR577" s="102"/>
      <c r="NBS577" s="102"/>
      <c r="NBT577" s="103"/>
      <c r="NBU577" s="101" t="s">
        <v>330</v>
      </c>
      <c r="NBV577" s="102"/>
      <c r="NBW577" s="102"/>
      <c r="NBX577" s="102"/>
      <c r="NBY577" s="102"/>
      <c r="NBZ577" s="102"/>
      <c r="NCA577" s="102"/>
      <c r="NCB577" s="103"/>
      <c r="NCC577" s="101" t="s">
        <v>330</v>
      </c>
      <c r="NCD577" s="102"/>
      <c r="NCE577" s="102"/>
      <c r="NCF577" s="102"/>
      <c r="NCG577" s="102"/>
      <c r="NCH577" s="102"/>
      <c r="NCI577" s="102"/>
      <c r="NCJ577" s="103"/>
      <c r="NCK577" s="101" t="s">
        <v>330</v>
      </c>
      <c r="NCL577" s="102"/>
      <c r="NCM577" s="102"/>
      <c r="NCN577" s="102"/>
      <c r="NCO577" s="102"/>
      <c r="NCP577" s="102"/>
      <c r="NCQ577" s="102"/>
      <c r="NCR577" s="103"/>
      <c r="NCS577" s="101" t="s">
        <v>330</v>
      </c>
      <c r="NCT577" s="102"/>
      <c r="NCU577" s="102"/>
      <c r="NCV577" s="102"/>
      <c r="NCW577" s="102"/>
      <c r="NCX577" s="102"/>
      <c r="NCY577" s="102"/>
      <c r="NCZ577" s="103"/>
      <c r="NDA577" s="101" t="s">
        <v>330</v>
      </c>
      <c r="NDB577" s="102"/>
      <c r="NDC577" s="102"/>
      <c r="NDD577" s="102"/>
      <c r="NDE577" s="102"/>
      <c r="NDF577" s="102"/>
      <c r="NDG577" s="102"/>
      <c r="NDH577" s="103"/>
      <c r="NDI577" s="101" t="s">
        <v>330</v>
      </c>
      <c r="NDJ577" s="102"/>
      <c r="NDK577" s="102"/>
      <c r="NDL577" s="102"/>
      <c r="NDM577" s="102"/>
      <c r="NDN577" s="102"/>
      <c r="NDO577" s="102"/>
      <c r="NDP577" s="103"/>
      <c r="NDQ577" s="101" t="s">
        <v>330</v>
      </c>
      <c r="NDR577" s="102"/>
      <c r="NDS577" s="102"/>
      <c r="NDT577" s="102"/>
      <c r="NDU577" s="102"/>
      <c r="NDV577" s="102"/>
      <c r="NDW577" s="102"/>
      <c r="NDX577" s="103"/>
      <c r="NDY577" s="101" t="s">
        <v>330</v>
      </c>
      <c r="NDZ577" s="102"/>
      <c r="NEA577" s="102"/>
      <c r="NEB577" s="102"/>
      <c r="NEC577" s="102"/>
      <c r="NED577" s="102"/>
      <c r="NEE577" s="102"/>
      <c r="NEF577" s="103"/>
      <c r="NEG577" s="101" t="s">
        <v>330</v>
      </c>
      <c r="NEH577" s="102"/>
      <c r="NEI577" s="102"/>
      <c r="NEJ577" s="102"/>
      <c r="NEK577" s="102"/>
      <c r="NEL577" s="102"/>
      <c r="NEM577" s="102"/>
      <c r="NEN577" s="103"/>
      <c r="NEO577" s="101" t="s">
        <v>330</v>
      </c>
      <c r="NEP577" s="102"/>
      <c r="NEQ577" s="102"/>
      <c r="NER577" s="102"/>
      <c r="NES577" s="102"/>
      <c r="NET577" s="102"/>
      <c r="NEU577" s="102"/>
      <c r="NEV577" s="103"/>
      <c r="NEW577" s="101" t="s">
        <v>330</v>
      </c>
      <c r="NEX577" s="102"/>
      <c r="NEY577" s="102"/>
      <c r="NEZ577" s="102"/>
      <c r="NFA577" s="102"/>
      <c r="NFB577" s="102"/>
      <c r="NFC577" s="102"/>
      <c r="NFD577" s="103"/>
      <c r="NFE577" s="101" t="s">
        <v>330</v>
      </c>
      <c r="NFF577" s="102"/>
      <c r="NFG577" s="102"/>
      <c r="NFH577" s="102"/>
      <c r="NFI577" s="102"/>
      <c r="NFJ577" s="102"/>
      <c r="NFK577" s="102"/>
      <c r="NFL577" s="103"/>
      <c r="NFM577" s="101" t="s">
        <v>330</v>
      </c>
      <c r="NFN577" s="102"/>
      <c r="NFO577" s="102"/>
      <c r="NFP577" s="102"/>
      <c r="NFQ577" s="102"/>
      <c r="NFR577" s="102"/>
      <c r="NFS577" s="102"/>
      <c r="NFT577" s="103"/>
      <c r="NFU577" s="101" t="s">
        <v>330</v>
      </c>
      <c r="NFV577" s="102"/>
      <c r="NFW577" s="102"/>
      <c r="NFX577" s="102"/>
      <c r="NFY577" s="102"/>
      <c r="NFZ577" s="102"/>
      <c r="NGA577" s="102"/>
      <c r="NGB577" s="103"/>
      <c r="NGC577" s="101" t="s">
        <v>330</v>
      </c>
      <c r="NGD577" s="102"/>
      <c r="NGE577" s="102"/>
      <c r="NGF577" s="102"/>
      <c r="NGG577" s="102"/>
      <c r="NGH577" s="102"/>
      <c r="NGI577" s="102"/>
      <c r="NGJ577" s="103"/>
      <c r="NGK577" s="101" t="s">
        <v>330</v>
      </c>
      <c r="NGL577" s="102"/>
      <c r="NGM577" s="102"/>
      <c r="NGN577" s="102"/>
      <c r="NGO577" s="102"/>
      <c r="NGP577" s="102"/>
      <c r="NGQ577" s="102"/>
      <c r="NGR577" s="103"/>
      <c r="NGS577" s="101" t="s">
        <v>330</v>
      </c>
      <c r="NGT577" s="102"/>
      <c r="NGU577" s="102"/>
      <c r="NGV577" s="102"/>
      <c r="NGW577" s="102"/>
      <c r="NGX577" s="102"/>
      <c r="NGY577" s="102"/>
      <c r="NGZ577" s="103"/>
      <c r="NHA577" s="101" t="s">
        <v>330</v>
      </c>
      <c r="NHB577" s="102"/>
      <c r="NHC577" s="102"/>
      <c r="NHD577" s="102"/>
      <c r="NHE577" s="102"/>
      <c r="NHF577" s="102"/>
      <c r="NHG577" s="102"/>
      <c r="NHH577" s="103"/>
      <c r="NHI577" s="101" t="s">
        <v>330</v>
      </c>
      <c r="NHJ577" s="102"/>
      <c r="NHK577" s="102"/>
      <c r="NHL577" s="102"/>
      <c r="NHM577" s="102"/>
      <c r="NHN577" s="102"/>
      <c r="NHO577" s="102"/>
      <c r="NHP577" s="103"/>
      <c r="NHQ577" s="101" t="s">
        <v>330</v>
      </c>
      <c r="NHR577" s="102"/>
      <c r="NHS577" s="102"/>
      <c r="NHT577" s="102"/>
      <c r="NHU577" s="102"/>
      <c r="NHV577" s="102"/>
      <c r="NHW577" s="102"/>
      <c r="NHX577" s="103"/>
      <c r="NHY577" s="101" t="s">
        <v>330</v>
      </c>
      <c r="NHZ577" s="102"/>
      <c r="NIA577" s="102"/>
      <c r="NIB577" s="102"/>
      <c r="NIC577" s="102"/>
      <c r="NID577" s="102"/>
      <c r="NIE577" s="102"/>
      <c r="NIF577" s="103"/>
      <c r="NIG577" s="101" t="s">
        <v>330</v>
      </c>
      <c r="NIH577" s="102"/>
      <c r="NII577" s="102"/>
      <c r="NIJ577" s="102"/>
      <c r="NIK577" s="102"/>
      <c r="NIL577" s="102"/>
      <c r="NIM577" s="102"/>
      <c r="NIN577" s="103"/>
      <c r="NIO577" s="101" t="s">
        <v>330</v>
      </c>
      <c r="NIP577" s="102"/>
      <c r="NIQ577" s="102"/>
      <c r="NIR577" s="102"/>
      <c r="NIS577" s="102"/>
      <c r="NIT577" s="102"/>
      <c r="NIU577" s="102"/>
      <c r="NIV577" s="103"/>
      <c r="NIW577" s="101" t="s">
        <v>330</v>
      </c>
      <c r="NIX577" s="102"/>
      <c r="NIY577" s="102"/>
      <c r="NIZ577" s="102"/>
      <c r="NJA577" s="102"/>
      <c r="NJB577" s="102"/>
      <c r="NJC577" s="102"/>
      <c r="NJD577" s="103"/>
      <c r="NJE577" s="101" t="s">
        <v>330</v>
      </c>
      <c r="NJF577" s="102"/>
      <c r="NJG577" s="102"/>
      <c r="NJH577" s="102"/>
      <c r="NJI577" s="102"/>
      <c r="NJJ577" s="102"/>
      <c r="NJK577" s="102"/>
      <c r="NJL577" s="103"/>
      <c r="NJM577" s="101" t="s">
        <v>330</v>
      </c>
      <c r="NJN577" s="102"/>
      <c r="NJO577" s="102"/>
      <c r="NJP577" s="102"/>
      <c r="NJQ577" s="102"/>
      <c r="NJR577" s="102"/>
      <c r="NJS577" s="102"/>
      <c r="NJT577" s="103"/>
      <c r="NJU577" s="101" t="s">
        <v>330</v>
      </c>
      <c r="NJV577" s="102"/>
      <c r="NJW577" s="102"/>
      <c r="NJX577" s="102"/>
      <c r="NJY577" s="102"/>
      <c r="NJZ577" s="102"/>
      <c r="NKA577" s="102"/>
      <c r="NKB577" s="103"/>
      <c r="NKC577" s="101" t="s">
        <v>330</v>
      </c>
      <c r="NKD577" s="102"/>
      <c r="NKE577" s="102"/>
      <c r="NKF577" s="102"/>
      <c r="NKG577" s="102"/>
      <c r="NKH577" s="102"/>
      <c r="NKI577" s="102"/>
      <c r="NKJ577" s="103"/>
      <c r="NKK577" s="101" t="s">
        <v>330</v>
      </c>
      <c r="NKL577" s="102"/>
      <c r="NKM577" s="102"/>
      <c r="NKN577" s="102"/>
      <c r="NKO577" s="102"/>
      <c r="NKP577" s="102"/>
      <c r="NKQ577" s="102"/>
      <c r="NKR577" s="103"/>
      <c r="NKS577" s="101" t="s">
        <v>330</v>
      </c>
      <c r="NKT577" s="102"/>
      <c r="NKU577" s="102"/>
      <c r="NKV577" s="102"/>
      <c r="NKW577" s="102"/>
      <c r="NKX577" s="102"/>
      <c r="NKY577" s="102"/>
      <c r="NKZ577" s="103"/>
      <c r="NLA577" s="101" t="s">
        <v>330</v>
      </c>
      <c r="NLB577" s="102"/>
      <c r="NLC577" s="102"/>
      <c r="NLD577" s="102"/>
      <c r="NLE577" s="102"/>
      <c r="NLF577" s="102"/>
      <c r="NLG577" s="102"/>
      <c r="NLH577" s="103"/>
      <c r="NLI577" s="101" t="s">
        <v>330</v>
      </c>
      <c r="NLJ577" s="102"/>
      <c r="NLK577" s="102"/>
      <c r="NLL577" s="102"/>
      <c r="NLM577" s="102"/>
      <c r="NLN577" s="102"/>
      <c r="NLO577" s="102"/>
      <c r="NLP577" s="103"/>
      <c r="NLQ577" s="101" t="s">
        <v>330</v>
      </c>
      <c r="NLR577" s="102"/>
      <c r="NLS577" s="102"/>
      <c r="NLT577" s="102"/>
      <c r="NLU577" s="102"/>
      <c r="NLV577" s="102"/>
      <c r="NLW577" s="102"/>
      <c r="NLX577" s="103"/>
      <c r="NLY577" s="101" t="s">
        <v>330</v>
      </c>
      <c r="NLZ577" s="102"/>
      <c r="NMA577" s="102"/>
      <c r="NMB577" s="102"/>
      <c r="NMC577" s="102"/>
      <c r="NMD577" s="102"/>
      <c r="NME577" s="102"/>
      <c r="NMF577" s="103"/>
      <c r="NMG577" s="101" t="s">
        <v>330</v>
      </c>
      <c r="NMH577" s="102"/>
      <c r="NMI577" s="102"/>
      <c r="NMJ577" s="102"/>
      <c r="NMK577" s="102"/>
      <c r="NML577" s="102"/>
      <c r="NMM577" s="102"/>
      <c r="NMN577" s="103"/>
      <c r="NMO577" s="101" t="s">
        <v>330</v>
      </c>
      <c r="NMP577" s="102"/>
      <c r="NMQ577" s="102"/>
      <c r="NMR577" s="102"/>
      <c r="NMS577" s="102"/>
      <c r="NMT577" s="102"/>
      <c r="NMU577" s="102"/>
      <c r="NMV577" s="103"/>
      <c r="NMW577" s="101" t="s">
        <v>330</v>
      </c>
      <c r="NMX577" s="102"/>
      <c r="NMY577" s="102"/>
      <c r="NMZ577" s="102"/>
      <c r="NNA577" s="102"/>
      <c r="NNB577" s="102"/>
      <c r="NNC577" s="102"/>
      <c r="NND577" s="103"/>
      <c r="NNE577" s="101" t="s">
        <v>330</v>
      </c>
      <c r="NNF577" s="102"/>
      <c r="NNG577" s="102"/>
      <c r="NNH577" s="102"/>
      <c r="NNI577" s="102"/>
      <c r="NNJ577" s="102"/>
      <c r="NNK577" s="102"/>
      <c r="NNL577" s="103"/>
      <c r="NNM577" s="101" t="s">
        <v>330</v>
      </c>
      <c r="NNN577" s="102"/>
      <c r="NNO577" s="102"/>
      <c r="NNP577" s="102"/>
      <c r="NNQ577" s="102"/>
      <c r="NNR577" s="102"/>
      <c r="NNS577" s="102"/>
      <c r="NNT577" s="103"/>
      <c r="NNU577" s="101" t="s">
        <v>330</v>
      </c>
      <c r="NNV577" s="102"/>
      <c r="NNW577" s="102"/>
      <c r="NNX577" s="102"/>
      <c r="NNY577" s="102"/>
      <c r="NNZ577" s="102"/>
      <c r="NOA577" s="102"/>
      <c r="NOB577" s="103"/>
      <c r="NOC577" s="101" t="s">
        <v>330</v>
      </c>
      <c r="NOD577" s="102"/>
      <c r="NOE577" s="102"/>
      <c r="NOF577" s="102"/>
      <c r="NOG577" s="102"/>
      <c r="NOH577" s="102"/>
      <c r="NOI577" s="102"/>
      <c r="NOJ577" s="103"/>
      <c r="NOK577" s="101" t="s">
        <v>330</v>
      </c>
      <c r="NOL577" s="102"/>
      <c r="NOM577" s="102"/>
      <c r="NON577" s="102"/>
      <c r="NOO577" s="102"/>
      <c r="NOP577" s="102"/>
      <c r="NOQ577" s="102"/>
      <c r="NOR577" s="103"/>
      <c r="NOS577" s="101" t="s">
        <v>330</v>
      </c>
      <c r="NOT577" s="102"/>
      <c r="NOU577" s="102"/>
      <c r="NOV577" s="102"/>
      <c r="NOW577" s="102"/>
      <c r="NOX577" s="102"/>
      <c r="NOY577" s="102"/>
      <c r="NOZ577" s="103"/>
      <c r="NPA577" s="101" t="s">
        <v>330</v>
      </c>
      <c r="NPB577" s="102"/>
      <c r="NPC577" s="102"/>
      <c r="NPD577" s="102"/>
      <c r="NPE577" s="102"/>
      <c r="NPF577" s="102"/>
      <c r="NPG577" s="102"/>
      <c r="NPH577" s="103"/>
      <c r="NPI577" s="101" t="s">
        <v>330</v>
      </c>
      <c r="NPJ577" s="102"/>
      <c r="NPK577" s="102"/>
      <c r="NPL577" s="102"/>
      <c r="NPM577" s="102"/>
      <c r="NPN577" s="102"/>
      <c r="NPO577" s="102"/>
      <c r="NPP577" s="103"/>
      <c r="NPQ577" s="101" t="s">
        <v>330</v>
      </c>
      <c r="NPR577" s="102"/>
      <c r="NPS577" s="102"/>
      <c r="NPT577" s="102"/>
      <c r="NPU577" s="102"/>
      <c r="NPV577" s="102"/>
      <c r="NPW577" s="102"/>
      <c r="NPX577" s="103"/>
      <c r="NPY577" s="101" t="s">
        <v>330</v>
      </c>
      <c r="NPZ577" s="102"/>
      <c r="NQA577" s="102"/>
      <c r="NQB577" s="102"/>
      <c r="NQC577" s="102"/>
      <c r="NQD577" s="102"/>
      <c r="NQE577" s="102"/>
      <c r="NQF577" s="103"/>
      <c r="NQG577" s="101" t="s">
        <v>330</v>
      </c>
      <c r="NQH577" s="102"/>
      <c r="NQI577" s="102"/>
      <c r="NQJ577" s="102"/>
      <c r="NQK577" s="102"/>
      <c r="NQL577" s="102"/>
      <c r="NQM577" s="102"/>
      <c r="NQN577" s="103"/>
      <c r="NQO577" s="101" t="s">
        <v>330</v>
      </c>
      <c r="NQP577" s="102"/>
      <c r="NQQ577" s="102"/>
      <c r="NQR577" s="102"/>
      <c r="NQS577" s="102"/>
      <c r="NQT577" s="102"/>
      <c r="NQU577" s="102"/>
      <c r="NQV577" s="103"/>
      <c r="NQW577" s="101" t="s">
        <v>330</v>
      </c>
      <c r="NQX577" s="102"/>
      <c r="NQY577" s="102"/>
      <c r="NQZ577" s="102"/>
      <c r="NRA577" s="102"/>
      <c r="NRB577" s="102"/>
      <c r="NRC577" s="102"/>
      <c r="NRD577" s="103"/>
      <c r="NRE577" s="101" t="s">
        <v>330</v>
      </c>
      <c r="NRF577" s="102"/>
      <c r="NRG577" s="102"/>
      <c r="NRH577" s="102"/>
      <c r="NRI577" s="102"/>
      <c r="NRJ577" s="102"/>
      <c r="NRK577" s="102"/>
      <c r="NRL577" s="103"/>
      <c r="NRM577" s="101" t="s">
        <v>330</v>
      </c>
      <c r="NRN577" s="102"/>
      <c r="NRO577" s="102"/>
      <c r="NRP577" s="102"/>
      <c r="NRQ577" s="102"/>
      <c r="NRR577" s="102"/>
      <c r="NRS577" s="102"/>
      <c r="NRT577" s="103"/>
      <c r="NRU577" s="101" t="s">
        <v>330</v>
      </c>
      <c r="NRV577" s="102"/>
      <c r="NRW577" s="102"/>
      <c r="NRX577" s="102"/>
      <c r="NRY577" s="102"/>
      <c r="NRZ577" s="102"/>
      <c r="NSA577" s="102"/>
      <c r="NSB577" s="103"/>
      <c r="NSC577" s="101" t="s">
        <v>330</v>
      </c>
      <c r="NSD577" s="102"/>
      <c r="NSE577" s="102"/>
      <c r="NSF577" s="102"/>
      <c r="NSG577" s="102"/>
      <c r="NSH577" s="102"/>
      <c r="NSI577" s="102"/>
      <c r="NSJ577" s="103"/>
      <c r="NSK577" s="101" t="s">
        <v>330</v>
      </c>
      <c r="NSL577" s="102"/>
      <c r="NSM577" s="102"/>
      <c r="NSN577" s="102"/>
      <c r="NSO577" s="102"/>
      <c r="NSP577" s="102"/>
      <c r="NSQ577" s="102"/>
      <c r="NSR577" s="103"/>
      <c r="NSS577" s="101" t="s">
        <v>330</v>
      </c>
      <c r="NST577" s="102"/>
      <c r="NSU577" s="102"/>
      <c r="NSV577" s="102"/>
      <c r="NSW577" s="102"/>
      <c r="NSX577" s="102"/>
      <c r="NSY577" s="102"/>
      <c r="NSZ577" s="103"/>
      <c r="NTA577" s="101" t="s">
        <v>330</v>
      </c>
      <c r="NTB577" s="102"/>
      <c r="NTC577" s="102"/>
      <c r="NTD577" s="102"/>
      <c r="NTE577" s="102"/>
      <c r="NTF577" s="102"/>
      <c r="NTG577" s="102"/>
      <c r="NTH577" s="103"/>
      <c r="NTI577" s="101" t="s">
        <v>330</v>
      </c>
      <c r="NTJ577" s="102"/>
      <c r="NTK577" s="102"/>
      <c r="NTL577" s="102"/>
      <c r="NTM577" s="102"/>
      <c r="NTN577" s="102"/>
      <c r="NTO577" s="102"/>
      <c r="NTP577" s="103"/>
      <c r="NTQ577" s="101" t="s">
        <v>330</v>
      </c>
      <c r="NTR577" s="102"/>
      <c r="NTS577" s="102"/>
      <c r="NTT577" s="102"/>
      <c r="NTU577" s="102"/>
      <c r="NTV577" s="102"/>
      <c r="NTW577" s="102"/>
      <c r="NTX577" s="103"/>
      <c r="NTY577" s="101" t="s">
        <v>330</v>
      </c>
      <c r="NTZ577" s="102"/>
      <c r="NUA577" s="102"/>
      <c r="NUB577" s="102"/>
      <c r="NUC577" s="102"/>
      <c r="NUD577" s="102"/>
      <c r="NUE577" s="102"/>
      <c r="NUF577" s="103"/>
      <c r="NUG577" s="101" t="s">
        <v>330</v>
      </c>
      <c r="NUH577" s="102"/>
      <c r="NUI577" s="102"/>
      <c r="NUJ577" s="102"/>
      <c r="NUK577" s="102"/>
      <c r="NUL577" s="102"/>
      <c r="NUM577" s="102"/>
      <c r="NUN577" s="103"/>
      <c r="NUO577" s="101" t="s">
        <v>330</v>
      </c>
      <c r="NUP577" s="102"/>
      <c r="NUQ577" s="102"/>
      <c r="NUR577" s="102"/>
      <c r="NUS577" s="102"/>
      <c r="NUT577" s="102"/>
      <c r="NUU577" s="102"/>
      <c r="NUV577" s="103"/>
      <c r="NUW577" s="101" t="s">
        <v>330</v>
      </c>
      <c r="NUX577" s="102"/>
      <c r="NUY577" s="102"/>
      <c r="NUZ577" s="102"/>
      <c r="NVA577" s="102"/>
      <c r="NVB577" s="102"/>
      <c r="NVC577" s="102"/>
      <c r="NVD577" s="103"/>
      <c r="NVE577" s="101" t="s">
        <v>330</v>
      </c>
      <c r="NVF577" s="102"/>
      <c r="NVG577" s="102"/>
      <c r="NVH577" s="102"/>
      <c r="NVI577" s="102"/>
      <c r="NVJ577" s="102"/>
      <c r="NVK577" s="102"/>
      <c r="NVL577" s="103"/>
      <c r="NVM577" s="101" t="s">
        <v>330</v>
      </c>
      <c r="NVN577" s="102"/>
      <c r="NVO577" s="102"/>
      <c r="NVP577" s="102"/>
      <c r="NVQ577" s="102"/>
      <c r="NVR577" s="102"/>
      <c r="NVS577" s="102"/>
      <c r="NVT577" s="103"/>
      <c r="NVU577" s="101" t="s">
        <v>330</v>
      </c>
      <c r="NVV577" s="102"/>
      <c r="NVW577" s="102"/>
      <c r="NVX577" s="102"/>
      <c r="NVY577" s="102"/>
      <c r="NVZ577" s="102"/>
      <c r="NWA577" s="102"/>
      <c r="NWB577" s="103"/>
      <c r="NWC577" s="101" t="s">
        <v>330</v>
      </c>
      <c r="NWD577" s="102"/>
      <c r="NWE577" s="102"/>
      <c r="NWF577" s="102"/>
      <c r="NWG577" s="102"/>
      <c r="NWH577" s="102"/>
      <c r="NWI577" s="102"/>
      <c r="NWJ577" s="103"/>
      <c r="NWK577" s="101" t="s">
        <v>330</v>
      </c>
      <c r="NWL577" s="102"/>
      <c r="NWM577" s="102"/>
      <c r="NWN577" s="102"/>
      <c r="NWO577" s="102"/>
      <c r="NWP577" s="102"/>
      <c r="NWQ577" s="102"/>
      <c r="NWR577" s="103"/>
      <c r="NWS577" s="101" t="s">
        <v>330</v>
      </c>
      <c r="NWT577" s="102"/>
      <c r="NWU577" s="102"/>
      <c r="NWV577" s="102"/>
      <c r="NWW577" s="102"/>
      <c r="NWX577" s="102"/>
      <c r="NWY577" s="102"/>
      <c r="NWZ577" s="103"/>
      <c r="NXA577" s="101" t="s">
        <v>330</v>
      </c>
      <c r="NXB577" s="102"/>
      <c r="NXC577" s="102"/>
      <c r="NXD577" s="102"/>
      <c r="NXE577" s="102"/>
      <c r="NXF577" s="102"/>
      <c r="NXG577" s="102"/>
      <c r="NXH577" s="103"/>
      <c r="NXI577" s="101" t="s">
        <v>330</v>
      </c>
      <c r="NXJ577" s="102"/>
      <c r="NXK577" s="102"/>
      <c r="NXL577" s="102"/>
      <c r="NXM577" s="102"/>
      <c r="NXN577" s="102"/>
      <c r="NXO577" s="102"/>
      <c r="NXP577" s="103"/>
      <c r="NXQ577" s="101" t="s">
        <v>330</v>
      </c>
      <c r="NXR577" s="102"/>
      <c r="NXS577" s="102"/>
      <c r="NXT577" s="102"/>
      <c r="NXU577" s="102"/>
      <c r="NXV577" s="102"/>
      <c r="NXW577" s="102"/>
      <c r="NXX577" s="103"/>
      <c r="NXY577" s="101" t="s">
        <v>330</v>
      </c>
      <c r="NXZ577" s="102"/>
      <c r="NYA577" s="102"/>
      <c r="NYB577" s="102"/>
      <c r="NYC577" s="102"/>
      <c r="NYD577" s="102"/>
      <c r="NYE577" s="102"/>
      <c r="NYF577" s="103"/>
      <c r="NYG577" s="101" t="s">
        <v>330</v>
      </c>
      <c r="NYH577" s="102"/>
      <c r="NYI577" s="102"/>
      <c r="NYJ577" s="102"/>
      <c r="NYK577" s="102"/>
      <c r="NYL577" s="102"/>
      <c r="NYM577" s="102"/>
      <c r="NYN577" s="103"/>
      <c r="NYO577" s="101" t="s">
        <v>330</v>
      </c>
      <c r="NYP577" s="102"/>
      <c r="NYQ577" s="102"/>
      <c r="NYR577" s="102"/>
      <c r="NYS577" s="102"/>
      <c r="NYT577" s="102"/>
      <c r="NYU577" s="102"/>
      <c r="NYV577" s="103"/>
      <c r="NYW577" s="101" t="s">
        <v>330</v>
      </c>
      <c r="NYX577" s="102"/>
      <c r="NYY577" s="102"/>
      <c r="NYZ577" s="102"/>
      <c r="NZA577" s="102"/>
      <c r="NZB577" s="102"/>
      <c r="NZC577" s="102"/>
      <c r="NZD577" s="103"/>
      <c r="NZE577" s="101" t="s">
        <v>330</v>
      </c>
      <c r="NZF577" s="102"/>
      <c r="NZG577" s="102"/>
      <c r="NZH577" s="102"/>
      <c r="NZI577" s="102"/>
      <c r="NZJ577" s="102"/>
      <c r="NZK577" s="102"/>
      <c r="NZL577" s="103"/>
      <c r="NZM577" s="101" t="s">
        <v>330</v>
      </c>
      <c r="NZN577" s="102"/>
      <c r="NZO577" s="102"/>
      <c r="NZP577" s="102"/>
      <c r="NZQ577" s="102"/>
      <c r="NZR577" s="102"/>
      <c r="NZS577" s="102"/>
      <c r="NZT577" s="103"/>
      <c r="NZU577" s="101" t="s">
        <v>330</v>
      </c>
      <c r="NZV577" s="102"/>
      <c r="NZW577" s="102"/>
      <c r="NZX577" s="102"/>
      <c r="NZY577" s="102"/>
      <c r="NZZ577" s="102"/>
      <c r="OAA577" s="102"/>
      <c r="OAB577" s="103"/>
      <c r="OAC577" s="101" t="s">
        <v>330</v>
      </c>
      <c r="OAD577" s="102"/>
      <c r="OAE577" s="102"/>
      <c r="OAF577" s="102"/>
      <c r="OAG577" s="102"/>
      <c r="OAH577" s="102"/>
      <c r="OAI577" s="102"/>
      <c r="OAJ577" s="103"/>
      <c r="OAK577" s="101" t="s">
        <v>330</v>
      </c>
      <c r="OAL577" s="102"/>
      <c r="OAM577" s="102"/>
      <c r="OAN577" s="102"/>
      <c r="OAO577" s="102"/>
      <c r="OAP577" s="102"/>
      <c r="OAQ577" s="102"/>
      <c r="OAR577" s="103"/>
      <c r="OAS577" s="101" t="s">
        <v>330</v>
      </c>
      <c r="OAT577" s="102"/>
      <c r="OAU577" s="102"/>
      <c r="OAV577" s="102"/>
      <c r="OAW577" s="102"/>
      <c r="OAX577" s="102"/>
      <c r="OAY577" s="102"/>
      <c r="OAZ577" s="103"/>
      <c r="OBA577" s="101" t="s">
        <v>330</v>
      </c>
      <c r="OBB577" s="102"/>
      <c r="OBC577" s="102"/>
      <c r="OBD577" s="102"/>
      <c r="OBE577" s="102"/>
      <c r="OBF577" s="102"/>
      <c r="OBG577" s="102"/>
      <c r="OBH577" s="103"/>
      <c r="OBI577" s="101" t="s">
        <v>330</v>
      </c>
      <c r="OBJ577" s="102"/>
      <c r="OBK577" s="102"/>
      <c r="OBL577" s="102"/>
      <c r="OBM577" s="102"/>
      <c r="OBN577" s="102"/>
      <c r="OBO577" s="102"/>
      <c r="OBP577" s="103"/>
      <c r="OBQ577" s="101" t="s">
        <v>330</v>
      </c>
      <c r="OBR577" s="102"/>
      <c r="OBS577" s="102"/>
      <c r="OBT577" s="102"/>
      <c r="OBU577" s="102"/>
      <c r="OBV577" s="102"/>
      <c r="OBW577" s="102"/>
      <c r="OBX577" s="103"/>
      <c r="OBY577" s="101" t="s">
        <v>330</v>
      </c>
      <c r="OBZ577" s="102"/>
      <c r="OCA577" s="102"/>
      <c r="OCB577" s="102"/>
      <c r="OCC577" s="102"/>
      <c r="OCD577" s="102"/>
      <c r="OCE577" s="102"/>
      <c r="OCF577" s="103"/>
      <c r="OCG577" s="101" t="s">
        <v>330</v>
      </c>
      <c r="OCH577" s="102"/>
      <c r="OCI577" s="102"/>
      <c r="OCJ577" s="102"/>
      <c r="OCK577" s="102"/>
      <c r="OCL577" s="102"/>
      <c r="OCM577" s="102"/>
      <c r="OCN577" s="103"/>
      <c r="OCO577" s="101" t="s">
        <v>330</v>
      </c>
      <c r="OCP577" s="102"/>
      <c r="OCQ577" s="102"/>
      <c r="OCR577" s="102"/>
      <c r="OCS577" s="102"/>
      <c r="OCT577" s="102"/>
      <c r="OCU577" s="102"/>
      <c r="OCV577" s="103"/>
      <c r="OCW577" s="101" t="s">
        <v>330</v>
      </c>
      <c r="OCX577" s="102"/>
      <c r="OCY577" s="102"/>
      <c r="OCZ577" s="102"/>
      <c r="ODA577" s="102"/>
      <c r="ODB577" s="102"/>
      <c r="ODC577" s="102"/>
      <c r="ODD577" s="103"/>
      <c r="ODE577" s="101" t="s">
        <v>330</v>
      </c>
      <c r="ODF577" s="102"/>
      <c r="ODG577" s="102"/>
      <c r="ODH577" s="102"/>
      <c r="ODI577" s="102"/>
      <c r="ODJ577" s="102"/>
      <c r="ODK577" s="102"/>
      <c r="ODL577" s="103"/>
      <c r="ODM577" s="101" t="s">
        <v>330</v>
      </c>
      <c r="ODN577" s="102"/>
      <c r="ODO577" s="102"/>
      <c r="ODP577" s="102"/>
      <c r="ODQ577" s="102"/>
      <c r="ODR577" s="102"/>
      <c r="ODS577" s="102"/>
      <c r="ODT577" s="103"/>
      <c r="ODU577" s="101" t="s">
        <v>330</v>
      </c>
      <c r="ODV577" s="102"/>
      <c r="ODW577" s="102"/>
      <c r="ODX577" s="102"/>
      <c r="ODY577" s="102"/>
      <c r="ODZ577" s="102"/>
      <c r="OEA577" s="102"/>
      <c r="OEB577" s="103"/>
      <c r="OEC577" s="101" t="s">
        <v>330</v>
      </c>
      <c r="OED577" s="102"/>
      <c r="OEE577" s="102"/>
      <c r="OEF577" s="102"/>
      <c r="OEG577" s="102"/>
      <c r="OEH577" s="102"/>
      <c r="OEI577" s="102"/>
      <c r="OEJ577" s="103"/>
      <c r="OEK577" s="101" t="s">
        <v>330</v>
      </c>
      <c r="OEL577" s="102"/>
      <c r="OEM577" s="102"/>
      <c r="OEN577" s="102"/>
      <c r="OEO577" s="102"/>
      <c r="OEP577" s="102"/>
      <c r="OEQ577" s="102"/>
      <c r="OER577" s="103"/>
      <c r="OES577" s="101" t="s">
        <v>330</v>
      </c>
      <c r="OET577" s="102"/>
      <c r="OEU577" s="102"/>
      <c r="OEV577" s="102"/>
      <c r="OEW577" s="102"/>
      <c r="OEX577" s="102"/>
      <c r="OEY577" s="102"/>
      <c r="OEZ577" s="103"/>
      <c r="OFA577" s="101" t="s">
        <v>330</v>
      </c>
      <c r="OFB577" s="102"/>
      <c r="OFC577" s="102"/>
      <c r="OFD577" s="102"/>
      <c r="OFE577" s="102"/>
      <c r="OFF577" s="102"/>
      <c r="OFG577" s="102"/>
      <c r="OFH577" s="103"/>
      <c r="OFI577" s="101" t="s">
        <v>330</v>
      </c>
      <c r="OFJ577" s="102"/>
      <c r="OFK577" s="102"/>
      <c r="OFL577" s="102"/>
      <c r="OFM577" s="102"/>
      <c r="OFN577" s="102"/>
      <c r="OFO577" s="102"/>
      <c r="OFP577" s="103"/>
      <c r="OFQ577" s="101" t="s">
        <v>330</v>
      </c>
      <c r="OFR577" s="102"/>
      <c r="OFS577" s="102"/>
      <c r="OFT577" s="102"/>
      <c r="OFU577" s="102"/>
      <c r="OFV577" s="102"/>
      <c r="OFW577" s="102"/>
      <c r="OFX577" s="103"/>
      <c r="OFY577" s="101" t="s">
        <v>330</v>
      </c>
      <c r="OFZ577" s="102"/>
      <c r="OGA577" s="102"/>
      <c r="OGB577" s="102"/>
      <c r="OGC577" s="102"/>
      <c r="OGD577" s="102"/>
      <c r="OGE577" s="102"/>
      <c r="OGF577" s="103"/>
      <c r="OGG577" s="101" t="s">
        <v>330</v>
      </c>
      <c r="OGH577" s="102"/>
      <c r="OGI577" s="102"/>
      <c r="OGJ577" s="102"/>
      <c r="OGK577" s="102"/>
      <c r="OGL577" s="102"/>
      <c r="OGM577" s="102"/>
      <c r="OGN577" s="103"/>
      <c r="OGO577" s="101" t="s">
        <v>330</v>
      </c>
      <c r="OGP577" s="102"/>
      <c r="OGQ577" s="102"/>
      <c r="OGR577" s="102"/>
      <c r="OGS577" s="102"/>
      <c r="OGT577" s="102"/>
      <c r="OGU577" s="102"/>
      <c r="OGV577" s="103"/>
      <c r="OGW577" s="101" t="s">
        <v>330</v>
      </c>
      <c r="OGX577" s="102"/>
      <c r="OGY577" s="102"/>
      <c r="OGZ577" s="102"/>
      <c r="OHA577" s="102"/>
      <c r="OHB577" s="102"/>
      <c r="OHC577" s="102"/>
      <c r="OHD577" s="103"/>
      <c r="OHE577" s="101" t="s">
        <v>330</v>
      </c>
      <c r="OHF577" s="102"/>
      <c r="OHG577" s="102"/>
      <c r="OHH577" s="102"/>
      <c r="OHI577" s="102"/>
      <c r="OHJ577" s="102"/>
      <c r="OHK577" s="102"/>
      <c r="OHL577" s="103"/>
      <c r="OHM577" s="101" t="s">
        <v>330</v>
      </c>
      <c r="OHN577" s="102"/>
      <c r="OHO577" s="102"/>
      <c r="OHP577" s="102"/>
      <c r="OHQ577" s="102"/>
      <c r="OHR577" s="102"/>
      <c r="OHS577" s="102"/>
      <c r="OHT577" s="103"/>
      <c r="OHU577" s="101" t="s">
        <v>330</v>
      </c>
      <c r="OHV577" s="102"/>
      <c r="OHW577" s="102"/>
      <c r="OHX577" s="102"/>
      <c r="OHY577" s="102"/>
      <c r="OHZ577" s="102"/>
      <c r="OIA577" s="102"/>
      <c r="OIB577" s="103"/>
      <c r="OIC577" s="101" t="s">
        <v>330</v>
      </c>
      <c r="OID577" s="102"/>
      <c r="OIE577" s="102"/>
      <c r="OIF577" s="102"/>
      <c r="OIG577" s="102"/>
      <c r="OIH577" s="102"/>
      <c r="OII577" s="102"/>
      <c r="OIJ577" s="103"/>
      <c r="OIK577" s="101" t="s">
        <v>330</v>
      </c>
      <c r="OIL577" s="102"/>
      <c r="OIM577" s="102"/>
      <c r="OIN577" s="102"/>
      <c r="OIO577" s="102"/>
      <c r="OIP577" s="102"/>
      <c r="OIQ577" s="102"/>
      <c r="OIR577" s="103"/>
      <c r="OIS577" s="101" t="s">
        <v>330</v>
      </c>
      <c r="OIT577" s="102"/>
      <c r="OIU577" s="102"/>
      <c r="OIV577" s="102"/>
      <c r="OIW577" s="102"/>
      <c r="OIX577" s="102"/>
      <c r="OIY577" s="102"/>
      <c r="OIZ577" s="103"/>
      <c r="OJA577" s="101" t="s">
        <v>330</v>
      </c>
      <c r="OJB577" s="102"/>
      <c r="OJC577" s="102"/>
      <c r="OJD577" s="102"/>
      <c r="OJE577" s="102"/>
      <c r="OJF577" s="102"/>
      <c r="OJG577" s="102"/>
      <c r="OJH577" s="103"/>
      <c r="OJI577" s="101" t="s">
        <v>330</v>
      </c>
      <c r="OJJ577" s="102"/>
      <c r="OJK577" s="102"/>
      <c r="OJL577" s="102"/>
      <c r="OJM577" s="102"/>
      <c r="OJN577" s="102"/>
      <c r="OJO577" s="102"/>
      <c r="OJP577" s="103"/>
      <c r="OJQ577" s="101" t="s">
        <v>330</v>
      </c>
      <c r="OJR577" s="102"/>
      <c r="OJS577" s="102"/>
      <c r="OJT577" s="102"/>
      <c r="OJU577" s="102"/>
      <c r="OJV577" s="102"/>
      <c r="OJW577" s="102"/>
      <c r="OJX577" s="103"/>
      <c r="OJY577" s="101" t="s">
        <v>330</v>
      </c>
      <c r="OJZ577" s="102"/>
      <c r="OKA577" s="102"/>
      <c r="OKB577" s="102"/>
      <c r="OKC577" s="102"/>
      <c r="OKD577" s="102"/>
      <c r="OKE577" s="102"/>
      <c r="OKF577" s="103"/>
      <c r="OKG577" s="101" t="s">
        <v>330</v>
      </c>
      <c r="OKH577" s="102"/>
      <c r="OKI577" s="102"/>
      <c r="OKJ577" s="102"/>
      <c r="OKK577" s="102"/>
      <c r="OKL577" s="102"/>
      <c r="OKM577" s="102"/>
      <c r="OKN577" s="103"/>
      <c r="OKO577" s="101" t="s">
        <v>330</v>
      </c>
      <c r="OKP577" s="102"/>
      <c r="OKQ577" s="102"/>
      <c r="OKR577" s="102"/>
      <c r="OKS577" s="102"/>
      <c r="OKT577" s="102"/>
      <c r="OKU577" s="102"/>
      <c r="OKV577" s="103"/>
      <c r="OKW577" s="101" t="s">
        <v>330</v>
      </c>
      <c r="OKX577" s="102"/>
      <c r="OKY577" s="102"/>
      <c r="OKZ577" s="102"/>
      <c r="OLA577" s="102"/>
      <c r="OLB577" s="102"/>
      <c r="OLC577" s="102"/>
      <c r="OLD577" s="103"/>
      <c r="OLE577" s="101" t="s">
        <v>330</v>
      </c>
      <c r="OLF577" s="102"/>
      <c r="OLG577" s="102"/>
      <c r="OLH577" s="102"/>
      <c r="OLI577" s="102"/>
      <c r="OLJ577" s="102"/>
      <c r="OLK577" s="102"/>
      <c r="OLL577" s="103"/>
      <c r="OLM577" s="101" t="s">
        <v>330</v>
      </c>
      <c r="OLN577" s="102"/>
      <c r="OLO577" s="102"/>
      <c r="OLP577" s="102"/>
      <c r="OLQ577" s="102"/>
      <c r="OLR577" s="102"/>
      <c r="OLS577" s="102"/>
      <c r="OLT577" s="103"/>
      <c r="OLU577" s="101" t="s">
        <v>330</v>
      </c>
      <c r="OLV577" s="102"/>
      <c r="OLW577" s="102"/>
      <c r="OLX577" s="102"/>
      <c r="OLY577" s="102"/>
      <c r="OLZ577" s="102"/>
      <c r="OMA577" s="102"/>
      <c r="OMB577" s="103"/>
      <c r="OMC577" s="101" t="s">
        <v>330</v>
      </c>
      <c r="OMD577" s="102"/>
      <c r="OME577" s="102"/>
      <c r="OMF577" s="102"/>
      <c r="OMG577" s="102"/>
      <c r="OMH577" s="102"/>
      <c r="OMI577" s="102"/>
      <c r="OMJ577" s="103"/>
      <c r="OMK577" s="101" t="s">
        <v>330</v>
      </c>
      <c r="OML577" s="102"/>
      <c r="OMM577" s="102"/>
      <c r="OMN577" s="102"/>
      <c r="OMO577" s="102"/>
      <c r="OMP577" s="102"/>
      <c r="OMQ577" s="102"/>
      <c r="OMR577" s="103"/>
      <c r="OMS577" s="101" t="s">
        <v>330</v>
      </c>
      <c r="OMT577" s="102"/>
      <c r="OMU577" s="102"/>
      <c r="OMV577" s="102"/>
      <c r="OMW577" s="102"/>
      <c r="OMX577" s="102"/>
      <c r="OMY577" s="102"/>
      <c r="OMZ577" s="103"/>
      <c r="ONA577" s="101" t="s">
        <v>330</v>
      </c>
      <c r="ONB577" s="102"/>
      <c r="ONC577" s="102"/>
      <c r="OND577" s="102"/>
      <c r="ONE577" s="102"/>
      <c r="ONF577" s="102"/>
      <c r="ONG577" s="102"/>
      <c r="ONH577" s="103"/>
      <c r="ONI577" s="101" t="s">
        <v>330</v>
      </c>
      <c r="ONJ577" s="102"/>
      <c r="ONK577" s="102"/>
      <c r="ONL577" s="102"/>
      <c r="ONM577" s="102"/>
      <c r="ONN577" s="102"/>
      <c r="ONO577" s="102"/>
      <c r="ONP577" s="103"/>
      <c r="ONQ577" s="101" t="s">
        <v>330</v>
      </c>
      <c r="ONR577" s="102"/>
      <c r="ONS577" s="102"/>
      <c r="ONT577" s="102"/>
      <c r="ONU577" s="102"/>
      <c r="ONV577" s="102"/>
      <c r="ONW577" s="102"/>
      <c r="ONX577" s="103"/>
      <c r="ONY577" s="101" t="s">
        <v>330</v>
      </c>
      <c r="ONZ577" s="102"/>
      <c r="OOA577" s="102"/>
      <c r="OOB577" s="102"/>
      <c r="OOC577" s="102"/>
      <c r="OOD577" s="102"/>
      <c r="OOE577" s="102"/>
      <c r="OOF577" s="103"/>
      <c r="OOG577" s="101" t="s">
        <v>330</v>
      </c>
      <c r="OOH577" s="102"/>
      <c r="OOI577" s="102"/>
      <c r="OOJ577" s="102"/>
      <c r="OOK577" s="102"/>
      <c r="OOL577" s="102"/>
      <c r="OOM577" s="102"/>
      <c r="OON577" s="103"/>
      <c r="OOO577" s="101" t="s">
        <v>330</v>
      </c>
      <c r="OOP577" s="102"/>
      <c r="OOQ577" s="102"/>
      <c r="OOR577" s="102"/>
      <c r="OOS577" s="102"/>
      <c r="OOT577" s="102"/>
      <c r="OOU577" s="102"/>
      <c r="OOV577" s="103"/>
      <c r="OOW577" s="101" t="s">
        <v>330</v>
      </c>
      <c r="OOX577" s="102"/>
      <c r="OOY577" s="102"/>
      <c r="OOZ577" s="102"/>
      <c r="OPA577" s="102"/>
      <c r="OPB577" s="102"/>
      <c r="OPC577" s="102"/>
      <c r="OPD577" s="103"/>
      <c r="OPE577" s="101" t="s">
        <v>330</v>
      </c>
      <c r="OPF577" s="102"/>
      <c r="OPG577" s="102"/>
      <c r="OPH577" s="102"/>
      <c r="OPI577" s="102"/>
      <c r="OPJ577" s="102"/>
      <c r="OPK577" s="102"/>
      <c r="OPL577" s="103"/>
      <c r="OPM577" s="101" t="s">
        <v>330</v>
      </c>
      <c r="OPN577" s="102"/>
      <c r="OPO577" s="102"/>
      <c r="OPP577" s="102"/>
      <c r="OPQ577" s="102"/>
      <c r="OPR577" s="102"/>
      <c r="OPS577" s="102"/>
      <c r="OPT577" s="103"/>
      <c r="OPU577" s="101" t="s">
        <v>330</v>
      </c>
      <c r="OPV577" s="102"/>
      <c r="OPW577" s="102"/>
      <c r="OPX577" s="102"/>
      <c r="OPY577" s="102"/>
      <c r="OPZ577" s="102"/>
      <c r="OQA577" s="102"/>
      <c r="OQB577" s="103"/>
      <c r="OQC577" s="101" t="s">
        <v>330</v>
      </c>
      <c r="OQD577" s="102"/>
      <c r="OQE577" s="102"/>
      <c r="OQF577" s="102"/>
      <c r="OQG577" s="102"/>
      <c r="OQH577" s="102"/>
      <c r="OQI577" s="102"/>
      <c r="OQJ577" s="103"/>
      <c r="OQK577" s="101" t="s">
        <v>330</v>
      </c>
      <c r="OQL577" s="102"/>
      <c r="OQM577" s="102"/>
      <c r="OQN577" s="102"/>
      <c r="OQO577" s="102"/>
      <c r="OQP577" s="102"/>
      <c r="OQQ577" s="102"/>
      <c r="OQR577" s="103"/>
      <c r="OQS577" s="101" t="s">
        <v>330</v>
      </c>
      <c r="OQT577" s="102"/>
      <c r="OQU577" s="102"/>
      <c r="OQV577" s="102"/>
      <c r="OQW577" s="102"/>
      <c r="OQX577" s="102"/>
      <c r="OQY577" s="102"/>
      <c r="OQZ577" s="103"/>
      <c r="ORA577" s="101" t="s">
        <v>330</v>
      </c>
      <c r="ORB577" s="102"/>
      <c r="ORC577" s="102"/>
      <c r="ORD577" s="102"/>
      <c r="ORE577" s="102"/>
      <c r="ORF577" s="102"/>
      <c r="ORG577" s="102"/>
      <c r="ORH577" s="103"/>
      <c r="ORI577" s="101" t="s">
        <v>330</v>
      </c>
      <c r="ORJ577" s="102"/>
      <c r="ORK577" s="102"/>
      <c r="ORL577" s="102"/>
      <c r="ORM577" s="102"/>
      <c r="ORN577" s="102"/>
      <c r="ORO577" s="102"/>
      <c r="ORP577" s="103"/>
      <c r="ORQ577" s="101" t="s">
        <v>330</v>
      </c>
      <c r="ORR577" s="102"/>
      <c r="ORS577" s="102"/>
      <c r="ORT577" s="102"/>
      <c r="ORU577" s="102"/>
      <c r="ORV577" s="102"/>
      <c r="ORW577" s="102"/>
      <c r="ORX577" s="103"/>
      <c r="ORY577" s="101" t="s">
        <v>330</v>
      </c>
      <c r="ORZ577" s="102"/>
      <c r="OSA577" s="102"/>
      <c r="OSB577" s="102"/>
      <c r="OSC577" s="102"/>
      <c r="OSD577" s="102"/>
      <c r="OSE577" s="102"/>
      <c r="OSF577" s="103"/>
      <c r="OSG577" s="101" t="s">
        <v>330</v>
      </c>
      <c r="OSH577" s="102"/>
      <c r="OSI577" s="102"/>
      <c r="OSJ577" s="102"/>
      <c r="OSK577" s="102"/>
      <c r="OSL577" s="102"/>
      <c r="OSM577" s="102"/>
      <c r="OSN577" s="103"/>
      <c r="OSO577" s="101" t="s">
        <v>330</v>
      </c>
      <c r="OSP577" s="102"/>
      <c r="OSQ577" s="102"/>
      <c r="OSR577" s="102"/>
      <c r="OSS577" s="102"/>
      <c r="OST577" s="102"/>
      <c r="OSU577" s="102"/>
      <c r="OSV577" s="103"/>
      <c r="OSW577" s="101" t="s">
        <v>330</v>
      </c>
      <c r="OSX577" s="102"/>
      <c r="OSY577" s="102"/>
      <c r="OSZ577" s="102"/>
      <c r="OTA577" s="102"/>
      <c r="OTB577" s="102"/>
      <c r="OTC577" s="102"/>
      <c r="OTD577" s="103"/>
      <c r="OTE577" s="101" t="s">
        <v>330</v>
      </c>
      <c r="OTF577" s="102"/>
      <c r="OTG577" s="102"/>
      <c r="OTH577" s="102"/>
      <c r="OTI577" s="102"/>
      <c r="OTJ577" s="102"/>
      <c r="OTK577" s="102"/>
      <c r="OTL577" s="103"/>
      <c r="OTM577" s="101" t="s">
        <v>330</v>
      </c>
      <c r="OTN577" s="102"/>
      <c r="OTO577" s="102"/>
      <c r="OTP577" s="102"/>
      <c r="OTQ577" s="102"/>
      <c r="OTR577" s="102"/>
      <c r="OTS577" s="102"/>
      <c r="OTT577" s="103"/>
      <c r="OTU577" s="101" t="s">
        <v>330</v>
      </c>
      <c r="OTV577" s="102"/>
      <c r="OTW577" s="102"/>
      <c r="OTX577" s="102"/>
      <c r="OTY577" s="102"/>
      <c r="OTZ577" s="102"/>
      <c r="OUA577" s="102"/>
      <c r="OUB577" s="103"/>
      <c r="OUC577" s="101" t="s">
        <v>330</v>
      </c>
      <c r="OUD577" s="102"/>
      <c r="OUE577" s="102"/>
      <c r="OUF577" s="102"/>
      <c r="OUG577" s="102"/>
      <c r="OUH577" s="102"/>
      <c r="OUI577" s="102"/>
      <c r="OUJ577" s="103"/>
      <c r="OUK577" s="101" t="s">
        <v>330</v>
      </c>
      <c r="OUL577" s="102"/>
      <c r="OUM577" s="102"/>
      <c r="OUN577" s="102"/>
      <c r="OUO577" s="102"/>
      <c r="OUP577" s="102"/>
      <c r="OUQ577" s="102"/>
      <c r="OUR577" s="103"/>
      <c r="OUS577" s="101" t="s">
        <v>330</v>
      </c>
      <c r="OUT577" s="102"/>
      <c r="OUU577" s="102"/>
      <c r="OUV577" s="102"/>
      <c r="OUW577" s="102"/>
      <c r="OUX577" s="102"/>
      <c r="OUY577" s="102"/>
      <c r="OUZ577" s="103"/>
      <c r="OVA577" s="101" t="s">
        <v>330</v>
      </c>
      <c r="OVB577" s="102"/>
      <c r="OVC577" s="102"/>
      <c r="OVD577" s="102"/>
      <c r="OVE577" s="102"/>
      <c r="OVF577" s="102"/>
      <c r="OVG577" s="102"/>
      <c r="OVH577" s="103"/>
      <c r="OVI577" s="101" t="s">
        <v>330</v>
      </c>
      <c r="OVJ577" s="102"/>
      <c r="OVK577" s="102"/>
      <c r="OVL577" s="102"/>
      <c r="OVM577" s="102"/>
      <c r="OVN577" s="102"/>
      <c r="OVO577" s="102"/>
      <c r="OVP577" s="103"/>
      <c r="OVQ577" s="101" t="s">
        <v>330</v>
      </c>
      <c r="OVR577" s="102"/>
      <c r="OVS577" s="102"/>
      <c r="OVT577" s="102"/>
      <c r="OVU577" s="102"/>
      <c r="OVV577" s="102"/>
      <c r="OVW577" s="102"/>
      <c r="OVX577" s="103"/>
      <c r="OVY577" s="101" t="s">
        <v>330</v>
      </c>
      <c r="OVZ577" s="102"/>
      <c r="OWA577" s="102"/>
      <c r="OWB577" s="102"/>
      <c r="OWC577" s="102"/>
      <c r="OWD577" s="102"/>
      <c r="OWE577" s="102"/>
      <c r="OWF577" s="103"/>
      <c r="OWG577" s="101" t="s">
        <v>330</v>
      </c>
      <c r="OWH577" s="102"/>
      <c r="OWI577" s="102"/>
      <c r="OWJ577" s="102"/>
      <c r="OWK577" s="102"/>
      <c r="OWL577" s="102"/>
      <c r="OWM577" s="102"/>
      <c r="OWN577" s="103"/>
      <c r="OWO577" s="101" t="s">
        <v>330</v>
      </c>
      <c r="OWP577" s="102"/>
      <c r="OWQ577" s="102"/>
      <c r="OWR577" s="102"/>
      <c r="OWS577" s="102"/>
      <c r="OWT577" s="102"/>
      <c r="OWU577" s="102"/>
      <c r="OWV577" s="103"/>
      <c r="OWW577" s="101" t="s">
        <v>330</v>
      </c>
      <c r="OWX577" s="102"/>
      <c r="OWY577" s="102"/>
      <c r="OWZ577" s="102"/>
      <c r="OXA577" s="102"/>
      <c r="OXB577" s="102"/>
      <c r="OXC577" s="102"/>
      <c r="OXD577" s="103"/>
      <c r="OXE577" s="101" t="s">
        <v>330</v>
      </c>
      <c r="OXF577" s="102"/>
      <c r="OXG577" s="102"/>
      <c r="OXH577" s="102"/>
      <c r="OXI577" s="102"/>
      <c r="OXJ577" s="102"/>
      <c r="OXK577" s="102"/>
      <c r="OXL577" s="103"/>
      <c r="OXM577" s="101" t="s">
        <v>330</v>
      </c>
      <c r="OXN577" s="102"/>
      <c r="OXO577" s="102"/>
      <c r="OXP577" s="102"/>
      <c r="OXQ577" s="102"/>
      <c r="OXR577" s="102"/>
      <c r="OXS577" s="102"/>
      <c r="OXT577" s="103"/>
      <c r="OXU577" s="101" t="s">
        <v>330</v>
      </c>
      <c r="OXV577" s="102"/>
      <c r="OXW577" s="102"/>
      <c r="OXX577" s="102"/>
      <c r="OXY577" s="102"/>
      <c r="OXZ577" s="102"/>
      <c r="OYA577" s="102"/>
      <c r="OYB577" s="103"/>
      <c r="OYC577" s="101" t="s">
        <v>330</v>
      </c>
      <c r="OYD577" s="102"/>
      <c r="OYE577" s="102"/>
      <c r="OYF577" s="102"/>
      <c r="OYG577" s="102"/>
      <c r="OYH577" s="102"/>
      <c r="OYI577" s="102"/>
      <c r="OYJ577" s="103"/>
      <c r="OYK577" s="101" t="s">
        <v>330</v>
      </c>
      <c r="OYL577" s="102"/>
      <c r="OYM577" s="102"/>
      <c r="OYN577" s="102"/>
      <c r="OYO577" s="102"/>
      <c r="OYP577" s="102"/>
      <c r="OYQ577" s="102"/>
      <c r="OYR577" s="103"/>
      <c r="OYS577" s="101" t="s">
        <v>330</v>
      </c>
      <c r="OYT577" s="102"/>
      <c r="OYU577" s="102"/>
      <c r="OYV577" s="102"/>
      <c r="OYW577" s="102"/>
      <c r="OYX577" s="102"/>
      <c r="OYY577" s="102"/>
      <c r="OYZ577" s="103"/>
      <c r="OZA577" s="101" t="s">
        <v>330</v>
      </c>
      <c r="OZB577" s="102"/>
      <c r="OZC577" s="102"/>
      <c r="OZD577" s="102"/>
      <c r="OZE577" s="102"/>
      <c r="OZF577" s="102"/>
      <c r="OZG577" s="102"/>
      <c r="OZH577" s="103"/>
      <c r="OZI577" s="101" t="s">
        <v>330</v>
      </c>
      <c r="OZJ577" s="102"/>
      <c r="OZK577" s="102"/>
      <c r="OZL577" s="102"/>
      <c r="OZM577" s="102"/>
      <c r="OZN577" s="102"/>
      <c r="OZO577" s="102"/>
      <c r="OZP577" s="103"/>
      <c r="OZQ577" s="101" t="s">
        <v>330</v>
      </c>
      <c r="OZR577" s="102"/>
      <c r="OZS577" s="102"/>
      <c r="OZT577" s="102"/>
      <c r="OZU577" s="102"/>
      <c r="OZV577" s="102"/>
      <c r="OZW577" s="102"/>
      <c r="OZX577" s="103"/>
      <c r="OZY577" s="101" t="s">
        <v>330</v>
      </c>
      <c r="OZZ577" s="102"/>
      <c r="PAA577" s="102"/>
      <c r="PAB577" s="102"/>
      <c r="PAC577" s="102"/>
      <c r="PAD577" s="102"/>
      <c r="PAE577" s="102"/>
      <c r="PAF577" s="103"/>
      <c r="PAG577" s="101" t="s">
        <v>330</v>
      </c>
      <c r="PAH577" s="102"/>
      <c r="PAI577" s="102"/>
      <c r="PAJ577" s="102"/>
      <c r="PAK577" s="102"/>
      <c r="PAL577" s="102"/>
      <c r="PAM577" s="102"/>
      <c r="PAN577" s="103"/>
      <c r="PAO577" s="101" t="s">
        <v>330</v>
      </c>
      <c r="PAP577" s="102"/>
      <c r="PAQ577" s="102"/>
      <c r="PAR577" s="102"/>
      <c r="PAS577" s="102"/>
      <c r="PAT577" s="102"/>
      <c r="PAU577" s="102"/>
      <c r="PAV577" s="103"/>
      <c r="PAW577" s="101" t="s">
        <v>330</v>
      </c>
      <c r="PAX577" s="102"/>
      <c r="PAY577" s="102"/>
      <c r="PAZ577" s="102"/>
      <c r="PBA577" s="102"/>
      <c r="PBB577" s="102"/>
      <c r="PBC577" s="102"/>
      <c r="PBD577" s="103"/>
      <c r="PBE577" s="101" t="s">
        <v>330</v>
      </c>
      <c r="PBF577" s="102"/>
      <c r="PBG577" s="102"/>
      <c r="PBH577" s="102"/>
      <c r="PBI577" s="102"/>
      <c r="PBJ577" s="102"/>
      <c r="PBK577" s="102"/>
      <c r="PBL577" s="103"/>
      <c r="PBM577" s="101" t="s">
        <v>330</v>
      </c>
      <c r="PBN577" s="102"/>
      <c r="PBO577" s="102"/>
      <c r="PBP577" s="102"/>
      <c r="PBQ577" s="102"/>
      <c r="PBR577" s="102"/>
      <c r="PBS577" s="102"/>
      <c r="PBT577" s="103"/>
      <c r="PBU577" s="101" t="s">
        <v>330</v>
      </c>
      <c r="PBV577" s="102"/>
      <c r="PBW577" s="102"/>
      <c r="PBX577" s="102"/>
      <c r="PBY577" s="102"/>
      <c r="PBZ577" s="102"/>
      <c r="PCA577" s="102"/>
      <c r="PCB577" s="103"/>
      <c r="PCC577" s="101" t="s">
        <v>330</v>
      </c>
      <c r="PCD577" s="102"/>
      <c r="PCE577" s="102"/>
      <c r="PCF577" s="102"/>
      <c r="PCG577" s="102"/>
      <c r="PCH577" s="102"/>
      <c r="PCI577" s="102"/>
      <c r="PCJ577" s="103"/>
      <c r="PCK577" s="101" t="s">
        <v>330</v>
      </c>
      <c r="PCL577" s="102"/>
      <c r="PCM577" s="102"/>
      <c r="PCN577" s="102"/>
      <c r="PCO577" s="102"/>
      <c r="PCP577" s="102"/>
      <c r="PCQ577" s="102"/>
      <c r="PCR577" s="103"/>
      <c r="PCS577" s="101" t="s">
        <v>330</v>
      </c>
      <c r="PCT577" s="102"/>
      <c r="PCU577" s="102"/>
      <c r="PCV577" s="102"/>
      <c r="PCW577" s="102"/>
      <c r="PCX577" s="102"/>
      <c r="PCY577" s="102"/>
      <c r="PCZ577" s="103"/>
      <c r="PDA577" s="101" t="s">
        <v>330</v>
      </c>
      <c r="PDB577" s="102"/>
      <c r="PDC577" s="102"/>
      <c r="PDD577" s="102"/>
      <c r="PDE577" s="102"/>
      <c r="PDF577" s="102"/>
      <c r="PDG577" s="102"/>
      <c r="PDH577" s="103"/>
      <c r="PDI577" s="101" t="s">
        <v>330</v>
      </c>
      <c r="PDJ577" s="102"/>
      <c r="PDK577" s="102"/>
      <c r="PDL577" s="102"/>
      <c r="PDM577" s="102"/>
      <c r="PDN577" s="102"/>
      <c r="PDO577" s="102"/>
      <c r="PDP577" s="103"/>
      <c r="PDQ577" s="101" t="s">
        <v>330</v>
      </c>
      <c r="PDR577" s="102"/>
      <c r="PDS577" s="102"/>
      <c r="PDT577" s="102"/>
      <c r="PDU577" s="102"/>
      <c r="PDV577" s="102"/>
      <c r="PDW577" s="102"/>
      <c r="PDX577" s="103"/>
      <c r="PDY577" s="101" t="s">
        <v>330</v>
      </c>
      <c r="PDZ577" s="102"/>
      <c r="PEA577" s="102"/>
      <c r="PEB577" s="102"/>
      <c r="PEC577" s="102"/>
      <c r="PED577" s="102"/>
      <c r="PEE577" s="102"/>
      <c r="PEF577" s="103"/>
      <c r="PEG577" s="101" t="s">
        <v>330</v>
      </c>
      <c r="PEH577" s="102"/>
      <c r="PEI577" s="102"/>
      <c r="PEJ577" s="102"/>
      <c r="PEK577" s="102"/>
      <c r="PEL577" s="102"/>
      <c r="PEM577" s="102"/>
      <c r="PEN577" s="103"/>
      <c r="PEO577" s="101" t="s">
        <v>330</v>
      </c>
      <c r="PEP577" s="102"/>
      <c r="PEQ577" s="102"/>
      <c r="PER577" s="102"/>
      <c r="PES577" s="102"/>
      <c r="PET577" s="102"/>
      <c r="PEU577" s="102"/>
      <c r="PEV577" s="103"/>
      <c r="PEW577" s="101" t="s">
        <v>330</v>
      </c>
      <c r="PEX577" s="102"/>
      <c r="PEY577" s="102"/>
      <c r="PEZ577" s="102"/>
      <c r="PFA577" s="102"/>
      <c r="PFB577" s="102"/>
      <c r="PFC577" s="102"/>
      <c r="PFD577" s="103"/>
      <c r="PFE577" s="101" t="s">
        <v>330</v>
      </c>
      <c r="PFF577" s="102"/>
      <c r="PFG577" s="102"/>
      <c r="PFH577" s="102"/>
      <c r="PFI577" s="102"/>
      <c r="PFJ577" s="102"/>
      <c r="PFK577" s="102"/>
      <c r="PFL577" s="103"/>
      <c r="PFM577" s="101" t="s">
        <v>330</v>
      </c>
      <c r="PFN577" s="102"/>
      <c r="PFO577" s="102"/>
      <c r="PFP577" s="102"/>
      <c r="PFQ577" s="102"/>
      <c r="PFR577" s="102"/>
      <c r="PFS577" s="102"/>
      <c r="PFT577" s="103"/>
      <c r="PFU577" s="101" t="s">
        <v>330</v>
      </c>
      <c r="PFV577" s="102"/>
      <c r="PFW577" s="102"/>
      <c r="PFX577" s="102"/>
      <c r="PFY577" s="102"/>
      <c r="PFZ577" s="102"/>
      <c r="PGA577" s="102"/>
      <c r="PGB577" s="103"/>
      <c r="PGC577" s="101" t="s">
        <v>330</v>
      </c>
      <c r="PGD577" s="102"/>
      <c r="PGE577" s="102"/>
      <c r="PGF577" s="102"/>
      <c r="PGG577" s="102"/>
      <c r="PGH577" s="102"/>
      <c r="PGI577" s="102"/>
      <c r="PGJ577" s="103"/>
      <c r="PGK577" s="101" t="s">
        <v>330</v>
      </c>
      <c r="PGL577" s="102"/>
      <c r="PGM577" s="102"/>
      <c r="PGN577" s="102"/>
      <c r="PGO577" s="102"/>
      <c r="PGP577" s="102"/>
      <c r="PGQ577" s="102"/>
      <c r="PGR577" s="103"/>
      <c r="PGS577" s="101" t="s">
        <v>330</v>
      </c>
      <c r="PGT577" s="102"/>
      <c r="PGU577" s="102"/>
      <c r="PGV577" s="102"/>
      <c r="PGW577" s="102"/>
      <c r="PGX577" s="102"/>
      <c r="PGY577" s="102"/>
      <c r="PGZ577" s="103"/>
      <c r="PHA577" s="101" t="s">
        <v>330</v>
      </c>
      <c r="PHB577" s="102"/>
      <c r="PHC577" s="102"/>
      <c r="PHD577" s="102"/>
      <c r="PHE577" s="102"/>
      <c r="PHF577" s="102"/>
      <c r="PHG577" s="102"/>
      <c r="PHH577" s="103"/>
      <c r="PHI577" s="101" t="s">
        <v>330</v>
      </c>
      <c r="PHJ577" s="102"/>
      <c r="PHK577" s="102"/>
      <c r="PHL577" s="102"/>
      <c r="PHM577" s="102"/>
      <c r="PHN577" s="102"/>
      <c r="PHO577" s="102"/>
      <c r="PHP577" s="103"/>
      <c r="PHQ577" s="101" t="s">
        <v>330</v>
      </c>
      <c r="PHR577" s="102"/>
      <c r="PHS577" s="102"/>
      <c r="PHT577" s="102"/>
      <c r="PHU577" s="102"/>
      <c r="PHV577" s="102"/>
      <c r="PHW577" s="102"/>
      <c r="PHX577" s="103"/>
      <c r="PHY577" s="101" t="s">
        <v>330</v>
      </c>
      <c r="PHZ577" s="102"/>
      <c r="PIA577" s="102"/>
      <c r="PIB577" s="102"/>
      <c r="PIC577" s="102"/>
      <c r="PID577" s="102"/>
      <c r="PIE577" s="102"/>
      <c r="PIF577" s="103"/>
      <c r="PIG577" s="101" t="s">
        <v>330</v>
      </c>
      <c r="PIH577" s="102"/>
      <c r="PII577" s="102"/>
      <c r="PIJ577" s="102"/>
      <c r="PIK577" s="102"/>
      <c r="PIL577" s="102"/>
      <c r="PIM577" s="102"/>
      <c r="PIN577" s="103"/>
      <c r="PIO577" s="101" t="s">
        <v>330</v>
      </c>
      <c r="PIP577" s="102"/>
      <c r="PIQ577" s="102"/>
      <c r="PIR577" s="102"/>
      <c r="PIS577" s="102"/>
      <c r="PIT577" s="102"/>
      <c r="PIU577" s="102"/>
      <c r="PIV577" s="103"/>
      <c r="PIW577" s="101" t="s">
        <v>330</v>
      </c>
      <c r="PIX577" s="102"/>
      <c r="PIY577" s="102"/>
      <c r="PIZ577" s="102"/>
      <c r="PJA577" s="102"/>
      <c r="PJB577" s="102"/>
      <c r="PJC577" s="102"/>
      <c r="PJD577" s="103"/>
      <c r="PJE577" s="101" t="s">
        <v>330</v>
      </c>
      <c r="PJF577" s="102"/>
      <c r="PJG577" s="102"/>
      <c r="PJH577" s="102"/>
      <c r="PJI577" s="102"/>
      <c r="PJJ577" s="102"/>
      <c r="PJK577" s="102"/>
      <c r="PJL577" s="103"/>
      <c r="PJM577" s="101" t="s">
        <v>330</v>
      </c>
      <c r="PJN577" s="102"/>
      <c r="PJO577" s="102"/>
      <c r="PJP577" s="102"/>
      <c r="PJQ577" s="102"/>
      <c r="PJR577" s="102"/>
      <c r="PJS577" s="102"/>
      <c r="PJT577" s="103"/>
      <c r="PJU577" s="101" t="s">
        <v>330</v>
      </c>
      <c r="PJV577" s="102"/>
      <c r="PJW577" s="102"/>
      <c r="PJX577" s="102"/>
      <c r="PJY577" s="102"/>
      <c r="PJZ577" s="102"/>
      <c r="PKA577" s="102"/>
      <c r="PKB577" s="103"/>
      <c r="PKC577" s="101" t="s">
        <v>330</v>
      </c>
      <c r="PKD577" s="102"/>
      <c r="PKE577" s="102"/>
      <c r="PKF577" s="102"/>
      <c r="PKG577" s="102"/>
      <c r="PKH577" s="102"/>
      <c r="PKI577" s="102"/>
      <c r="PKJ577" s="103"/>
      <c r="PKK577" s="101" t="s">
        <v>330</v>
      </c>
      <c r="PKL577" s="102"/>
      <c r="PKM577" s="102"/>
      <c r="PKN577" s="102"/>
      <c r="PKO577" s="102"/>
      <c r="PKP577" s="102"/>
      <c r="PKQ577" s="102"/>
      <c r="PKR577" s="103"/>
      <c r="PKS577" s="101" t="s">
        <v>330</v>
      </c>
      <c r="PKT577" s="102"/>
      <c r="PKU577" s="102"/>
      <c r="PKV577" s="102"/>
      <c r="PKW577" s="102"/>
      <c r="PKX577" s="102"/>
      <c r="PKY577" s="102"/>
      <c r="PKZ577" s="103"/>
      <c r="PLA577" s="101" t="s">
        <v>330</v>
      </c>
      <c r="PLB577" s="102"/>
      <c r="PLC577" s="102"/>
      <c r="PLD577" s="102"/>
      <c r="PLE577" s="102"/>
      <c r="PLF577" s="102"/>
      <c r="PLG577" s="102"/>
      <c r="PLH577" s="103"/>
      <c r="PLI577" s="101" t="s">
        <v>330</v>
      </c>
      <c r="PLJ577" s="102"/>
      <c r="PLK577" s="102"/>
      <c r="PLL577" s="102"/>
      <c r="PLM577" s="102"/>
      <c r="PLN577" s="102"/>
      <c r="PLO577" s="102"/>
      <c r="PLP577" s="103"/>
      <c r="PLQ577" s="101" t="s">
        <v>330</v>
      </c>
      <c r="PLR577" s="102"/>
      <c r="PLS577" s="102"/>
      <c r="PLT577" s="102"/>
      <c r="PLU577" s="102"/>
      <c r="PLV577" s="102"/>
      <c r="PLW577" s="102"/>
      <c r="PLX577" s="103"/>
      <c r="PLY577" s="101" t="s">
        <v>330</v>
      </c>
      <c r="PLZ577" s="102"/>
      <c r="PMA577" s="102"/>
      <c r="PMB577" s="102"/>
      <c r="PMC577" s="102"/>
      <c r="PMD577" s="102"/>
      <c r="PME577" s="102"/>
      <c r="PMF577" s="103"/>
      <c r="PMG577" s="101" t="s">
        <v>330</v>
      </c>
      <c r="PMH577" s="102"/>
      <c r="PMI577" s="102"/>
      <c r="PMJ577" s="102"/>
      <c r="PMK577" s="102"/>
      <c r="PML577" s="102"/>
      <c r="PMM577" s="102"/>
      <c r="PMN577" s="103"/>
      <c r="PMO577" s="101" t="s">
        <v>330</v>
      </c>
      <c r="PMP577" s="102"/>
      <c r="PMQ577" s="102"/>
      <c r="PMR577" s="102"/>
      <c r="PMS577" s="102"/>
      <c r="PMT577" s="102"/>
      <c r="PMU577" s="102"/>
      <c r="PMV577" s="103"/>
      <c r="PMW577" s="101" t="s">
        <v>330</v>
      </c>
      <c r="PMX577" s="102"/>
      <c r="PMY577" s="102"/>
      <c r="PMZ577" s="102"/>
      <c r="PNA577" s="102"/>
      <c r="PNB577" s="102"/>
      <c r="PNC577" s="102"/>
      <c r="PND577" s="103"/>
      <c r="PNE577" s="101" t="s">
        <v>330</v>
      </c>
      <c r="PNF577" s="102"/>
      <c r="PNG577" s="102"/>
      <c r="PNH577" s="102"/>
      <c r="PNI577" s="102"/>
      <c r="PNJ577" s="102"/>
      <c r="PNK577" s="102"/>
      <c r="PNL577" s="103"/>
      <c r="PNM577" s="101" t="s">
        <v>330</v>
      </c>
      <c r="PNN577" s="102"/>
      <c r="PNO577" s="102"/>
      <c r="PNP577" s="102"/>
      <c r="PNQ577" s="102"/>
      <c r="PNR577" s="102"/>
      <c r="PNS577" s="102"/>
      <c r="PNT577" s="103"/>
      <c r="PNU577" s="101" t="s">
        <v>330</v>
      </c>
      <c r="PNV577" s="102"/>
      <c r="PNW577" s="102"/>
      <c r="PNX577" s="102"/>
      <c r="PNY577" s="102"/>
      <c r="PNZ577" s="102"/>
      <c r="POA577" s="102"/>
      <c r="POB577" s="103"/>
      <c r="POC577" s="101" t="s">
        <v>330</v>
      </c>
      <c r="POD577" s="102"/>
      <c r="POE577" s="102"/>
      <c r="POF577" s="102"/>
      <c r="POG577" s="102"/>
      <c r="POH577" s="102"/>
      <c r="POI577" s="102"/>
      <c r="POJ577" s="103"/>
      <c r="POK577" s="101" t="s">
        <v>330</v>
      </c>
      <c r="POL577" s="102"/>
      <c r="POM577" s="102"/>
      <c r="PON577" s="102"/>
      <c r="POO577" s="102"/>
      <c r="POP577" s="102"/>
      <c r="POQ577" s="102"/>
      <c r="POR577" s="103"/>
      <c r="POS577" s="101" t="s">
        <v>330</v>
      </c>
      <c r="POT577" s="102"/>
      <c r="POU577" s="102"/>
      <c r="POV577" s="102"/>
      <c r="POW577" s="102"/>
      <c r="POX577" s="102"/>
      <c r="POY577" s="102"/>
      <c r="POZ577" s="103"/>
      <c r="PPA577" s="101" t="s">
        <v>330</v>
      </c>
      <c r="PPB577" s="102"/>
      <c r="PPC577" s="102"/>
      <c r="PPD577" s="102"/>
      <c r="PPE577" s="102"/>
      <c r="PPF577" s="102"/>
      <c r="PPG577" s="102"/>
      <c r="PPH577" s="103"/>
      <c r="PPI577" s="101" t="s">
        <v>330</v>
      </c>
      <c r="PPJ577" s="102"/>
      <c r="PPK577" s="102"/>
      <c r="PPL577" s="102"/>
      <c r="PPM577" s="102"/>
      <c r="PPN577" s="102"/>
      <c r="PPO577" s="102"/>
      <c r="PPP577" s="103"/>
      <c r="PPQ577" s="101" t="s">
        <v>330</v>
      </c>
      <c r="PPR577" s="102"/>
      <c r="PPS577" s="102"/>
      <c r="PPT577" s="102"/>
      <c r="PPU577" s="102"/>
      <c r="PPV577" s="102"/>
      <c r="PPW577" s="102"/>
      <c r="PPX577" s="103"/>
      <c r="PPY577" s="101" t="s">
        <v>330</v>
      </c>
      <c r="PPZ577" s="102"/>
      <c r="PQA577" s="102"/>
      <c r="PQB577" s="102"/>
      <c r="PQC577" s="102"/>
      <c r="PQD577" s="102"/>
      <c r="PQE577" s="102"/>
      <c r="PQF577" s="103"/>
      <c r="PQG577" s="101" t="s">
        <v>330</v>
      </c>
      <c r="PQH577" s="102"/>
      <c r="PQI577" s="102"/>
      <c r="PQJ577" s="102"/>
      <c r="PQK577" s="102"/>
      <c r="PQL577" s="102"/>
      <c r="PQM577" s="102"/>
      <c r="PQN577" s="103"/>
      <c r="PQO577" s="101" t="s">
        <v>330</v>
      </c>
      <c r="PQP577" s="102"/>
      <c r="PQQ577" s="102"/>
      <c r="PQR577" s="102"/>
      <c r="PQS577" s="102"/>
      <c r="PQT577" s="102"/>
      <c r="PQU577" s="102"/>
      <c r="PQV577" s="103"/>
      <c r="PQW577" s="101" t="s">
        <v>330</v>
      </c>
      <c r="PQX577" s="102"/>
      <c r="PQY577" s="102"/>
      <c r="PQZ577" s="102"/>
      <c r="PRA577" s="102"/>
      <c r="PRB577" s="102"/>
      <c r="PRC577" s="102"/>
      <c r="PRD577" s="103"/>
      <c r="PRE577" s="101" t="s">
        <v>330</v>
      </c>
      <c r="PRF577" s="102"/>
      <c r="PRG577" s="102"/>
      <c r="PRH577" s="102"/>
      <c r="PRI577" s="102"/>
      <c r="PRJ577" s="102"/>
      <c r="PRK577" s="102"/>
      <c r="PRL577" s="103"/>
      <c r="PRM577" s="101" t="s">
        <v>330</v>
      </c>
      <c r="PRN577" s="102"/>
      <c r="PRO577" s="102"/>
      <c r="PRP577" s="102"/>
      <c r="PRQ577" s="102"/>
      <c r="PRR577" s="102"/>
      <c r="PRS577" s="102"/>
      <c r="PRT577" s="103"/>
      <c r="PRU577" s="101" t="s">
        <v>330</v>
      </c>
      <c r="PRV577" s="102"/>
      <c r="PRW577" s="102"/>
      <c r="PRX577" s="102"/>
      <c r="PRY577" s="102"/>
      <c r="PRZ577" s="102"/>
      <c r="PSA577" s="102"/>
      <c r="PSB577" s="103"/>
      <c r="PSC577" s="101" t="s">
        <v>330</v>
      </c>
      <c r="PSD577" s="102"/>
      <c r="PSE577" s="102"/>
      <c r="PSF577" s="102"/>
      <c r="PSG577" s="102"/>
      <c r="PSH577" s="102"/>
      <c r="PSI577" s="102"/>
      <c r="PSJ577" s="103"/>
      <c r="PSK577" s="101" t="s">
        <v>330</v>
      </c>
      <c r="PSL577" s="102"/>
      <c r="PSM577" s="102"/>
      <c r="PSN577" s="102"/>
      <c r="PSO577" s="102"/>
      <c r="PSP577" s="102"/>
      <c r="PSQ577" s="102"/>
      <c r="PSR577" s="103"/>
      <c r="PSS577" s="101" t="s">
        <v>330</v>
      </c>
      <c r="PST577" s="102"/>
      <c r="PSU577" s="102"/>
      <c r="PSV577" s="102"/>
      <c r="PSW577" s="102"/>
      <c r="PSX577" s="102"/>
      <c r="PSY577" s="102"/>
      <c r="PSZ577" s="103"/>
      <c r="PTA577" s="101" t="s">
        <v>330</v>
      </c>
      <c r="PTB577" s="102"/>
      <c r="PTC577" s="102"/>
      <c r="PTD577" s="102"/>
      <c r="PTE577" s="102"/>
      <c r="PTF577" s="102"/>
      <c r="PTG577" s="102"/>
      <c r="PTH577" s="103"/>
      <c r="PTI577" s="101" t="s">
        <v>330</v>
      </c>
      <c r="PTJ577" s="102"/>
      <c r="PTK577" s="102"/>
      <c r="PTL577" s="102"/>
      <c r="PTM577" s="102"/>
      <c r="PTN577" s="102"/>
      <c r="PTO577" s="102"/>
      <c r="PTP577" s="103"/>
      <c r="PTQ577" s="101" t="s">
        <v>330</v>
      </c>
      <c r="PTR577" s="102"/>
      <c r="PTS577" s="102"/>
      <c r="PTT577" s="102"/>
      <c r="PTU577" s="102"/>
      <c r="PTV577" s="102"/>
      <c r="PTW577" s="102"/>
      <c r="PTX577" s="103"/>
      <c r="PTY577" s="101" t="s">
        <v>330</v>
      </c>
      <c r="PTZ577" s="102"/>
      <c r="PUA577" s="102"/>
      <c r="PUB577" s="102"/>
      <c r="PUC577" s="102"/>
      <c r="PUD577" s="102"/>
      <c r="PUE577" s="102"/>
      <c r="PUF577" s="103"/>
      <c r="PUG577" s="101" t="s">
        <v>330</v>
      </c>
      <c r="PUH577" s="102"/>
      <c r="PUI577" s="102"/>
      <c r="PUJ577" s="102"/>
      <c r="PUK577" s="102"/>
      <c r="PUL577" s="102"/>
      <c r="PUM577" s="102"/>
      <c r="PUN577" s="103"/>
      <c r="PUO577" s="101" t="s">
        <v>330</v>
      </c>
      <c r="PUP577" s="102"/>
      <c r="PUQ577" s="102"/>
      <c r="PUR577" s="102"/>
      <c r="PUS577" s="102"/>
      <c r="PUT577" s="102"/>
      <c r="PUU577" s="102"/>
      <c r="PUV577" s="103"/>
      <c r="PUW577" s="101" t="s">
        <v>330</v>
      </c>
      <c r="PUX577" s="102"/>
      <c r="PUY577" s="102"/>
      <c r="PUZ577" s="102"/>
      <c r="PVA577" s="102"/>
      <c r="PVB577" s="102"/>
      <c r="PVC577" s="102"/>
      <c r="PVD577" s="103"/>
      <c r="PVE577" s="101" t="s">
        <v>330</v>
      </c>
      <c r="PVF577" s="102"/>
      <c r="PVG577" s="102"/>
      <c r="PVH577" s="102"/>
      <c r="PVI577" s="102"/>
      <c r="PVJ577" s="102"/>
      <c r="PVK577" s="102"/>
      <c r="PVL577" s="103"/>
      <c r="PVM577" s="101" t="s">
        <v>330</v>
      </c>
      <c r="PVN577" s="102"/>
      <c r="PVO577" s="102"/>
      <c r="PVP577" s="102"/>
      <c r="PVQ577" s="102"/>
      <c r="PVR577" s="102"/>
      <c r="PVS577" s="102"/>
      <c r="PVT577" s="103"/>
      <c r="PVU577" s="101" t="s">
        <v>330</v>
      </c>
      <c r="PVV577" s="102"/>
      <c r="PVW577" s="102"/>
      <c r="PVX577" s="102"/>
      <c r="PVY577" s="102"/>
      <c r="PVZ577" s="102"/>
      <c r="PWA577" s="102"/>
      <c r="PWB577" s="103"/>
      <c r="PWC577" s="101" t="s">
        <v>330</v>
      </c>
      <c r="PWD577" s="102"/>
      <c r="PWE577" s="102"/>
      <c r="PWF577" s="102"/>
      <c r="PWG577" s="102"/>
      <c r="PWH577" s="102"/>
      <c r="PWI577" s="102"/>
      <c r="PWJ577" s="103"/>
      <c r="PWK577" s="101" t="s">
        <v>330</v>
      </c>
      <c r="PWL577" s="102"/>
      <c r="PWM577" s="102"/>
      <c r="PWN577" s="102"/>
      <c r="PWO577" s="102"/>
      <c r="PWP577" s="102"/>
      <c r="PWQ577" s="102"/>
      <c r="PWR577" s="103"/>
      <c r="PWS577" s="101" t="s">
        <v>330</v>
      </c>
      <c r="PWT577" s="102"/>
      <c r="PWU577" s="102"/>
      <c r="PWV577" s="102"/>
      <c r="PWW577" s="102"/>
      <c r="PWX577" s="102"/>
      <c r="PWY577" s="102"/>
      <c r="PWZ577" s="103"/>
      <c r="PXA577" s="101" t="s">
        <v>330</v>
      </c>
      <c r="PXB577" s="102"/>
      <c r="PXC577" s="102"/>
      <c r="PXD577" s="102"/>
      <c r="PXE577" s="102"/>
      <c r="PXF577" s="102"/>
      <c r="PXG577" s="102"/>
      <c r="PXH577" s="103"/>
      <c r="PXI577" s="101" t="s">
        <v>330</v>
      </c>
      <c r="PXJ577" s="102"/>
      <c r="PXK577" s="102"/>
      <c r="PXL577" s="102"/>
      <c r="PXM577" s="102"/>
      <c r="PXN577" s="102"/>
      <c r="PXO577" s="102"/>
      <c r="PXP577" s="103"/>
      <c r="PXQ577" s="101" t="s">
        <v>330</v>
      </c>
      <c r="PXR577" s="102"/>
      <c r="PXS577" s="102"/>
      <c r="PXT577" s="102"/>
      <c r="PXU577" s="102"/>
      <c r="PXV577" s="102"/>
      <c r="PXW577" s="102"/>
      <c r="PXX577" s="103"/>
      <c r="PXY577" s="101" t="s">
        <v>330</v>
      </c>
      <c r="PXZ577" s="102"/>
      <c r="PYA577" s="102"/>
      <c r="PYB577" s="102"/>
      <c r="PYC577" s="102"/>
      <c r="PYD577" s="102"/>
      <c r="PYE577" s="102"/>
      <c r="PYF577" s="103"/>
      <c r="PYG577" s="101" t="s">
        <v>330</v>
      </c>
      <c r="PYH577" s="102"/>
      <c r="PYI577" s="102"/>
      <c r="PYJ577" s="102"/>
      <c r="PYK577" s="102"/>
      <c r="PYL577" s="102"/>
      <c r="PYM577" s="102"/>
      <c r="PYN577" s="103"/>
      <c r="PYO577" s="101" t="s">
        <v>330</v>
      </c>
      <c r="PYP577" s="102"/>
      <c r="PYQ577" s="102"/>
      <c r="PYR577" s="102"/>
      <c r="PYS577" s="102"/>
      <c r="PYT577" s="102"/>
      <c r="PYU577" s="102"/>
      <c r="PYV577" s="103"/>
      <c r="PYW577" s="101" t="s">
        <v>330</v>
      </c>
      <c r="PYX577" s="102"/>
      <c r="PYY577" s="102"/>
      <c r="PYZ577" s="102"/>
      <c r="PZA577" s="102"/>
      <c r="PZB577" s="102"/>
      <c r="PZC577" s="102"/>
      <c r="PZD577" s="103"/>
      <c r="PZE577" s="101" t="s">
        <v>330</v>
      </c>
      <c r="PZF577" s="102"/>
      <c r="PZG577" s="102"/>
      <c r="PZH577" s="102"/>
      <c r="PZI577" s="102"/>
      <c r="PZJ577" s="102"/>
      <c r="PZK577" s="102"/>
      <c r="PZL577" s="103"/>
      <c r="PZM577" s="101" t="s">
        <v>330</v>
      </c>
      <c r="PZN577" s="102"/>
      <c r="PZO577" s="102"/>
      <c r="PZP577" s="102"/>
      <c r="PZQ577" s="102"/>
      <c r="PZR577" s="102"/>
      <c r="PZS577" s="102"/>
      <c r="PZT577" s="103"/>
      <c r="PZU577" s="101" t="s">
        <v>330</v>
      </c>
      <c r="PZV577" s="102"/>
      <c r="PZW577" s="102"/>
      <c r="PZX577" s="102"/>
      <c r="PZY577" s="102"/>
      <c r="PZZ577" s="102"/>
      <c r="QAA577" s="102"/>
      <c r="QAB577" s="103"/>
      <c r="QAC577" s="101" t="s">
        <v>330</v>
      </c>
      <c r="QAD577" s="102"/>
      <c r="QAE577" s="102"/>
      <c r="QAF577" s="102"/>
      <c r="QAG577" s="102"/>
      <c r="QAH577" s="102"/>
      <c r="QAI577" s="102"/>
      <c r="QAJ577" s="103"/>
      <c r="QAK577" s="101" t="s">
        <v>330</v>
      </c>
      <c r="QAL577" s="102"/>
      <c r="QAM577" s="102"/>
      <c r="QAN577" s="102"/>
      <c r="QAO577" s="102"/>
      <c r="QAP577" s="102"/>
      <c r="QAQ577" s="102"/>
      <c r="QAR577" s="103"/>
      <c r="QAS577" s="101" t="s">
        <v>330</v>
      </c>
      <c r="QAT577" s="102"/>
      <c r="QAU577" s="102"/>
      <c r="QAV577" s="102"/>
      <c r="QAW577" s="102"/>
      <c r="QAX577" s="102"/>
      <c r="QAY577" s="102"/>
      <c r="QAZ577" s="103"/>
      <c r="QBA577" s="101" t="s">
        <v>330</v>
      </c>
      <c r="QBB577" s="102"/>
      <c r="QBC577" s="102"/>
      <c r="QBD577" s="102"/>
      <c r="QBE577" s="102"/>
      <c r="QBF577" s="102"/>
      <c r="QBG577" s="102"/>
      <c r="QBH577" s="103"/>
      <c r="QBI577" s="101" t="s">
        <v>330</v>
      </c>
      <c r="QBJ577" s="102"/>
      <c r="QBK577" s="102"/>
      <c r="QBL577" s="102"/>
      <c r="QBM577" s="102"/>
      <c r="QBN577" s="102"/>
      <c r="QBO577" s="102"/>
      <c r="QBP577" s="103"/>
      <c r="QBQ577" s="101" t="s">
        <v>330</v>
      </c>
      <c r="QBR577" s="102"/>
      <c r="QBS577" s="102"/>
      <c r="QBT577" s="102"/>
      <c r="QBU577" s="102"/>
      <c r="QBV577" s="102"/>
      <c r="QBW577" s="102"/>
      <c r="QBX577" s="103"/>
      <c r="QBY577" s="101" t="s">
        <v>330</v>
      </c>
      <c r="QBZ577" s="102"/>
      <c r="QCA577" s="102"/>
      <c r="QCB577" s="102"/>
      <c r="QCC577" s="102"/>
      <c r="QCD577" s="102"/>
      <c r="QCE577" s="102"/>
      <c r="QCF577" s="103"/>
      <c r="QCG577" s="101" t="s">
        <v>330</v>
      </c>
      <c r="QCH577" s="102"/>
      <c r="QCI577" s="102"/>
      <c r="QCJ577" s="102"/>
      <c r="QCK577" s="102"/>
      <c r="QCL577" s="102"/>
      <c r="QCM577" s="102"/>
      <c r="QCN577" s="103"/>
      <c r="QCO577" s="101" t="s">
        <v>330</v>
      </c>
      <c r="QCP577" s="102"/>
      <c r="QCQ577" s="102"/>
      <c r="QCR577" s="102"/>
      <c r="QCS577" s="102"/>
      <c r="QCT577" s="102"/>
      <c r="QCU577" s="102"/>
      <c r="QCV577" s="103"/>
      <c r="QCW577" s="101" t="s">
        <v>330</v>
      </c>
      <c r="QCX577" s="102"/>
      <c r="QCY577" s="102"/>
      <c r="QCZ577" s="102"/>
      <c r="QDA577" s="102"/>
      <c r="QDB577" s="102"/>
      <c r="QDC577" s="102"/>
      <c r="QDD577" s="103"/>
      <c r="QDE577" s="101" t="s">
        <v>330</v>
      </c>
      <c r="QDF577" s="102"/>
      <c r="QDG577" s="102"/>
      <c r="QDH577" s="102"/>
      <c r="QDI577" s="102"/>
      <c r="QDJ577" s="102"/>
      <c r="QDK577" s="102"/>
      <c r="QDL577" s="103"/>
      <c r="QDM577" s="101" t="s">
        <v>330</v>
      </c>
      <c r="QDN577" s="102"/>
      <c r="QDO577" s="102"/>
      <c r="QDP577" s="102"/>
      <c r="QDQ577" s="102"/>
      <c r="QDR577" s="102"/>
      <c r="QDS577" s="102"/>
      <c r="QDT577" s="103"/>
      <c r="QDU577" s="101" t="s">
        <v>330</v>
      </c>
      <c r="QDV577" s="102"/>
      <c r="QDW577" s="102"/>
      <c r="QDX577" s="102"/>
      <c r="QDY577" s="102"/>
      <c r="QDZ577" s="102"/>
      <c r="QEA577" s="102"/>
      <c r="QEB577" s="103"/>
      <c r="QEC577" s="101" t="s">
        <v>330</v>
      </c>
      <c r="QED577" s="102"/>
      <c r="QEE577" s="102"/>
      <c r="QEF577" s="102"/>
      <c r="QEG577" s="102"/>
      <c r="QEH577" s="102"/>
      <c r="QEI577" s="102"/>
      <c r="QEJ577" s="103"/>
      <c r="QEK577" s="101" t="s">
        <v>330</v>
      </c>
      <c r="QEL577" s="102"/>
      <c r="QEM577" s="102"/>
      <c r="QEN577" s="102"/>
      <c r="QEO577" s="102"/>
      <c r="QEP577" s="102"/>
      <c r="QEQ577" s="102"/>
      <c r="QER577" s="103"/>
      <c r="QES577" s="101" t="s">
        <v>330</v>
      </c>
      <c r="QET577" s="102"/>
      <c r="QEU577" s="102"/>
      <c r="QEV577" s="102"/>
      <c r="QEW577" s="102"/>
      <c r="QEX577" s="102"/>
      <c r="QEY577" s="102"/>
      <c r="QEZ577" s="103"/>
      <c r="QFA577" s="101" t="s">
        <v>330</v>
      </c>
      <c r="QFB577" s="102"/>
      <c r="QFC577" s="102"/>
      <c r="QFD577" s="102"/>
      <c r="QFE577" s="102"/>
      <c r="QFF577" s="102"/>
      <c r="QFG577" s="102"/>
      <c r="QFH577" s="103"/>
      <c r="QFI577" s="101" t="s">
        <v>330</v>
      </c>
      <c r="QFJ577" s="102"/>
      <c r="QFK577" s="102"/>
      <c r="QFL577" s="102"/>
      <c r="QFM577" s="102"/>
      <c r="QFN577" s="102"/>
      <c r="QFO577" s="102"/>
      <c r="QFP577" s="103"/>
      <c r="QFQ577" s="101" t="s">
        <v>330</v>
      </c>
      <c r="QFR577" s="102"/>
      <c r="QFS577" s="102"/>
      <c r="QFT577" s="102"/>
      <c r="QFU577" s="102"/>
      <c r="QFV577" s="102"/>
      <c r="QFW577" s="102"/>
      <c r="QFX577" s="103"/>
      <c r="QFY577" s="101" t="s">
        <v>330</v>
      </c>
      <c r="QFZ577" s="102"/>
      <c r="QGA577" s="102"/>
      <c r="QGB577" s="102"/>
      <c r="QGC577" s="102"/>
      <c r="QGD577" s="102"/>
      <c r="QGE577" s="102"/>
      <c r="QGF577" s="103"/>
      <c r="QGG577" s="101" t="s">
        <v>330</v>
      </c>
      <c r="QGH577" s="102"/>
      <c r="QGI577" s="102"/>
      <c r="QGJ577" s="102"/>
      <c r="QGK577" s="102"/>
      <c r="QGL577" s="102"/>
      <c r="QGM577" s="102"/>
      <c r="QGN577" s="103"/>
      <c r="QGO577" s="101" t="s">
        <v>330</v>
      </c>
      <c r="QGP577" s="102"/>
      <c r="QGQ577" s="102"/>
      <c r="QGR577" s="102"/>
      <c r="QGS577" s="102"/>
      <c r="QGT577" s="102"/>
      <c r="QGU577" s="102"/>
      <c r="QGV577" s="103"/>
      <c r="QGW577" s="101" t="s">
        <v>330</v>
      </c>
      <c r="QGX577" s="102"/>
      <c r="QGY577" s="102"/>
      <c r="QGZ577" s="102"/>
      <c r="QHA577" s="102"/>
      <c r="QHB577" s="102"/>
      <c r="QHC577" s="102"/>
      <c r="QHD577" s="103"/>
      <c r="QHE577" s="101" t="s">
        <v>330</v>
      </c>
      <c r="QHF577" s="102"/>
      <c r="QHG577" s="102"/>
      <c r="QHH577" s="102"/>
      <c r="QHI577" s="102"/>
      <c r="QHJ577" s="102"/>
      <c r="QHK577" s="102"/>
      <c r="QHL577" s="103"/>
      <c r="QHM577" s="101" t="s">
        <v>330</v>
      </c>
      <c r="QHN577" s="102"/>
      <c r="QHO577" s="102"/>
      <c r="QHP577" s="102"/>
      <c r="QHQ577" s="102"/>
      <c r="QHR577" s="102"/>
      <c r="QHS577" s="102"/>
      <c r="QHT577" s="103"/>
      <c r="QHU577" s="101" t="s">
        <v>330</v>
      </c>
      <c r="QHV577" s="102"/>
      <c r="QHW577" s="102"/>
      <c r="QHX577" s="102"/>
      <c r="QHY577" s="102"/>
      <c r="QHZ577" s="102"/>
      <c r="QIA577" s="102"/>
      <c r="QIB577" s="103"/>
      <c r="QIC577" s="101" t="s">
        <v>330</v>
      </c>
      <c r="QID577" s="102"/>
      <c r="QIE577" s="102"/>
      <c r="QIF577" s="102"/>
      <c r="QIG577" s="102"/>
      <c r="QIH577" s="102"/>
      <c r="QII577" s="102"/>
      <c r="QIJ577" s="103"/>
      <c r="QIK577" s="101" t="s">
        <v>330</v>
      </c>
      <c r="QIL577" s="102"/>
      <c r="QIM577" s="102"/>
      <c r="QIN577" s="102"/>
      <c r="QIO577" s="102"/>
      <c r="QIP577" s="102"/>
      <c r="QIQ577" s="102"/>
      <c r="QIR577" s="103"/>
      <c r="QIS577" s="101" t="s">
        <v>330</v>
      </c>
      <c r="QIT577" s="102"/>
      <c r="QIU577" s="102"/>
      <c r="QIV577" s="102"/>
      <c r="QIW577" s="102"/>
      <c r="QIX577" s="102"/>
      <c r="QIY577" s="102"/>
      <c r="QIZ577" s="103"/>
      <c r="QJA577" s="101" t="s">
        <v>330</v>
      </c>
      <c r="QJB577" s="102"/>
      <c r="QJC577" s="102"/>
      <c r="QJD577" s="102"/>
      <c r="QJE577" s="102"/>
      <c r="QJF577" s="102"/>
      <c r="QJG577" s="102"/>
      <c r="QJH577" s="103"/>
      <c r="QJI577" s="101" t="s">
        <v>330</v>
      </c>
      <c r="QJJ577" s="102"/>
      <c r="QJK577" s="102"/>
      <c r="QJL577" s="102"/>
      <c r="QJM577" s="102"/>
      <c r="QJN577" s="102"/>
      <c r="QJO577" s="102"/>
      <c r="QJP577" s="103"/>
      <c r="QJQ577" s="101" t="s">
        <v>330</v>
      </c>
      <c r="QJR577" s="102"/>
      <c r="QJS577" s="102"/>
      <c r="QJT577" s="102"/>
      <c r="QJU577" s="102"/>
      <c r="QJV577" s="102"/>
      <c r="QJW577" s="102"/>
      <c r="QJX577" s="103"/>
      <c r="QJY577" s="101" t="s">
        <v>330</v>
      </c>
      <c r="QJZ577" s="102"/>
      <c r="QKA577" s="102"/>
      <c r="QKB577" s="102"/>
      <c r="QKC577" s="102"/>
      <c r="QKD577" s="102"/>
      <c r="QKE577" s="102"/>
      <c r="QKF577" s="103"/>
      <c r="QKG577" s="101" t="s">
        <v>330</v>
      </c>
      <c r="QKH577" s="102"/>
      <c r="QKI577" s="102"/>
      <c r="QKJ577" s="102"/>
      <c r="QKK577" s="102"/>
      <c r="QKL577" s="102"/>
      <c r="QKM577" s="102"/>
      <c r="QKN577" s="103"/>
      <c r="QKO577" s="101" t="s">
        <v>330</v>
      </c>
      <c r="QKP577" s="102"/>
      <c r="QKQ577" s="102"/>
      <c r="QKR577" s="102"/>
      <c r="QKS577" s="102"/>
      <c r="QKT577" s="102"/>
      <c r="QKU577" s="102"/>
      <c r="QKV577" s="103"/>
      <c r="QKW577" s="101" t="s">
        <v>330</v>
      </c>
      <c r="QKX577" s="102"/>
      <c r="QKY577" s="102"/>
      <c r="QKZ577" s="102"/>
      <c r="QLA577" s="102"/>
      <c r="QLB577" s="102"/>
      <c r="QLC577" s="102"/>
      <c r="QLD577" s="103"/>
      <c r="QLE577" s="101" t="s">
        <v>330</v>
      </c>
      <c r="QLF577" s="102"/>
      <c r="QLG577" s="102"/>
      <c r="QLH577" s="102"/>
      <c r="QLI577" s="102"/>
      <c r="QLJ577" s="102"/>
      <c r="QLK577" s="102"/>
      <c r="QLL577" s="103"/>
      <c r="QLM577" s="101" t="s">
        <v>330</v>
      </c>
      <c r="QLN577" s="102"/>
      <c r="QLO577" s="102"/>
      <c r="QLP577" s="102"/>
      <c r="QLQ577" s="102"/>
      <c r="QLR577" s="102"/>
      <c r="QLS577" s="102"/>
      <c r="QLT577" s="103"/>
      <c r="QLU577" s="101" t="s">
        <v>330</v>
      </c>
      <c r="QLV577" s="102"/>
      <c r="QLW577" s="102"/>
      <c r="QLX577" s="102"/>
      <c r="QLY577" s="102"/>
      <c r="QLZ577" s="102"/>
      <c r="QMA577" s="102"/>
      <c r="QMB577" s="103"/>
      <c r="QMC577" s="101" t="s">
        <v>330</v>
      </c>
      <c r="QMD577" s="102"/>
      <c r="QME577" s="102"/>
      <c r="QMF577" s="102"/>
      <c r="QMG577" s="102"/>
      <c r="QMH577" s="102"/>
      <c r="QMI577" s="102"/>
      <c r="QMJ577" s="103"/>
      <c r="QMK577" s="101" t="s">
        <v>330</v>
      </c>
      <c r="QML577" s="102"/>
      <c r="QMM577" s="102"/>
      <c r="QMN577" s="102"/>
      <c r="QMO577" s="102"/>
      <c r="QMP577" s="102"/>
      <c r="QMQ577" s="102"/>
      <c r="QMR577" s="103"/>
      <c r="QMS577" s="101" t="s">
        <v>330</v>
      </c>
      <c r="QMT577" s="102"/>
      <c r="QMU577" s="102"/>
      <c r="QMV577" s="102"/>
      <c r="QMW577" s="102"/>
      <c r="QMX577" s="102"/>
      <c r="QMY577" s="102"/>
      <c r="QMZ577" s="103"/>
      <c r="QNA577" s="101" t="s">
        <v>330</v>
      </c>
      <c r="QNB577" s="102"/>
      <c r="QNC577" s="102"/>
      <c r="QND577" s="102"/>
      <c r="QNE577" s="102"/>
      <c r="QNF577" s="102"/>
      <c r="QNG577" s="102"/>
      <c r="QNH577" s="103"/>
      <c r="QNI577" s="101" t="s">
        <v>330</v>
      </c>
      <c r="QNJ577" s="102"/>
      <c r="QNK577" s="102"/>
      <c r="QNL577" s="102"/>
      <c r="QNM577" s="102"/>
      <c r="QNN577" s="102"/>
      <c r="QNO577" s="102"/>
      <c r="QNP577" s="103"/>
      <c r="QNQ577" s="101" t="s">
        <v>330</v>
      </c>
      <c r="QNR577" s="102"/>
      <c r="QNS577" s="102"/>
      <c r="QNT577" s="102"/>
      <c r="QNU577" s="102"/>
      <c r="QNV577" s="102"/>
      <c r="QNW577" s="102"/>
      <c r="QNX577" s="103"/>
      <c r="QNY577" s="101" t="s">
        <v>330</v>
      </c>
      <c r="QNZ577" s="102"/>
      <c r="QOA577" s="102"/>
      <c r="QOB577" s="102"/>
      <c r="QOC577" s="102"/>
      <c r="QOD577" s="102"/>
      <c r="QOE577" s="102"/>
      <c r="QOF577" s="103"/>
      <c r="QOG577" s="101" t="s">
        <v>330</v>
      </c>
      <c r="QOH577" s="102"/>
      <c r="QOI577" s="102"/>
      <c r="QOJ577" s="102"/>
      <c r="QOK577" s="102"/>
      <c r="QOL577" s="102"/>
      <c r="QOM577" s="102"/>
      <c r="QON577" s="103"/>
      <c r="QOO577" s="101" t="s">
        <v>330</v>
      </c>
      <c r="QOP577" s="102"/>
      <c r="QOQ577" s="102"/>
      <c r="QOR577" s="102"/>
      <c r="QOS577" s="102"/>
      <c r="QOT577" s="102"/>
      <c r="QOU577" s="102"/>
      <c r="QOV577" s="103"/>
      <c r="QOW577" s="101" t="s">
        <v>330</v>
      </c>
      <c r="QOX577" s="102"/>
      <c r="QOY577" s="102"/>
      <c r="QOZ577" s="102"/>
      <c r="QPA577" s="102"/>
      <c r="QPB577" s="102"/>
      <c r="QPC577" s="102"/>
      <c r="QPD577" s="103"/>
      <c r="QPE577" s="101" t="s">
        <v>330</v>
      </c>
      <c r="QPF577" s="102"/>
      <c r="QPG577" s="102"/>
      <c r="QPH577" s="102"/>
      <c r="QPI577" s="102"/>
      <c r="QPJ577" s="102"/>
      <c r="QPK577" s="102"/>
      <c r="QPL577" s="103"/>
      <c r="QPM577" s="101" t="s">
        <v>330</v>
      </c>
      <c r="QPN577" s="102"/>
      <c r="QPO577" s="102"/>
      <c r="QPP577" s="102"/>
      <c r="QPQ577" s="102"/>
      <c r="QPR577" s="102"/>
      <c r="QPS577" s="102"/>
      <c r="QPT577" s="103"/>
      <c r="QPU577" s="101" t="s">
        <v>330</v>
      </c>
      <c r="QPV577" s="102"/>
      <c r="QPW577" s="102"/>
      <c r="QPX577" s="102"/>
      <c r="QPY577" s="102"/>
      <c r="QPZ577" s="102"/>
      <c r="QQA577" s="102"/>
      <c r="QQB577" s="103"/>
      <c r="QQC577" s="101" t="s">
        <v>330</v>
      </c>
      <c r="QQD577" s="102"/>
      <c r="QQE577" s="102"/>
      <c r="QQF577" s="102"/>
      <c r="QQG577" s="102"/>
      <c r="QQH577" s="102"/>
      <c r="QQI577" s="102"/>
      <c r="QQJ577" s="103"/>
      <c r="QQK577" s="101" t="s">
        <v>330</v>
      </c>
      <c r="QQL577" s="102"/>
      <c r="QQM577" s="102"/>
      <c r="QQN577" s="102"/>
      <c r="QQO577" s="102"/>
      <c r="QQP577" s="102"/>
      <c r="QQQ577" s="102"/>
      <c r="QQR577" s="103"/>
      <c r="QQS577" s="101" t="s">
        <v>330</v>
      </c>
      <c r="QQT577" s="102"/>
      <c r="QQU577" s="102"/>
      <c r="QQV577" s="102"/>
      <c r="QQW577" s="102"/>
      <c r="QQX577" s="102"/>
      <c r="QQY577" s="102"/>
      <c r="QQZ577" s="103"/>
      <c r="QRA577" s="101" t="s">
        <v>330</v>
      </c>
      <c r="QRB577" s="102"/>
      <c r="QRC577" s="102"/>
      <c r="QRD577" s="102"/>
      <c r="QRE577" s="102"/>
      <c r="QRF577" s="102"/>
      <c r="QRG577" s="102"/>
      <c r="QRH577" s="103"/>
      <c r="QRI577" s="101" t="s">
        <v>330</v>
      </c>
      <c r="QRJ577" s="102"/>
      <c r="QRK577" s="102"/>
      <c r="QRL577" s="102"/>
      <c r="QRM577" s="102"/>
      <c r="QRN577" s="102"/>
      <c r="QRO577" s="102"/>
      <c r="QRP577" s="103"/>
      <c r="QRQ577" s="101" t="s">
        <v>330</v>
      </c>
      <c r="QRR577" s="102"/>
      <c r="QRS577" s="102"/>
      <c r="QRT577" s="102"/>
      <c r="QRU577" s="102"/>
      <c r="QRV577" s="102"/>
      <c r="QRW577" s="102"/>
      <c r="QRX577" s="103"/>
      <c r="QRY577" s="101" t="s">
        <v>330</v>
      </c>
      <c r="QRZ577" s="102"/>
      <c r="QSA577" s="102"/>
      <c r="QSB577" s="102"/>
      <c r="QSC577" s="102"/>
      <c r="QSD577" s="102"/>
      <c r="QSE577" s="102"/>
      <c r="QSF577" s="103"/>
      <c r="QSG577" s="101" t="s">
        <v>330</v>
      </c>
      <c r="QSH577" s="102"/>
      <c r="QSI577" s="102"/>
      <c r="QSJ577" s="102"/>
      <c r="QSK577" s="102"/>
      <c r="QSL577" s="102"/>
      <c r="QSM577" s="102"/>
      <c r="QSN577" s="103"/>
      <c r="QSO577" s="101" t="s">
        <v>330</v>
      </c>
      <c r="QSP577" s="102"/>
      <c r="QSQ577" s="102"/>
      <c r="QSR577" s="102"/>
      <c r="QSS577" s="102"/>
      <c r="QST577" s="102"/>
      <c r="QSU577" s="102"/>
      <c r="QSV577" s="103"/>
      <c r="QSW577" s="101" t="s">
        <v>330</v>
      </c>
      <c r="QSX577" s="102"/>
      <c r="QSY577" s="102"/>
      <c r="QSZ577" s="102"/>
      <c r="QTA577" s="102"/>
      <c r="QTB577" s="102"/>
      <c r="QTC577" s="102"/>
      <c r="QTD577" s="103"/>
      <c r="QTE577" s="101" t="s">
        <v>330</v>
      </c>
      <c r="QTF577" s="102"/>
      <c r="QTG577" s="102"/>
      <c r="QTH577" s="102"/>
      <c r="QTI577" s="102"/>
      <c r="QTJ577" s="102"/>
      <c r="QTK577" s="102"/>
      <c r="QTL577" s="103"/>
      <c r="QTM577" s="101" t="s">
        <v>330</v>
      </c>
      <c r="QTN577" s="102"/>
      <c r="QTO577" s="102"/>
      <c r="QTP577" s="102"/>
      <c r="QTQ577" s="102"/>
      <c r="QTR577" s="102"/>
      <c r="QTS577" s="102"/>
      <c r="QTT577" s="103"/>
      <c r="QTU577" s="101" t="s">
        <v>330</v>
      </c>
      <c r="QTV577" s="102"/>
      <c r="QTW577" s="102"/>
      <c r="QTX577" s="102"/>
      <c r="QTY577" s="102"/>
      <c r="QTZ577" s="102"/>
      <c r="QUA577" s="102"/>
      <c r="QUB577" s="103"/>
      <c r="QUC577" s="101" t="s">
        <v>330</v>
      </c>
      <c r="QUD577" s="102"/>
      <c r="QUE577" s="102"/>
      <c r="QUF577" s="102"/>
      <c r="QUG577" s="102"/>
      <c r="QUH577" s="102"/>
      <c r="QUI577" s="102"/>
      <c r="QUJ577" s="103"/>
      <c r="QUK577" s="101" t="s">
        <v>330</v>
      </c>
      <c r="QUL577" s="102"/>
      <c r="QUM577" s="102"/>
      <c r="QUN577" s="102"/>
      <c r="QUO577" s="102"/>
      <c r="QUP577" s="102"/>
      <c r="QUQ577" s="102"/>
      <c r="QUR577" s="103"/>
      <c r="QUS577" s="101" t="s">
        <v>330</v>
      </c>
      <c r="QUT577" s="102"/>
      <c r="QUU577" s="102"/>
      <c r="QUV577" s="102"/>
      <c r="QUW577" s="102"/>
      <c r="QUX577" s="102"/>
      <c r="QUY577" s="102"/>
      <c r="QUZ577" s="103"/>
      <c r="QVA577" s="101" t="s">
        <v>330</v>
      </c>
      <c r="QVB577" s="102"/>
      <c r="QVC577" s="102"/>
      <c r="QVD577" s="102"/>
      <c r="QVE577" s="102"/>
      <c r="QVF577" s="102"/>
      <c r="QVG577" s="102"/>
      <c r="QVH577" s="103"/>
      <c r="QVI577" s="101" t="s">
        <v>330</v>
      </c>
      <c r="QVJ577" s="102"/>
      <c r="QVK577" s="102"/>
      <c r="QVL577" s="102"/>
      <c r="QVM577" s="102"/>
      <c r="QVN577" s="102"/>
      <c r="QVO577" s="102"/>
      <c r="QVP577" s="103"/>
      <c r="QVQ577" s="101" t="s">
        <v>330</v>
      </c>
      <c r="QVR577" s="102"/>
      <c r="QVS577" s="102"/>
      <c r="QVT577" s="102"/>
      <c r="QVU577" s="102"/>
      <c r="QVV577" s="102"/>
      <c r="QVW577" s="102"/>
      <c r="QVX577" s="103"/>
      <c r="QVY577" s="101" t="s">
        <v>330</v>
      </c>
      <c r="QVZ577" s="102"/>
      <c r="QWA577" s="102"/>
      <c r="QWB577" s="102"/>
      <c r="QWC577" s="102"/>
      <c r="QWD577" s="102"/>
      <c r="QWE577" s="102"/>
      <c r="QWF577" s="103"/>
      <c r="QWG577" s="101" t="s">
        <v>330</v>
      </c>
      <c r="QWH577" s="102"/>
      <c r="QWI577" s="102"/>
      <c r="QWJ577" s="102"/>
      <c r="QWK577" s="102"/>
      <c r="QWL577" s="102"/>
      <c r="QWM577" s="102"/>
      <c r="QWN577" s="103"/>
      <c r="QWO577" s="101" t="s">
        <v>330</v>
      </c>
      <c r="QWP577" s="102"/>
      <c r="QWQ577" s="102"/>
      <c r="QWR577" s="102"/>
      <c r="QWS577" s="102"/>
      <c r="QWT577" s="102"/>
      <c r="QWU577" s="102"/>
      <c r="QWV577" s="103"/>
      <c r="QWW577" s="101" t="s">
        <v>330</v>
      </c>
      <c r="QWX577" s="102"/>
      <c r="QWY577" s="102"/>
      <c r="QWZ577" s="102"/>
      <c r="QXA577" s="102"/>
      <c r="QXB577" s="102"/>
      <c r="QXC577" s="102"/>
      <c r="QXD577" s="103"/>
      <c r="QXE577" s="101" t="s">
        <v>330</v>
      </c>
      <c r="QXF577" s="102"/>
      <c r="QXG577" s="102"/>
      <c r="QXH577" s="102"/>
      <c r="QXI577" s="102"/>
      <c r="QXJ577" s="102"/>
      <c r="QXK577" s="102"/>
      <c r="QXL577" s="103"/>
      <c r="QXM577" s="101" t="s">
        <v>330</v>
      </c>
      <c r="QXN577" s="102"/>
      <c r="QXO577" s="102"/>
      <c r="QXP577" s="102"/>
      <c r="QXQ577" s="102"/>
      <c r="QXR577" s="102"/>
      <c r="QXS577" s="102"/>
      <c r="QXT577" s="103"/>
      <c r="QXU577" s="101" t="s">
        <v>330</v>
      </c>
      <c r="QXV577" s="102"/>
      <c r="QXW577" s="102"/>
      <c r="QXX577" s="102"/>
      <c r="QXY577" s="102"/>
      <c r="QXZ577" s="102"/>
      <c r="QYA577" s="102"/>
      <c r="QYB577" s="103"/>
      <c r="QYC577" s="101" t="s">
        <v>330</v>
      </c>
      <c r="QYD577" s="102"/>
      <c r="QYE577" s="102"/>
      <c r="QYF577" s="102"/>
      <c r="QYG577" s="102"/>
      <c r="QYH577" s="102"/>
      <c r="QYI577" s="102"/>
      <c r="QYJ577" s="103"/>
      <c r="QYK577" s="101" t="s">
        <v>330</v>
      </c>
      <c r="QYL577" s="102"/>
      <c r="QYM577" s="102"/>
      <c r="QYN577" s="102"/>
      <c r="QYO577" s="102"/>
      <c r="QYP577" s="102"/>
      <c r="QYQ577" s="102"/>
      <c r="QYR577" s="103"/>
      <c r="QYS577" s="101" t="s">
        <v>330</v>
      </c>
      <c r="QYT577" s="102"/>
      <c r="QYU577" s="102"/>
      <c r="QYV577" s="102"/>
      <c r="QYW577" s="102"/>
      <c r="QYX577" s="102"/>
      <c r="QYY577" s="102"/>
      <c r="QYZ577" s="103"/>
      <c r="QZA577" s="101" t="s">
        <v>330</v>
      </c>
      <c r="QZB577" s="102"/>
      <c r="QZC577" s="102"/>
      <c r="QZD577" s="102"/>
      <c r="QZE577" s="102"/>
      <c r="QZF577" s="102"/>
      <c r="QZG577" s="102"/>
      <c r="QZH577" s="103"/>
      <c r="QZI577" s="101" t="s">
        <v>330</v>
      </c>
      <c r="QZJ577" s="102"/>
      <c r="QZK577" s="102"/>
      <c r="QZL577" s="102"/>
      <c r="QZM577" s="102"/>
      <c r="QZN577" s="102"/>
      <c r="QZO577" s="102"/>
      <c r="QZP577" s="103"/>
      <c r="QZQ577" s="101" t="s">
        <v>330</v>
      </c>
      <c r="QZR577" s="102"/>
      <c r="QZS577" s="102"/>
      <c r="QZT577" s="102"/>
      <c r="QZU577" s="102"/>
      <c r="QZV577" s="102"/>
      <c r="QZW577" s="102"/>
      <c r="QZX577" s="103"/>
      <c r="QZY577" s="101" t="s">
        <v>330</v>
      </c>
      <c r="QZZ577" s="102"/>
      <c r="RAA577" s="102"/>
      <c r="RAB577" s="102"/>
      <c r="RAC577" s="102"/>
      <c r="RAD577" s="102"/>
      <c r="RAE577" s="102"/>
      <c r="RAF577" s="103"/>
      <c r="RAG577" s="101" t="s">
        <v>330</v>
      </c>
      <c r="RAH577" s="102"/>
      <c r="RAI577" s="102"/>
      <c r="RAJ577" s="102"/>
      <c r="RAK577" s="102"/>
      <c r="RAL577" s="102"/>
      <c r="RAM577" s="102"/>
      <c r="RAN577" s="103"/>
      <c r="RAO577" s="101" t="s">
        <v>330</v>
      </c>
      <c r="RAP577" s="102"/>
      <c r="RAQ577" s="102"/>
      <c r="RAR577" s="102"/>
      <c r="RAS577" s="102"/>
      <c r="RAT577" s="102"/>
      <c r="RAU577" s="102"/>
      <c r="RAV577" s="103"/>
      <c r="RAW577" s="101" t="s">
        <v>330</v>
      </c>
      <c r="RAX577" s="102"/>
      <c r="RAY577" s="102"/>
      <c r="RAZ577" s="102"/>
      <c r="RBA577" s="102"/>
      <c r="RBB577" s="102"/>
      <c r="RBC577" s="102"/>
      <c r="RBD577" s="103"/>
      <c r="RBE577" s="101" t="s">
        <v>330</v>
      </c>
      <c r="RBF577" s="102"/>
      <c r="RBG577" s="102"/>
      <c r="RBH577" s="102"/>
      <c r="RBI577" s="102"/>
      <c r="RBJ577" s="102"/>
      <c r="RBK577" s="102"/>
      <c r="RBL577" s="103"/>
      <c r="RBM577" s="101" t="s">
        <v>330</v>
      </c>
      <c r="RBN577" s="102"/>
      <c r="RBO577" s="102"/>
      <c r="RBP577" s="102"/>
      <c r="RBQ577" s="102"/>
      <c r="RBR577" s="102"/>
      <c r="RBS577" s="102"/>
      <c r="RBT577" s="103"/>
      <c r="RBU577" s="101" t="s">
        <v>330</v>
      </c>
      <c r="RBV577" s="102"/>
      <c r="RBW577" s="102"/>
      <c r="RBX577" s="102"/>
      <c r="RBY577" s="102"/>
      <c r="RBZ577" s="102"/>
      <c r="RCA577" s="102"/>
      <c r="RCB577" s="103"/>
      <c r="RCC577" s="101" t="s">
        <v>330</v>
      </c>
      <c r="RCD577" s="102"/>
      <c r="RCE577" s="102"/>
      <c r="RCF577" s="102"/>
      <c r="RCG577" s="102"/>
      <c r="RCH577" s="102"/>
      <c r="RCI577" s="102"/>
      <c r="RCJ577" s="103"/>
      <c r="RCK577" s="101" t="s">
        <v>330</v>
      </c>
      <c r="RCL577" s="102"/>
      <c r="RCM577" s="102"/>
      <c r="RCN577" s="102"/>
      <c r="RCO577" s="102"/>
      <c r="RCP577" s="102"/>
      <c r="RCQ577" s="102"/>
      <c r="RCR577" s="103"/>
      <c r="RCS577" s="101" t="s">
        <v>330</v>
      </c>
      <c r="RCT577" s="102"/>
      <c r="RCU577" s="102"/>
      <c r="RCV577" s="102"/>
      <c r="RCW577" s="102"/>
      <c r="RCX577" s="102"/>
      <c r="RCY577" s="102"/>
      <c r="RCZ577" s="103"/>
      <c r="RDA577" s="101" t="s">
        <v>330</v>
      </c>
      <c r="RDB577" s="102"/>
      <c r="RDC577" s="102"/>
      <c r="RDD577" s="102"/>
      <c r="RDE577" s="102"/>
      <c r="RDF577" s="102"/>
      <c r="RDG577" s="102"/>
      <c r="RDH577" s="103"/>
      <c r="RDI577" s="101" t="s">
        <v>330</v>
      </c>
      <c r="RDJ577" s="102"/>
      <c r="RDK577" s="102"/>
      <c r="RDL577" s="102"/>
      <c r="RDM577" s="102"/>
      <c r="RDN577" s="102"/>
      <c r="RDO577" s="102"/>
      <c r="RDP577" s="103"/>
      <c r="RDQ577" s="101" t="s">
        <v>330</v>
      </c>
      <c r="RDR577" s="102"/>
      <c r="RDS577" s="102"/>
      <c r="RDT577" s="102"/>
      <c r="RDU577" s="102"/>
      <c r="RDV577" s="102"/>
      <c r="RDW577" s="102"/>
      <c r="RDX577" s="103"/>
      <c r="RDY577" s="101" t="s">
        <v>330</v>
      </c>
      <c r="RDZ577" s="102"/>
      <c r="REA577" s="102"/>
      <c r="REB577" s="102"/>
      <c r="REC577" s="102"/>
      <c r="RED577" s="102"/>
      <c r="REE577" s="102"/>
      <c r="REF577" s="103"/>
      <c r="REG577" s="101" t="s">
        <v>330</v>
      </c>
      <c r="REH577" s="102"/>
      <c r="REI577" s="102"/>
      <c r="REJ577" s="102"/>
      <c r="REK577" s="102"/>
      <c r="REL577" s="102"/>
      <c r="REM577" s="102"/>
      <c r="REN577" s="103"/>
      <c r="REO577" s="101" t="s">
        <v>330</v>
      </c>
      <c r="REP577" s="102"/>
      <c r="REQ577" s="102"/>
      <c r="RER577" s="102"/>
      <c r="RES577" s="102"/>
      <c r="RET577" s="102"/>
      <c r="REU577" s="102"/>
      <c r="REV577" s="103"/>
      <c r="REW577" s="101" t="s">
        <v>330</v>
      </c>
      <c r="REX577" s="102"/>
      <c r="REY577" s="102"/>
      <c r="REZ577" s="102"/>
      <c r="RFA577" s="102"/>
      <c r="RFB577" s="102"/>
      <c r="RFC577" s="102"/>
      <c r="RFD577" s="103"/>
      <c r="RFE577" s="101" t="s">
        <v>330</v>
      </c>
      <c r="RFF577" s="102"/>
      <c r="RFG577" s="102"/>
      <c r="RFH577" s="102"/>
      <c r="RFI577" s="102"/>
      <c r="RFJ577" s="102"/>
      <c r="RFK577" s="102"/>
      <c r="RFL577" s="103"/>
      <c r="RFM577" s="101" t="s">
        <v>330</v>
      </c>
      <c r="RFN577" s="102"/>
      <c r="RFO577" s="102"/>
      <c r="RFP577" s="102"/>
      <c r="RFQ577" s="102"/>
      <c r="RFR577" s="102"/>
      <c r="RFS577" s="102"/>
      <c r="RFT577" s="103"/>
      <c r="RFU577" s="101" t="s">
        <v>330</v>
      </c>
      <c r="RFV577" s="102"/>
      <c r="RFW577" s="102"/>
      <c r="RFX577" s="102"/>
      <c r="RFY577" s="102"/>
      <c r="RFZ577" s="102"/>
      <c r="RGA577" s="102"/>
      <c r="RGB577" s="103"/>
      <c r="RGC577" s="101" t="s">
        <v>330</v>
      </c>
      <c r="RGD577" s="102"/>
      <c r="RGE577" s="102"/>
      <c r="RGF577" s="102"/>
      <c r="RGG577" s="102"/>
      <c r="RGH577" s="102"/>
      <c r="RGI577" s="102"/>
      <c r="RGJ577" s="103"/>
      <c r="RGK577" s="101" t="s">
        <v>330</v>
      </c>
      <c r="RGL577" s="102"/>
      <c r="RGM577" s="102"/>
      <c r="RGN577" s="102"/>
      <c r="RGO577" s="102"/>
      <c r="RGP577" s="102"/>
      <c r="RGQ577" s="102"/>
      <c r="RGR577" s="103"/>
      <c r="RGS577" s="101" t="s">
        <v>330</v>
      </c>
      <c r="RGT577" s="102"/>
      <c r="RGU577" s="102"/>
      <c r="RGV577" s="102"/>
      <c r="RGW577" s="102"/>
      <c r="RGX577" s="102"/>
      <c r="RGY577" s="102"/>
      <c r="RGZ577" s="103"/>
      <c r="RHA577" s="101" t="s">
        <v>330</v>
      </c>
      <c r="RHB577" s="102"/>
      <c r="RHC577" s="102"/>
      <c r="RHD577" s="102"/>
      <c r="RHE577" s="102"/>
      <c r="RHF577" s="102"/>
      <c r="RHG577" s="102"/>
      <c r="RHH577" s="103"/>
      <c r="RHI577" s="101" t="s">
        <v>330</v>
      </c>
      <c r="RHJ577" s="102"/>
      <c r="RHK577" s="102"/>
      <c r="RHL577" s="102"/>
      <c r="RHM577" s="102"/>
      <c r="RHN577" s="102"/>
      <c r="RHO577" s="102"/>
      <c r="RHP577" s="103"/>
      <c r="RHQ577" s="101" t="s">
        <v>330</v>
      </c>
      <c r="RHR577" s="102"/>
      <c r="RHS577" s="102"/>
      <c r="RHT577" s="102"/>
      <c r="RHU577" s="102"/>
      <c r="RHV577" s="102"/>
      <c r="RHW577" s="102"/>
      <c r="RHX577" s="103"/>
      <c r="RHY577" s="101" t="s">
        <v>330</v>
      </c>
      <c r="RHZ577" s="102"/>
      <c r="RIA577" s="102"/>
      <c r="RIB577" s="102"/>
      <c r="RIC577" s="102"/>
      <c r="RID577" s="102"/>
      <c r="RIE577" s="102"/>
      <c r="RIF577" s="103"/>
      <c r="RIG577" s="101" t="s">
        <v>330</v>
      </c>
      <c r="RIH577" s="102"/>
      <c r="RII577" s="102"/>
      <c r="RIJ577" s="102"/>
      <c r="RIK577" s="102"/>
      <c r="RIL577" s="102"/>
      <c r="RIM577" s="102"/>
      <c r="RIN577" s="103"/>
      <c r="RIO577" s="101" t="s">
        <v>330</v>
      </c>
      <c r="RIP577" s="102"/>
      <c r="RIQ577" s="102"/>
      <c r="RIR577" s="102"/>
      <c r="RIS577" s="102"/>
      <c r="RIT577" s="102"/>
      <c r="RIU577" s="102"/>
      <c r="RIV577" s="103"/>
      <c r="RIW577" s="101" t="s">
        <v>330</v>
      </c>
      <c r="RIX577" s="102"/>
      <c r="RIY577" s="102"/>
      <c r="RIZ577" s="102"/>
      <c r="RJA577" s="102"/>
      <c r="RJB577" s="102"/>
      <c r="RJC577" s="102"/>
      <c r="RJD577" s="103"/>
      <c r="RJE577" s="101" t="s">
        <v>330</v>
      </c>
      <c r="RJF577" s="102"/>
      <c r="RJG577" s="102"/>
      <c r="RJH577" s="102"/>
      <c r="RJI577" s="102"/>
      <c r="RJJ577" s="102"/>
      <c r="RJK577" s="102"/>
      <c r="RJL577" s="103"/>
      <c r="RJM577" s="101" t="s">
        <v>330</v>
      </c>
      <c r="RJN577" s="102"/>
      <c r="RJO577" s="102"/>
      <c r="RJP577" s="102"/>
      <c r="RJQ577" s="102"/>
      <c r="RJR577" s="102"/>
      <c r="RJS577" s="102"/>
      <c r="RJT577" s="103"/>
      <c r="RJU577" s="101" t="s">
        <v>330</v>
      </c>
      <c r="RJV577" s="102"/>
      <c r="RJW577" s="102"/>
      <c r="RJX577" s="102"/>
      <c r="RJY577" s="102"/>
      <c r="RJZ577" s="102"/>
      <c r="RKA577" s="102"/>
      <c r="RKB577" s="103"/>
      <c r="RKC577" s="101" t="s">
        <v>330</v>
      </c>
      <c r="RKD577" s="102"/>
      <c r="RKE577" s="102"/>
      <c r="RKF577" s="102"/>
      <c r="RKG577" s="102"/>
      <c r="RKH577" s="102"/>
      <c r="RKI577" s="102"/>
      <c r="RKJ577" s="103"/>
      <c r="RKK577" s="101" t="s">
        <v>330</v>
      </c>
      <c r="RKL577" s="102"/>
      <c r="RKM577" s="102"/>
      <c r="RKN577" s="102"/>
      <c r="RKO577" s="102"/>
      <c r="RKP577" s="102"/>
      <c r="RKQ577" s="102"/>
      <c r="RKR577" s="103"/>
      <c r="RKS577" s="101" t="s">
        <v>330</v>
      </c>
      <c r="RKT577" s="102"/>
      <c r="RKU577" s="102"/>
      <c r="RKV577" s="102"/>
      <c r="RKW577" s="102"/>
      <c r="RKX577" s="102"/>
      <c r="RKY577" s="102"/>
      <c r="RKZ577" s="103"/>
      <c r="RLA577" s="101" t="s">
        <v>330</v>
      </c>
      <c r="RLB577" s="102"/>
      <c r="RLC577" s="102"/>
      <c r="RLD577" s="102"/>
      <c r="RLE577" s="102"/>
      <c r="RLF577" s="102"/>
      <c r="RLG577" s="102"/>
      <c r="RLH577" s="103"/>
      <c r="RLI577" s="101" t="s">
        <v>330</v>
      </c>
      <c r="RLJ577" s="102"/>
      <c r="RLK577" s="102"/>
      <c r="RLL577" s="102"/>
      <c r="RLM577" s="102"/>
      <c r="RLN577" s="102"/>
      <c r="RLO577" s="102"/>
      <c r="RLP577" s="103"/>
      <c r="RLQ577" s="101" t="s">
        <v>330</v>
      </c>
      <c r="RLR577" s="102"/>
      <c r="RLS577" s="102"/>
      <c r="RLT577" s="102"/>
      <c r="RLU577" s="102"/>
      <c r="RLV577" s="102"/>
      <c r="RLW577" s="102"/>
      <c r="RLX577" s="103"/>
      <c r="RLY577" s="101" t="s">
        <v>330</v>
      </c>
      <c r="RLZ577" s="102"/>
      <c r="RMA577" s="102"/>
      <c r="RMB577" s="102"/>
      <c r="RMC577" s="102"/>
      <c r="RMD577" s="102"/>
      <c r="RME577" s="102"/>
      <c r="RMF577" s="103"/>
      <c r="RMG577" s="101" t="s">
        <v>330</v>
      </c>
      <c r="RMH577" s="102"/>
      <c r="RMI577" s="102"/>
      <c r="RMJ577" s="102"/>
      <c r="RMK577" s="102"/>
      <c r="RML577" s="102"/>
      <c r="RMM577" s="102"/>
      <c r="RMN577" s="103"/>
      <c r="RMO577" s="101" t="s">
        <v>330</v>
      </c>
      <c r="RMP577" s="102"/>
      <c r="RMQ577" s="102"/>
      <c r="RMR577" s="102"/>
      <c r="RMS577" s="102"/>
      <c r="RMT577" s="102"/>
      <c r="RMU577" s="102"/>
      <c r="RMV577" s="103"/>
      <c r="RMW577" s="101" t="s">
        <v>330</v>
      </c>
      <c r="RMX577" s="102"/>
      <c r="RMY577" s="102"/>
      <c r="RMZ577" s="102"/>
      <c r="RNA577" s="102"/>
      <c r="RNB577" s="102"/>
      <c r="RNC577" s="102"/>
      <c r="RND577" s="103"/>
      <c r="RNE577" s="101" t="s">
        <v>330</v>
      </c>
      <c r="RNF577" s="102"/>
      <c r="RNG577" s="102"/>
      <c r="RNH577" s="102"/>
      <c r="RNI577" s="102"/>
      <c r="RNJ577" s="102"/>
      <c r="RNK577" s="102"/>
      <c r="RNL577" s="103"/>
      <c r="RNM577" s="101" t="s">
        <v>330</v>
      </c>
      <c r="RNN577" s="102"/>
      <c r="RNO577" s="102"/>
      <c r="RNP577" s="102"/>
      <c r="RNQ577" s="102"/>
      <c r="RNR577" s="102"/>
      <c r="RNS577" s="102"/>
      <c r="RNT577" s="103"/>
      <c r="RNU577" s="101" t="s">
        <v>330</v>
      </c>
      <c r="RNV577" s="102"/>
      <c r="RNW577" s="102"/>
      <c r="RNX577" s="102"/>
      <c r="RNY577" s="102"/>
      <c r="RNZ577" s="102"/>
      <c r="ROA577" s="102"/>
      <c r="ROB577" s="103"/>
      <c r="ROC577" s="101" t="s">
        <v>330</v>
      </c>
      <c r="ROD577" s="102"/>
      <c r="ROE577" s="102"/>
      <c r="ROF577" s="102"/>
      <c r="ROG577" s="102"/>
      <c r="ROH577" s="102"/>
      <c r="ROI577" s="102"/>
      <c r="ROJ577" s="103"/>
      <c r="ROK577" s="101" t="s">
        <v>330</v>
      </c>
      <c r="ROL577" s="102"/>
      <c r="ROM577" s="102"/>
      <c r="RON577" s="102"/>
      <c r="ROO577" s="102"/>
      <c r="ROP577" s="102"/>
      <c r="ROQ577" s="102"/>
      <c r="ROR577" s="103"/>
      <c r="ROS577" s="101" t="s">
        <v>330</v>
      </c>
      <c r="ROT577" s="102"/>
      <c r="ROU577" s="102"/>
      <c r="ROV577" s="102"/>
      <c r="ROW577" s="102"/>
      <c r="ROX577" s="102"/>
      <c r="ROY577" s="102"/>
      <c r="ROZ577" s="103"/>
      <c r="RPA577" s="101" t="s">
        <v>330</v>
      </c>
      <c r="RPB577" s="102"/>
      <c r="RPC577" s="102"/>
      <c r="RPD577" s="102"/>
      <c r="RPE577" s="102"/>
      <c r="RPF577" s="102"/>
      <c r="RPG577" s="102"/>
      <c r="RPH577" s="103"/>
      <c r="RPI577" s="101" t="s">
        <v>330</v>
      </c>
      <c r="RPJ577" s="102"/>
      <c r="RPK577" s="102"/>
      <c r="RPL577" s="102"/>
      <c r="RPM577" s="102"/>
      <c r="RPN577" s="102"/>
      <c r="RPO577" s="102"/>
      <c r="RPP577" s="103"/>
      <c r="RPQ577" s="101" t="s">
        <v>330</v>
      </c>
      <c r="RPR577" s="102"/>
      <c r="RPS577" s="102"/>
      <c r="RPT577" s="102"/>
      <c r="RPU577" s="102"/>
      <c r="RPV577" s="102"/>
      <c r="RPW577" s="102"/>
      <c r="RPX577" s="103"/>
      <c r="RPY577" s="101" t="s">
        <v>330</v>
      </c>
      <c r="RPZ577" s="102"/>
      <c r="RQA577" s="102"/>
      <c r="RQB577" s="102"/>
      <c r="RQC577" s="102"/>
      <c r="RQD577" s="102"/>
      <c r="RQE577" s="102"/>
      <c r="RQF577" s="103"/>
      <c r="RQG577" s="101" t="s">
        <v>330</v>
      </c>
      <c r="RQH577" s="102"/>
      <c r="RQI577" s="102"/>
      <c r="RQJ577" s="102"/>
      <c r="RQK577" s="102"/>
      <c r="RQL577" s="102"/>
      <c r="RQM577" s="102"/>
      <c r="RQN577" s="103"/>
      <c r="RQO577" s="101" t="s">
        <v>330</v>
      </c>
      <c r="RQP577" s="102"/>
      <c r="RQQ577" s="102"/>
      <c r="RQR577" s="102"/>
      <c r="RQS577" s="102"/>
      <c r="RQT577" s="102"/>
      <c r="RQU577" s="102"/>
      <c r="RQV577" s="103"/>
      <c r="RQW577" s="101" t="s">
        <v>330</v>
      </c>
      <c r="RQX577" s="102"/>
      <c r="RQY577" s="102"/>
      <c r="RQZ577" s="102"/>
      <c r="RRA577" s="102"/>
      <c r="RRB577" s="102"/>
      <c r="RRC577" s="102"/>
      <c r="RRD577" s="103"/>
      <c r="RRE577" s="101" t="s">
        <v>330</v>
      </c>
      <c r="RRF577" s="102"/>
      <c r="RRG577" s="102"/>
      <c r="RRH577" s="102"/>
      <c r="RRI577" s="102"/>
      <c r="RRJ577" s="102"/>
      <c r="RRK577" s="102"/>
      <c r="RRL577" s="103"/>
      <c r="RRM577" s="101" t="s">
        <v>330</v>
      </c>
      <c r="RRN577" s="102"/>
      <c r="RRO577" s="102"/>
      <c r="RRP577" s="102"/>
      <c r="RRQ577" s="102"/>
      <c r="RRR577" s="102"/>
      <c r="RRS577" s="102"/>
      <c r="RRT577" s="103"/>
      <c r="RRU577" s="101" t="s">
        <v>330</v>
      </c>
      <c r="RRV577" s="102"/>
      <c r="RRW577" s="102"/>
      <c r="RRX577" s="102"/>
      <c r="RRY577" s="102"/>
      <c r="RRZ577" s="102"/>
      <c r="RSA577" s="102"/>
      <c r="RSB577" s="103"/>
      <c r="RSC577" s="101" t="s">
        <v>330</v>
      </c>
      <c r="RSD577" s="102"/>
      <c r="RSE577" s="102"/>
      <c r="RSF577" s="102"/>
      <c r="RSG577" s="102"/>
      <c r="RSH577" s="102"/>
      <c r="RSI577" s="102"/>
      <c r="RSJ577" s="103"/>
      <c r="RSK577" s="101" t="s">
        <v>330</v>
      </c>
      <c r="RSL577" s="102"/>
      <c r="RSM577" s="102"/>
      <c r="RSN577" s="102"/>
      <c r="RSO577" s="102"/>
      <c r="RSP577" s="102"/>
      <c r="RSQ577" s="102"/>
      <c r="RSR577" s="103"/>
      <c r="RSS577" s="101" t="s">
        <v>330</v>
      </c>
      <c r="RST577" s="102"/>
      <c r="RSU577" s="102"/>
      <c r="RSV577" s="102"/>
      <c r="RSW577" s="102"/>
      <c r="RSX577" s="102"/>
      <c r="RSY577" s="102"/>
      <c r="RSZ577" s="103"/>
      <c r="RTA577" s="101" t="s">
        <v>330</v>
      </c>
      <c r="RTB577" s="102"/>
      <c r="RTC577" s="102"/>
      <c r="RTD577" s="102"/>
      <c r="RTE577" s="102"/>
      <c r="RTF577" s="102"/>
      <c r="RTG577" s="102"/>
      <c r="RTH577" s="103"/>
      <c r="RTI577" s="101" t="s">
        <v>330</v>
      </c>
      <c r="RTJ577" s="102"/>
      <c r="RTK577" s="102"/>
      <c r="RTL577" s="102"/>
      <c r="RTM577" s="102"/>
      <c r="RTN577" s="102"/>
      <c r="RTO577" s="102"/>
      <c r="RTP577" s="103"/>
      <c r="RTQ577" s="101" t="s">
        <v>330</v>
      </c>
      <c r="RTR577" s="102"/>
      <c r="RTS577" s="102"/>
      <c r="RTT577" s="102"/>
      <c r="RTU577" s="102"/>
      <c r="RTV577" s="102"/>
      <c r="RTW577" s="102"/>
      <c r="RTX577" s="103"/>
      <c r="RTY577" s="101" t="s">
        <v>330</v>
      </c>
      <c r="RTZ577" s="102"/>
      <c r="RUA577" s="102"/>
      <c r="RUB577" s="102"/>
      <c r="RUC577" s="102"/>
      <c r="RUD577" s="102"/>
      <c r="RUE577" s="102"/>
      <c r="RUF577" s="103"/>
      <c r="RUG577" s="101" t="s">
        <v>330</v>
      </c>
      <c r="RUH577" s="102"/>
      <c r="RUI577" s="102"/>
      <c r="RUJ577" s="102"/>
      <c r="RUK577" s="102"/>
      <c r="RUL577" s="102"/>
      <c r="RUM577" s="102"/>
      <c r="RUN577" s="103"/>
      <c r="RUO577" s="101" t="s">
        <v>330</v>
      </c>
      <c r="RUP577" s="102"/>
      <c r="RUQ577" s="102"/>
      <c r="RUR577" s="102"/>
      <c r="RUS577" s="102"/>
      <c r="RUT577" s="102"/>
      <c r="RUU577" s="102"/>
      <c r="RUV577" s="103"/>
      <c r="RUW577" s="101" t="s">
        <v>330</v>
      </c>
      <c r="RUX577" s="102"/>
      <c r="RUY577" s="102"/>
      <c r="RUZ577" s="102"/>
      <c r="RVA577" s="102"/>
      <c r="RVB577" s="102"/>
      <c r="RVC577" s="102"/>
      <c r="RVD577" s="103"/>
      <c r="RVE577" s="101" t="s">
        <v>330</v>
      </c>
      <c r="RVF577" s="102"/>
      <c r="RVG577" s="102"/>
      <c r="RVH577" s="102"/>
      <c r="RVI577" s="102"/>
      <c r="RVJ577" s="102"/>
      <c r="RVK577" s="102"/>
      <c r="RVL577" s="103"/>
      <c r="RVM577" s="101" t="s">
        <v>330</v>
      </c>
      <c r="RVN577" s="102"/>
      <c r="RVO577" s="102"/>
      <c r="RVP577" s="102"/>
      <c r="RVQ577" s="102"/>
      <c r="RVR577" s="102"/>
      <c r="RVS577" s="102"/>
      <c r="RVT577" s="103"/>
      <c r="RVU577" s="101" t="s">
        <v>330</v>
      </c>
      <c r="RVV577" s="102"/>
      <c r="RVW577" s="102"/>
      <c r="RVX577" s="102"/>
      <c r="RVY577" s="102"/>
      <c r="RVZ577" s="102"/>
      <c r="RWA577" s="102"/>
      <c r="RWB577" s="103"/>
      <c r="RWC577" s="101" t="s">
        <v>330</v>
      </c>
      <c r="RWD577" s="102"/>
      <c r="RWE577" s="102"/>
      <c r="RWF577" s="102"/>
      <c r="RWG577" s="102"/>
      <c r="RWH577" s="102"/>
      <c r="RWI577" s="102"/>
      <c r="RWJ577" s="103"/>
      <c r="RWK577" s="101" t="s">
        <v>330</v>
      </c>
      <c r="RWL577" s="102"/>
      <c r="RWM577" s="102"/>
      <c r="RWN577" s="102"/>
      <c r="RWO577" s="102"/>
      <c r="RWP577" s="102"/>
      <c r="RWQ577" s="102"/>
      <c r="RWR577" s="103"/>
      <c r="RWS577" s="101" t="s">
        <v>330</v>
      </c>
      <c r="RWT577" s="102"/>
      <c r="RWU577" s="102"/>
      <c r="RWV577" s="102"/>
      <c r="RWW577" s="102"/>
      <c r="RWX577" s="102"/>
      <c r="RWY577" s="102"/>
      <c r="RWZ577" s="103"/>
      <c r="RXA577" s="101" t="s">
        <v>330</v>
      </c>
      <c r="RXB577" s="102"/>
      <c r="RXC577" s="102"/>
      <c r="RXD577" s="102"/>
      <c r="RXE577" s="102"/>
      <c r="RXF577" s="102"/>
      <c r="RXG577" s="102"/>
      <c r="RXH577" s="103"/>
      <c r="RXI577" s="101" t="s">
        <v>330</v>
      </c>
      <c r="RXJ577" s="102"/>
      <c r="RXK577" s="102"/>
      <c r="RXL577" s="102"/>
      <c r="RXM577" s="102"/>
      <c r="RXN577" s="102"/>
      <c r="RXO577" s="102"/>
      <c r="RXP577" s="103"/>
      <c r="RXQ577" s="101" t="s">
        <v>330</v>
      </c>
      <c r="RXR577" s="102"/>
      <c r="RXS577" s="102"/>
      <c r="RXT577" s="102"/>
      <c r="RXU577" s="102"/>
      <c r="RXV577" s="102"/>
      <c r="RXW577" s="102"/>
      <c r="RXX577" s="103"/>
      <c r="RXY577" s="101" t="s">
        <v>330</v>
      </c>
      <c r="RXZ577" s="102"/>
      <c r="RYA577" s="102"/>
      <c r="RYB577" s="102"/>
      <c r="RYC577" s="102"/>
      <c r="RYD577" s="102"/>
      <c r="RYE577" s="102"/>
      <c r="RYF577" s="103"/>
      <c r="RYG577" s="101" t="s">
        <v>330</v>
      </c>
      <c r="RYH577" s="102"/>
      <c r="RYI577" s="102"/>
      <c r="RYJ577" s="102"/>
      <c r="RYK577" s="102"/>
      <c r="RYL577" s="102"/>
      <c r="RYM577" s="102"/>
      <c r="RYN577" s="103"/>
      <c r="RYO577" s="101" t="s">
        <v>330</v>
      </c>
      <c r="RYP577" s="102"/>
      <c r="RYQ577" s="102"/>
      <c r="RYR577" s="102"/>
      <c r="RYS577" s="102"/>
      <c r="RYT577" s="102"/>
      <c r="RYU577" s="102"/>
      <c r="RYV577" s="103"/>
      <c r="RYW577" s="101" t="s">
        <v>330</v>
      </c>
      <c r="RYX577" s="102"/>
      <c r="RYY577" s="102"/>
      <c r="RYZ577" s="102"/>
      <c r="RZA577" s="102"/>
      <c r="RZB577" s="102"/>
      <c r="RZC577" s="102"/>
      <c r="RZD577" s="103"/>
      <c r="RZE577" s="101" t="s">
        <v>330</v>
      </c>
      <c r="RZF577" s="102"/>
      <c r="RZG577" s="102"/>
      <c r="RZH577" s="102"/>
      <c r="RZI577" s="102"/>
      <c r="RZJ577" s="102"/>
      <c r="RZK577" s="102"/>
      <c r="RZL577" s="103"/>
      <c r="RZM577" s="101" t="s">
        <v>330</v>
      </c>
      <c r="RZN577" s="102"/>
      <c r="RZO577" s="102"/>
      <c r="RZP577" s="102"/>
      <c r="RZQ577" s="102"/>
      <c r="RZR577" s="102"/>
      <c r="RZS577" s="102"/>
      <c r="RZT577" s="103"/>
      <c r="RZU577" s="101" t="s">
        <v>330</v>
      </c>
      <c r="RZV577" s="102"/>
      <c r="RZW577" s="102"/>
      <c r="RZX577" s="102"/>
      <c r="RZY577" s="102"/>
      <c r="RZZ577" s="102"/>
      <c r="SAA577" s="102"/>
      <c r="SAB577" s="103"/>
      <c r="SAC577" s="101" t="s">
        <v>330</v>
      </c>
      <c r="SAD577" s="102"/>
      <c r="SAE577" s="102"/>
      <c r="SAF577" s="102"/>
      <c r="SAG577" s="102"/>
      <c r="SAH577" s="102"/>
      <c r="SAI577" s="102"/>
      <c r="SAJ577" s="103"/>
      <c r="SAK577" s="101" t="s">
        <v>330</v>
      </c>
      <c r="SAL577" s="102"/>
      <c r="SAM577" s="102"/>
      <c r="SAN577" s="102"/>
      <c r="SAO577" s="102"/>
      <c r="SAP577" s="102"/>
      <c r="SAQ577" s="102"/>
      <c r="SAR577" s="103"/>
      <c r="SAS577" s="101" t="s">
        <v>330</v>
      </c>
      <c r="SAT577" s="102"/>
      <c r="SAU577" s="102"/>
      <c r="SAV577" s="102"/>
      <c r="SAW577" s="102"/>
      <c r="SAX577" s="102"/>
      <c r="SAY577" s="102"/>
      <c r="SAZ577" s="103"/>
      <c r="SBA577" s="101" t="s">
        <v>330</v>
      </c>
      <c r="SBB577" s="102"/>
      <c r="SBC577" s="102"/>
      <c r="SBD577" s="102"/>
      <c r="SBE577" s="102"/>
      <c r="SBF577" s="102"/>
      <c r="SBG577" s="102"/>
      <c r="SBH577" s="103"/>
      <c r="SBI577" s="101" t="s">
        <v>330</v>
      </c>
      <c r="SBJ577" s="102"/>
      <c r="SBK577" s="102"/>
      <c r="SBL577" s="102"/>
      <c r="SBM577" s="102"/>
      <c r="SBN577" s="102"/>
      <c r="SBO577" s="102"/>
      <c r="SBP577" s="103"/>
      <c r="SBQ577" s="101" t="s">
        <v>330</v>
      </c>
      <c r="SBR577" s="102"/>
      <c r="SBS577" s="102"/>
      <c r="SBT577" s="102"/>
      <c r="SBU577" s="102"/>
      <c r="SBV577" s="102"/>
      <c r="SBW577" s="102"/>
      <c r="SBX577" s="103"/>
      <c r="SBY577" s="101" t="s">
        <v>330</v>
      </c>
      <c r="SBZ577" s="102"/>
      <c r="SCA577" s="102"/>
      <c r="SCB577" s="102"/>
      <c r="SCC577" s="102"/>
      <c r="SCD577" s="102"/>
      <c r="SCE577" s="102"/>
      <c r="SCF577" s="103"/>
      <c r="SCG577" s="101" t="s">
        <v>330</v>
      </c>
      <c r="SCH577" s="102"/>
      <c r="SCI577" s="102"/>
      <c r="SCJ577" s="102"/>
      <c r="SCK577" s="102"/>
      <c r="SCL577" s="102"/>
      <c r="SCM577" s="102"/>
      <c r="SCN577" s="103"/>
      <c r="SCO577" s="101" t="s">
        <v>330</v>
      </c>
      <c r="SCP577" s="102"/>
      <c r="SCQ577" s="102"/>
      <c r="SCR577" s="102"/>
      <c r="SCS577" s="102"/>
      <c r="SCT577" s="102"/>
      <c r="SCU577" s="102"/>
      <c r="SCV577" s="103"/>
      <c r="SCW577" s="101" t="s">
        <v>330</v>
      </c>
      <c r="SCX577" s="102"/>
      <c r="SCY577" s="102"/>
      <c r="SCZ577" s="102"/>
      <c r="SDA577" s="102"/>
      <c r="SDB577" s="102"/>
      <c r="SDC577" s="102"/>
      <c r="SDD577" s="103"/>
      <c r="SDE577" s="101" t="s">
        <v>330</v>
      </c>
      <c r="SDF577" s="102"/>
      <c r="SDG577" s="102"/>
      <c r="SDH577" s="102"/>
      <c r="SDI577" s="102"/>
      <c r="SDJ577" s="102"/>
      <c r="SDK577" s="102"/>
      <c r="SDL577" s="103"/>
      <c r="SDM577" s="101" t="s">
        <v>330</v>
      </c>
      <c r="SDN577" s="102"/>
      <c r="SDO577" s="102"/>
      <c r="SDP577" s="102"/>
      <c r="SDQ577" s="102"/>
      <c r="SDR577" s="102"/>
      <c r="SDS577" s="102"/>
      <c r="SDT577" s="103"/>
      <c r="SDU577" s="101" t="s">
        <v>330</v>
      </c>
      <c r="SDV577" s="102"/>
      <c r="SDW577" s="102"/>
      <c r="SDX577" s="102"/>
      <c r="SDY577" s="102"/>
      <c r="SDZ577" s="102"/>
      <c r="SEA577" s="102"/>
      <c r="SEB577" s="103"/>
      <c r="SEC577" s="101" t="s">
        <v>330</v>
      </c>
      <c r="SED577" s="102"/>
      <c r="SEE577" s="102"/>
      <c r="SEF577" s="102"/>
      <c r="SEG577" s="102"/>
      <c r="SEH577" s="102"/>
      <c r="SEI577" s="102"/>
      <c r="SEJ577" s="103"/>
      <c r="SEK577" s="101" t="s">
        <v>330</v>
      </c>
      <c r="SEL577" s="102"/>
      <c r="SEM577" s="102"/>
      <c r="SEN577" s="102"/>
      <c r="SEO577" s="102"/>
      <c r="SEP577" s="102"/>
      <c r="SEQ577" s="102"/>
      <c r="SER577" s="103"/>
      <c r="SES577" s="101" t="s">
        <v>330</v>
      </c>
      <c r="SET577" s="102"/>
      <c r="SEU577" s="102"/>
      <c r="SEV577" s="102"/>
      <c r="SEW577" s="102"/>
      <c r="SEX577" s="102"/>
      <c r="SEY577" s="102"/>
      <c r="SEZ577" s="103"/>
      <c r="SFA577" s="101" t="s">
        <v>330</v>
      </c>
      <c r="SFB577" s="102"/>
      <c r="SFC577" s="102"/>
      <c r="SFD577" s="102"/>
      <c r="SFE577" s="102"/>
      <c r="SFF577" s="102"/>
      <c r="SFG577" s="102"/>
      <c r="SFH577" s="103"/>
      <c r="SFI577" s="101" t="s">
        <v>330</v>
      </c>
      <c r="SFJ577" s="102"/>
      <c r="SFK577" s="102"/>
      <c r="SFL577" s="102"/>
      <c r="SFM577" s="102"/>
      <c r="SFN577" s="102"/>
      <c r="SFO577" s="102"/>
      <c r="SFP577" s="103"/>
      <c r="SFQ577" s="101" t="s">
        <v>330</v>
      </c>
      <c r="SFR577" s="102"/>
      <c r="SFS577" s="102"/>
      <c r="SFT577" s="102"/>
      <c r="SFU577" s="102"/>
      <c r="SFV577" s="102"/>
      <c r="SFW577" s="102"/>
      <c r="SFX577" s="103"/>
      <c r="SFY577" s="101" t="s">
        <v>330</v>
      </c>
      <c r="SFZ577" s="102"/>
      <c r="SGA577" s="102"/>
      <c r="SGB577" s="102"/>
      <c r="SGC577" s="102"/>
      <c r="SGD577" s="102"/>
      <c r="SGE577" s="102"/>
      <c r="SGF577" s="103"/>
      <c r="SGG577" s="101" t="s">
        <v>330</v>
      </c>
      <c r="SGH577" s="102"/>
      <c r="SGI577" s="102"/>
      <c r="SGJ577" s="102"/>
      <c r="SGK577" s="102"/>
      <c r="SGL577" s="102"/>
      <c r="SGM577" s="102"/>
      <c r="SGN577" s="103"/>
      <c r="SGO577" s="101" t="s">
        <v>330</v>
      </c>
      <c r="SGP577" s="102"/>
      <c r="SGQ577" s="102"/>
      <c r="SGR577" s="102"/>
      <c r="SGS577" s="102"/>
      <c r="SGT577" s="102"/>
      <c r="SGU577" s="102"/>
      <c r="SGV577" s="103"/>
      <c r="SGW577" s="101" t="s">
        <v>330</v>
      </c>
      <c r="SGX577" s="102"/>
      <c r="SGY577" s="102"/>
      <c r="SGZ577" s="102"/>
      <c r="SHA577" s="102"/>
      <c r="SHB577" s="102"/>
      <c r="SHC577" s="102"/>
      <c r="SHD577" s="103"/>
      <c r="SHE577" s="101" t="s">
        <v>330</v>
      </c>
      <c r="SHF577" s="102"/>
      <c r="SHG577" s="102"/>
      <c r="SHH577" s="102"/>
      <c r="SHI577" s="102"/>
      <c r="SHJ577" s="102"/>
      <c r="SHK577" s="102"/>
      <c r="SHL577" s="103"/>
      <c r="SHM577" s="101" t="s">
        <v>330</v>
      </c>
      <c r="SHN577" s="102"/>
      <c r="SHO577" s="102"/>
      <c r="SHP577" s="102"/>
      <c r="SHQ577" s="102"/>
      <c r="SHR577" s="102"/>
      <c r="SHS577" s="102"/>
      <c r="SHT577" s="103"/>
      <c r="SHU577" s="101" t="s">
        <v>330</v>
      </c>
      <c r="SHV577" s="102"/>
      <c r="SHW577" s="102"/>
      <c r="SHX577" s="102"/>
      <c r="SHY577" s="102"/>
      <c r="SHZ577" s="102"/>
      <c r="SIA577" s="102"/>
      <c r="SIB577" s="103"/>
      <c r="SIC577" s="101" t="s">
        <v>330</v>
      </c>
      <c r="SID577" s="102"/>
      <c r="SIE577" s="102"/>
      <c r="SIF577" s="102"/>
      <c r="SIG577" s="102"/>
      <c r="SIH577" s="102"/>
      <c r="SII577" s="102"/>
      <c r="SIJ577" s="103"/>
      <c r="SIK577" s="101" t="s">
        <v>330</v>
      </c>
      <c r="SIL577" s="102"/>
      <c r="SIM577" s="102"/>
      <c r="SIN577" s="102"/>
      <c r="SIO577" s="102"/>
      <c r="SIP577" s="102"/>
      <c r="SIQ577" s="102"/>
      <c r="SIR577" s="103"/>
      <c r="SIS577" s="101" t="s">
        <v>330</v>
      </c>
      <c r="SIT577" s="102"/>
      <c r="SIU577" s="102"/>
      <c r="SIV577" s="102"/>
      <c r="SIW577" s="102"/>
      <c r="SIX577" s="102"/>
      <c r="SIY577" s="102"/>
      <c r="SIZ577" s="103"/>
      <c r="SJA577" s="101" t="s">
        <v>330</v>
      </c>
      <c r="SJB577" s="102"/>
      <c r="SJC577" s="102"/>
      <c r="SJD577" s="102"/>
      <c r="SJE577" s="102"/>
      <c r="SJF577" s="102"/>
      <c r="SJG577" s="102"/>
      <c r="SJH577" s="103"/>
      <c r="SJI577" s="101" t="s">
        <v>330</v>
      </c>
      <c r="SJJ577" s="102"/>
      <c r="SJK577" s="102"/>
      <c r="SJL577" s="102"/>
      <c r="SJM577" s="102"/>
      <c r="SJN577" s="102"/>
      <c r="SJO577" s="102"/>
      <c r="SJP577" s="103"/>
      <c r="SJQ577" s="101" t="s">
        <v>330</v>
      </c>
      <c r="SJR577" s="102"/>
      <c r="SJS577" s="102"/>
      <c r="SJT577" s="102"/>
      <c r="SJU577" s="102"/>
      <c r="SJV577" s="102"/>
      <c r="SJW577" s="102"/>
      <c r="SJX577" s="103"/>
      <c r="SJY577" s="101" t="s">
        <v>330</v>
      </c>
      <c r="SJZ577" s="102"/>
      <c r="SKA577" s="102"/>
      <c r="SKB577" s="102"/>
      <c r="SKC577" s="102"/>
      <c r="SKD577" s="102"/>
      <c r="SKE577" s="102"/>
      <c r="SKF577" s="103"/>
      <c r="SKG577" s="101" t="s">
        <v>330</v>
      </c>
      <c r="SKH577" s="102"/>
      <c r="SKI577" s="102"/>
      <c r="SKJ577" s="102"/>
      <c r="SKK577" s="102"/>
      <c r="SKL577" s="102"/>
      <c r="SKM577" s="102"/>
      <c r="SKN577" s="103"/>
      <c r="SKO577" s="101" t="s">
        <v>330</v>
      </c>
      <c r="SKP577" s="102"/>
      <c r="SKQ577" s="102"/>
      <c r="SKR577" s="102"/>
      <c r="SKS577" s="102"/>
      <c r="SKT577" s="102"/>
      <c r="SKU577" s="102"/>
      <c r="SKV577" s="103"/>
      <c r="SKW577" s="101" t="s">
        <v>330</v>
      </c>
      <c r="SKX577" s="102"/>
      <c r="SKY577" s="102"/>
      <c r="SKZ577" s="102"/>
      <c r="SLA577" s="102"/>
      <c r="SLB577" s="102"/>
      <c r="SLC577" s="102"/>
      <c r="SLD577" s="103"/>
      <c r="SLE577" s="101" t="s">
        <v>330</v>
      </c>
      <c r="SLF577" s="102"/>
      <c r="SLG577" s="102"/>
      <c r="SLH577" s="102"/>
      <c r="SLI577" s="102"/>
      <c r="SLJ577" s="102"/>
      <c r="SLK577" s="102"/>
      <c r="SLL577" s="103"/>
      <c r="SLM577" s="101" t="s">
        <v>330</v>
      </c>
      <c r="SLN577" s="102"/>
      <c r="SLO577" s="102"/>
      <c r="SLP577" s="102"/>
      <c r="SLQ577" s="102"/>
      <c r="SLR577" s="102"/>
      <c r="SLS577" s="102"/>
      <c r="SLT577" s="103"/>
      <c r="SLU577" s="101" t="s">
        <v>330</v>
      </c>
      <c r="SLV577" s="102"/>
      <c r="SLW577" s="102"/>
      <c r="SLX577" s="102"/>
      <c r="SLY577" s="102"/>
      <c r="SLZ577" s="102"/>
      <c r="SMA577" s="102"/>
      <c r="SMB577" s="103"/>
      <c r="SMC577" s="101" t="s">
        <v>330</v>
      </c>
      <c r="SMD577" s="102"/>
      <c r="SME577" s="102"/>
      <c r="SMF577" s="102"/>
      <c r="SMG577" s="102"/>
      <c r="SMH577" s="102"/>
      <c r="SMI577" s="102"/>
      <c r="SMJ577" s="103"/>
      <c r="SMK577" s="101" t="s">
        <v>330</v>
      </c>
      <c r="SML577" s="102"/>
      <c r="SMM577" s="102"/>
      <c r="SMN577" s="102"/>
      <c r="SMO577" s="102"/>
      <c r="SMP577" s="102"/>
      <c r="SMQ577" s="102"/>
      <c r="SMR577" s="103"/>
      <c r="SMS577" s="101" t="s">
        <v>330</v>
      </c>
      <c r="SMT577" s="102"/>
      <c r="SMU577" s="102"/>
      <c r="SMV577" s="102"/>
      <c r="SMW577" s="102"/>
      <c r="SMX577" s="102"/>
      <c r="SMY577" s="102"/>
      <c r="SMZ577" s="103"/>
      <c r="SNA577" s="101" t="s">
        <v>330</v>
      </c>
      <c r="SNB577" s="102"/>
      <c r="SNC577" s="102"/>
      <c r="SND577" s="102"/>
      <c r="SNE577" s="102"/>
      <c r="SNF577" s="102"/>
      <c r="SNG577" s="102"/>
      <c r="SNH577" s="103"/>
      <c r="SNI577" s="101" t="s">
        <v>330</v>
      </c>
      <c r="SNJ577" s="102"/>
      <c r="SNK577" s="102"/>
      <c r="SNL577" s="102"/>
      <c r="SNM577" s="102"/>
      <c r="SNN577" s="102"/>
      <c r="SNO577" s="102"/>
      <c r="SNP577" s="103"/>
      <c r="SNQ577" s="101" t="s">
        <v>330</v>
      </c>
      <c r="SNR577" s="102"/>
      <c r="SNS577" s="102"/>
      <c r="SNT577" s="102"/>
      <c r="SNU577" s="102"/>
      <c r="SNV577" s="102"/>
      <c r="SNW577" s="102"/>
      <c r="SNX577" s="103"/>
      <c r="SNY577" s="101" t="s">
        <v>330</v>
      </c>
      <c r="SNZ577" s="102"/>
      <c r="SOA577" s="102"/>
      <c r="SOB577" s="102"/>
      <c r="SOC577" s="102"/>
      <c r="SOD577" s="102"/>
      <c r="SOE577" s="102"/>
      <c r="SOF577" s="103"/>
      <c r="SOG577" s="101" t="s">
        <v>330</v>
      </c>
      <c r="SOH577" s="102"/>
      <c r="SOI577" s="102"/>
      <c r="SOJ577" s="102"/>
      <c r="SOK577" s="102"/>
      <c r="SOL577" s="102"/>
      <c r="SOM577" s="102"/>
      <c r="SON577" s="103"/>
      <c r="SOO577" s="101" t="s">
        <v>330</v>
      </c>
      <c r="SOP577" s="102"/>
      <c r="SOQ577" s="102"/>
      <c r="SOR577" s="102"/>
      <c r="SOS577" s="102"/>
      <c r="SOT577" s="102"/>
      <c r="SOU577" s="102"/>
      <c r="SOV577" s="103"/>
      <c r="SOW577" s="101" t="s">
        <v>330</v>
      </c>
      <c r="SOX577" s="102"/>
      <c r="SOY577" s="102"/>
      <c r="SOZ577" s="102"/>
      <c r="SPA577" s="102"/>
      <c r="SPB577" s="102"/>
      <c r="SPC577" s="102"/>
      <c r="SPD577" s="103"/>
      <c r="SPE577" s="101" t="s">
        <v>330</v>
      </c>
      <c r="SPF577" s="102"/>
      <c r="SPG577" s="102"/>
      <c r="SPH577" s="102"/>
      <c r="SPI577" s="102"/>
      <c r="SPJ577" s="102"/>
      <c r="SPK577" s="102"/>
      <c r="SPL577" s="103"/>
      <c r="SPM577" s="101" t="s">
        <v>330</v>
      </c>
      <c r="SPN577" s="102"/>
      <c r="SPO577" s="102"/>
      <c r="SPP577" s="102"/>
      <c r="SPQ577" s="102"/>
      <c r="SPR577" s="102"/>
      <c r="SPS577" s="102"/>
      <c r="SPT577" s="103"/>
      <c r="SPU577" s="101" t="s">
        <v>330</v>
      </c>
      <c r="SPV577" s="102"/>
      <c r="SPW577" s="102"/>
      <c r="SPX577" s="102"/>
      <c r="SPY577" s="102"/>
      <c r="SPZ577" s="102"/>
      <c r="SQA577" s="102"/>
      <c r="SQB577" s="103"/>
      <c r="SQC577" s="101" t="s">
        <v>330</v>
      </c>
      <c r="SQD577" s="102"/>
      <c r="SQE577" s="102"/>
      <c r="SQF577" s="102"/>
      <c r="SQG577" s="102"/>
      <c r="SQH577" s="102"/>
      <c r="SQI577" s="102"/>
      <c r="SQJ577" s="103"/>
      <c r="SQK577" s="101" t="s">
        <v>330</v>
      </c>
      <c r="SQL577" s="102"/>
      <c r="SQM577" s="102"/>
      <c r="SQN577" s="102"/>
      <c r="SQO577" s="102"/>
      <c r="SQP577" s="102"/>
      <c r="SQQ577" s="102"/>
      <c r="SQR577" s="103"/>
      <c r="SQS577" s="101" t="s">
        <v>330</v>
      </c>
      <c r="SQT577" s="102"/>
      <c r="SQU577" s="102"/>
      <c r="SQV577" s="102"/>
      <c r="SQW577" s="102"/>
      <c r="SQX577" s="102"/>
      <c r="SQY577" s="102"/>
      <c r="SQZ577" s="103"/>
      <c r="SRA577" s="101" t="s">
        <v>330</v>
      </c>
      <c r="SRB577" s="102"/>
      <c r="SRC577" s="102"/>
      <c r="SRD577" s="102"/>
      <c r="SRE577" s="102"/>
      <c r="SRF577" s="102"/>
      <c r="SRG577" s="102"/>
      <c r="SRH577" s="103"/>
      <c r="SRI577" s="101" t="s">
        <v>330</v>
      </c>
      <c r="SRJ577" s="102"/>
      <c r="SRK577" s="102"/>
      <c r="SRL577" s="102"/>
      <c r="SRM577" s="102"/>
      <c r="SRN577" s="102"/>
      <c r="SRO577" s="102"/>
      <c r="SRP577" s="103"/>
      <c r="SRQ577" s="101" t="s">
        <v>330</v>
      </c>
      <c r="SRR577" s="102"/>
      <c r="SRS577" s="102"/>
      <c r="SRT577" s="102"/>
      <c r="SRU577" s="102"/>
      <c r="SRV577" s="102"/>
      <c r="SRW577" s="102"/>
      <c r="SRX577" s="103"/>
      <c r="SRY577" s="101" t="s">
        <v>330</v>
      </c>
      <c r="SRZ577" s="102"/>
      <c r="SSA577" s="102"/>
      <c r="SSB577" s="102"/>
      <c r="SSC577" s="102"/>
      <c r="SSD577" s="102"/>
      <c r="SSE577" s="102"/>
      <c r="SSF577" s="103"/>
      <c r="SSG577" s="101" t="s">
        <v>330</v>
      </c>
      <c r="SSH577" s="102"/>
      <c r="SSI577" s="102"/>
      <c r="SSJ577" s="102"/>
      <c r="SSK577" s="102"/>
      <c r="SSL577" s="102"/>
      <c r="SSM577" s="102"/>
      <c r="SSN577" s="103"/>
      <c r="SSO577" s="101" t="s">
        <v>330</v>
      </c>
      <c r="SSP577" s="102"/>
      <c r="SSQ577" s="102"/>
      <c r="SSR577" s="102"/>
      <c r="SSS577" s="102"/>
      <c r="SST577" s="102"/>
      <c r="SSU577" s="102"/>
      <c r="SSV577" s="103"/>
      <c r="SSW577" s="101" t="s">
        <v>330</v>
      </c>
      <c r="SSX577" s="102"/>
      <c r="SSY577" s="102"/>
      <c r="SSZ577" s="102"/>
      <c r="STA577" s="102"/>
      <c r="STB577" s="102"/>
      <c r="STC577" s="102"/>
      <c r="STD577" s="103"/>
      <c r="STE577" s="101" t="s">
        <v>330</v>
      </c>
      <c r="STF577" s="102"/>
      <c r="STG577" s="102"/>
      <c r="STH577" s="102"/>
      <c r="STI577" s="102"/>
      <c r="STJ577" s="102"/>
      <c r="STK577" s="102"/>
      <c r="STL577" s="103"/>
      <c r="STM577" s="101" t="s">
        <v>330</v>
      </c>
      <c r="STN577" s="102"/>
      <c r="STO577" s="102"/>
      <c r="STP577" s="102"/>
      <c r="STQ577" s="102"/>
      <c r="STR577" s="102"/>
      <c r="STS577" s="102"/>
      <c r="STT577" s="103"/>
      <c r="STU577" s="101" t="s">
        <v>330</v>
      </c>
      <c r="STV577" s="102"/>
      <c r="STW577" s="102"/>
      <c r="STX577" s="102"/>
      <c r="STY577" s="102"/>
      <c r="STZ577" s="102"/>
      <c r="SUA577" s="102"/>
      <c r="SUB577" s="103"/>
      <c r="SUC577" s="101" t="s">
        <v>330</v>
      </c>
      <c r="SUD577" s="102"/>
      <c r="SUE577" s="102"/>
      <c r="SUF577" s="102"/>
      <c r="SUG577" s="102"/>
      <c r="SUH577" s="102"/>
      <c r="SUI577" s="102"/>
      <c r="SUJ577" s="103"/>
      <c r="SUK577" s="101" t="s">
        <v>330</v>
      </c>
      <c r="SUL577" s="102"/>
      <c r="SUM577" s="102"/>
      <c r="SUN577" s="102"/>
      <c r="SUO577" s="102"/>
      <c r="SUP577" s="102"/>
      <c r="SUQ577" s="102"/>
      <c r="SUR577" s="103"/>
      <c r="SUS577" s="101" t="s">
        <v>330</v>
      </c>
      <c r="SUT577" s="102"/>
      <c r="SUU577" s="102"/>
      <c r="SUV577" s="102"/>
      <c r="SUW577" s="102"/>
      <c r="SUX577" s="102"/>
      <c r="SUY577" s="102"/>
      <c r="SUZ577" s="103"/>
      <c r="SVA577" s="101" t="s">
        <v>330</v>
      </c>
      <c r="SVB577" s="102"/>
      <c r="SVC577" s="102"/>
      <c r="SVD577" s="102"/>
      <c r="SVE577" s="102"/>
      <c r="SVF577" s="102"/>
      <c r="SVG577" s="102"/>
      <c r="SVH577" s="103"/>
      <c r="SVI577" s="101" t="s">
        <v>330</v>
      </c>
      <c r="SVJ577" s="102"/>
      <c r="SVK577" s="102"/>
      <c r="SVL577" s="102"/>
      <c r="SVM577" s="102"/>
      <c r="SVN577" s="102"/>
      <c r="SVO577" s="102"/>
      <c r="SVP577" s="103"/>
      <c r="SVQ577" s="101" t="s">
        <v>330</v>
      </c>
      <c r="SVR577" s="102"/>
      <c r="SVS577" s="102"/>
      <c r="SVT577" s="102"/>
      <c r="SVU577" s="102"/>
      <c r="SVV577" s="102"/>
      <c r="SVW577" s="102"/>
      <c r="SVX577" s="103"/>
      <c r="SVY577" s="101" t="s">
        <v>330</v>
      </c>
      <c r="SVZ577" s="102"/>
      <c r="SWA577" s="102"/>
      <c r="SWB577" s="102"/>
      <c r="SWC577" s="102"/>
      <c r="SWD577" s="102"/>
      <c r="SWE577" s="102"/>
      <c r="SWF577" s="103"/>
      <c r="SWG577" s="101" t="s">
        <v>330</v>
      </c>
      <c r="SWH577" s="102"/>
      <c r="SWI577" s="102"/>
      <c r="SWJ577" s="102"/>
      <c r="SWK577" s="102"/>
      <c r="SWL577" s="102"/>
      <c r="SWM577" s="102"/>
      <c r="SWN577" s="103"/>
      <c r="SWO577" s="101" t="s">
        <v>330</v>
      </c>
      <c r="SWP577" s="102"/>
      <c r="SWQ577" s="102"/>
      <c r="SWR577" s="102"/>
      <c r="SWS577" s="102"/>
      <c r="SWT577" s="102"/>
      <c r="SWU577" s="102"/>
      <c r="SWV577" s="103"/>
      <c r="SWW577" s="101" t="s">
        <v>330</v>
      </c>
      <c r="SWX577" s="102"/>
      <c r="SWY577" s="102"/>
      <c r="SWZ577" s="102"/>
      <c r="SXA577" s="102"/>
      <c r="SXB577" s="102"/>
      <c r="SXC577" s="102"/>
      <c r="SXD577" s="103"/>
      <c r="SXE577" s="101" t="s">
        <v>330</v>
      </c>
      <c r="SXF577" s="102"/>
      <c r="SXG577" s="102"/>
      <c r="SXH577" s="102"/>
      <c r="SXI577" s="102"/>
      <c r="SXJ577" s="102"/>
      <c r="SXK577" s="102"/>
      <c r="SXL577" s="103"/>
      <c r="SXM577" s="101" t="s">
        <v>330</v>
      </c>
      <c r="SXN577" s="102"/>
      <c r="SXO577" s="102"/>
      <c r="SXP577" s="102"/>
      <c r="SXQ577" s="102"/>
      <c r="SXR577" s="102"/>
      <c r="SXS577" s="102"/>
      <c r="SXT577" s="103"/>
      <c r="SXU577" s="101" t="s">
        <v>330</v>
      </c>
      <c r="SXV577" s="102"/>
      <c r="SXW577" s="102"/>
      <c r="SXX577" s="102"/>
      <c r="SXY577" s="102"/>
      <c r="SXZ577" s="102"/>
      <c r="SYA577" s="102"/>
      <c r="SYB577" s="103"/>
      <c r="SYC577" s="101" t="s">
        <v>330</v>
      </c>
      <c r="SYD577" s="102"/>
      <c r="SYE577" s="102"/>
      <c r="SYF577" s="102"/>
      <c r="SYG577" s="102"/>
      <c r="SYH577" s="102"/>
      <c r="SYI577" s="102"/>
      <c r="SYJ577" s="103"/>
      <c r="SYK577" s="101" t="s">
        <v>330</v>
      </c>
      <c r="SYL577" s="102"/>
      <c r="SYM577" s="102"/>
      <c r="SYN577" s="102"/>
      <c r="SYO577" s="102"/>
      <c r="SYP577" s="102"/>
      <c r="SYQ577" s="102"/>
      <c r="SYR577" s="103"/>
      <c r="SYS577" s="101" t="s">
        <v>330</v>
      </c>
      <c r="SYT577" s="102"/>
      <c r="SYU577" s="102"/>
      <c r="SYV577" s="102"/>
      <c r="SYW577" s="102"/>
      <c r="SYX577" s="102"/>
      <c r="SYY577" s="102"/>
      <c r="SYZ577" s="103"/>
      <c r="SZA577" s="101" t="s">
        <v>330</v>
      </c>
      <c r="SZB577" s="102"/>
      <c r="SZC577" s="102"/>
      <c r="SZD577" s="102"/>
      <c r="SZE577" s="102"/>
      <c r="SZF577" s="102"/>
      <c r="SZG577" s="102"/>
      <c r="SZH577" s="103"/>
      <c r="SZI577" s="101" t="s">
        <v>330</v>
      </c>
      <c r="SZJ577" s="102"/>
      <c r="SZK577" s="102"/>
      <c r="SZL577" s="102"/>
      <c r="SZM577" s="102"/>
      <c r="SZN577" s="102"/>
      <c r="SZO577" s="102"/>
      <c r="SZP577" s="103"/>
      <c r="SZQ577" s="101" t="s">
        <v>330</v>
      </c>
      <c r="SZR577" s="102"/>
      <c r="SZS577" s="102"/>
      <c r="SZT577" s="102"/>
      <c r="SZU577" s="102"/>
      <c r="SZV577" s="102"/>
      <c r="SZW577" s="102"/>
      <c r="SZX577" s="103"/>
      <c r="SZY577" s="101" t="s">
        <v>330</v>
      </c>
      <c r="SZZ577" s="102"/>
      <c r="TAA577" s="102"/>
      <c r="TAB577" s="102"/>
      <c r="TAC577" s="102"/>
      <c r="TAD577" s="102"/>
      <c r="TAE577" s="102"/>
      <c r="TAF577" s="103"/>
      <c r="TAG577" s="101" t="s">
        <v>330</v>
      </c>
      <c r="TAH577" s="102"/>
      <c r="TAI577" s="102"/>
      <c r="TAJ577" s="102"/>
      <c r="TAK577" s="102"/>
      <c r="TAL577" s="102"/>
      <c r="TAM577" s="102"/>
      <c r="TAN577" s="103"/>
      <c r="TAO577" s="101" t="s">
        <v>330</v>
      </c>
      <c r="TAP577" s="102"/>
      <c r="TAQ577" s="102"/>
      <c r="TAR577" s="102"/>
      <c r="TAS577" s="102"/>
      <c r="TAT577" s="102"/>
      <c r="TAU577" s="102"/>
      <c r="TAV577" s="103"/>
      <c r="TAW577" s="101" t="s">
        <v>330</v>
      </c>
      <c r="TAX577" s="102"/>
      <c r="TAY577" s="102"/>
      <c r="TAZ577" s="102"/>
      <c r="TBA577" s="102"/>
      <c r="TBB577" s="102"/>
      <c r="TBC577" s="102"/>
      <c r="TBD577" s="103"/>
      <c r="TBE577" s="101" t="s">
        <v>330</v>
      </c>
      <c r="TBF577" s="102"/>
      <c r="TBG577" s="102"/>
      <c r="TBH577" s="102"/>
      <c r="TBI577" s="102"/>
      <c r="TBJ577" s="102"/>
      <c r="TBK577" s="102"/>
      <c r="TBL577" s="103"/>
      <c r="TBM577" s="101" t="s">
        <v>330</v>
      </c>
      <c r="TBN577" s="102"/>
      <c r="TBO577" s="102"/>
      <c r="TBP577" s="102"/>
      <c r="TBQ577" s="102"/>
      <c r="TBR577" s="102"/>
      <c r="TBS577" s="102"/>
      <c r="TBT577" s="103"/>
      <c r="TBU577" s="101" t="s">
        <v>330</v>
      </c>
      <c r="TBV577" s="102"/>
      <c r="TBW577" s="102"/>
      <c r="TBX577" s="102"/>
      <c r="TBY577" s="102"/>
      <c r="TBZ577" s="102"/>
      <c r="TCA577" s="102"/>
      <c r="TCB577" s="103"/>
      <c r="TCC577" s="101" t="s">
        <v>330</v>
      </c>
      <c r="TCD577" s="102"/>
      <c r="TCE577" s="102"/>
      <c r="TCF577" s="102"/>
      <c r="TCG577" s="102"/>
      <c r="TCH577" s="102"/>
      <c r="TCI577" s="102"/>
      <c r="TCJ577" s="103"/>
      <c r="TCK577" s="101" t="s">
        <v>330</v>
      </c>
      <c r="TCL577" s="102"/>
      <c r="TCM577" s="102"/>
      <c r="TCN577" s="102"/>
      <c r="TCO577" s="102"/>
      <c r="TCP577" s="102"/>
      <c r="TCQ577" s="102"/>
      <c r="TCR577" s="103"/>
      <c r="TCS577" s="101" t="s">
        <v>330</v>
      </c>
      <c r="TCT577" s="102"/>
      <c r="TCU577" s="102"/>
      <c r="TCV577" s="102"/>
      <c r="TCW577" s="102"/>
      <c r="TCX577" s="102"/>
      <c r="TCY577" s="102"/>
      <c r="TCZ577" s="103"/>
      <c r="TDA577" s="101" t="s">
        <v>330</v>
      </c>
      <c r="TDB577" s="102"/>
      <c r="TDC577" s="102"/>
      <c r="TDD577" s="102"/>
      <c r="TDE577" s="102"/>
      <c r="TDF577" s="102"/>
      <c r="TDG577" s="102"/>
      <c r="TDH577" s="103"/>
      <c r="TDI577" s="101" t="s">
        <v>330</v>
      </c>
      <c r="TDJ577" s="102"/>
      <c r="TDK577" s="102"/>
      <c r="TDL577" s="102"/>
      <c r="TDM577" s="102"/>
      <c r="TDN577" s="102"/>
      <c r="TDO577" s="102"/>
      <c r="TDP577" s="103"/>
      <c r="TDQ577" s="101" t="s">
        <v>330</v>
      </c>
      <c r="TDR577" s="102"/>
      <c r="TDS577" s="102"/>
      <c r="TDT577" s="102"/>
      <c r="TDU577" s="102"/>
      <c r="TDV577" s="102"/>
      <c r="TDW577" s="102"/>
      <c r="TDX577" s="103"/>
      <c r="TDY577" s="101" t="s">
        <v>330</v>
      </c>
      <c r="TDZ577" s="102"/>
      <c r="TEA577" s="102"/>
      <c r="TEB577" s="102"/>
      <c r="TEC577" s="102"/>
      <c r="TED577" s="102"/>
      <c r="TEE577" s="102"/>
      <c r="TEF577" s="103"/>
      <c r="TEG577" s="101" t="s">
        <v>330</v>
      </c>
      <c r="TEH577" s="102"/>
      <c r="TEI577" s="102"/>
      <c r="TEJ577" s="102"/>
      <c r="TEK577" s="102"/>
      <c r="TEL577" s="102"/>
      <c r="TEM577" s="102"/>
      <c r="TEN577" s="103"/>
      <c r="TEO577" s="101" t="s">
        <v>330</v>
      </c>
      <c r="TEP577" s="102"/>
      <c r="TEQ577" s="102"/>
      <c r="TER577" s="102"/>
      <c r="TES577" s="102"/>
      <c r="TET577" s="102"/>
      <c r="TEU577" s="102"/>
      <c r="TEV577" s="103"/>
      <c r="TEW577" s="101" t="s">
        <v>330</v>
      </c>
      <c r="TEX577" s="102"/>
      <c r="TEY577" s="102"/>
      <c r="TEZ577" s="102"/>
      <c r="TFA577" s="102"/>
      <c r="TFB577" s="102"/>
      <c r="TFC577" s="102"/>
      <c r="TFD577" s="103"/>
      <c r="TFE577" s="101" t="s">
        <v>330</v>
      </c>
      <c r="TFF577" s="102"/>
      <c r="TFG577" s="102"/>
      <c r="TFH577" s="102"/>
      <c r="TFI577" s="102"/>
      <c r="TFJ577" s="102"/>
      <c r="TFK577" s="102"/>
      <c r="TFL577" s="103"/>
      <c r="TFM577" s="101" t="s">
        <v>330</v>
      </c>
      <c r="TFN577" s="102"/>
      <c r="TFO577" s="102"/>
      <c r="TFP577" s="102"/>
      <c r="TFQ577" s="102"/>
      <c r="TFR577" s="102"/>
      <c r="TFS577" s="102"/>
      <c r="TFT577" s="103"/>
      <c r="TFU577" s="101" t="s">
        <v>330</v>
      </c>
      <c r="TFV577" s="102"/>
      <c r="TFW577" s="102"/>
      <c r="TFX577" s="102"/>
      <c r="TFY577" s="102"/>
      <c r="TFZ577" s="102"/>
      <c r="TGA577" s="102"/>
      <c r="TGB577" s="103"/>
      <c r="TGC577" s="101" t="s">
        <v>330</v>
      </c>
      <c r="TGD577" s="102"/>
      <c r="TGE577" s="102"/>
      <c r="TGF577" s="102"/>
      <c r="TGG577" s="102"/>
      <c r="TGH577" s="102"/>
      <c r="TGI577" s="102"/>
      <c r="TGJ577" s="103"/>
      <c r="TGK577" s="101" t="s">
        <v>330</v>
      </c>
      <c r="TGL577" s="102"/>
      <c r="TGM577" s="102"/>
      <c r="TGN577" s="102"/>
      <c r="TGO577" s="102"/>
      <c r="TGP577" s="102"/>
      <c r="TGQ577" s="102"/>
      <c r="TGR577" s="103"/>
      <c r="TGS577" s="101" t="s">
        <v>330</v>
      </c>
      <c r="TGT577" s="102"/>
      <c r="TGU577" s="102"/>
      <c r="TGV577" s="102"/>
      <c r="TGW577" s="102"/>
      <c r="TGX577" s="102"/>
      <c r="TGY577" s="102"/>
      <c r="TGZ577" s="103"/>
      <c r="THA577" s="101" t="s">
        <v>330</v>
      </c>
      <c r="THB577" s="102"/>
      <c r="THC577" s="102"/>
      <c r="THD577" s="102"/>
      <c r="THE577" s="102"/>
      <c r="THF577" s="102"/>
      <c r="THG577" s="102"/>
      <c r="THH577" s="103"/>
      <c r="THI577" s="101" t="s">
        <v>330</v>
      </c>
      <c r="THJ577" s="102"/>
      <c r="THK577" s="102"/>
      <c r="THL577" s="102"/>
      <c r="THM577" s="102"/>
      <c r="THN577" s="102"/>
      <c r="THO577" s="102"/>
      <c r="THP577" s="103"/>
      <c r="THQ577" s="101" t="s">
        <v>330</v>
      </c>
      <c r="THR577" s="102"/>
      <c r="THS577" s="102"/>
      <c r="THT577" s="102"/>
      <c r="THU577" s="102"/>
      <c r="THV577" s="102"/>
      <c r="THW577" s="102"/>
      <c r="THX577" s="103"/>
      <c r="THY577" s="101" t="s">
        <v>330</v>
      </c>
      <c r="THZ577" s="102"/>
      <c r="TIA577" s="102"/>
      <c r="TIB577" s="102"/>
      <c r="TIC577" s="102"/>
      <c r="TID577" s="102"/>
      <c r="TIE577" s="102"/>
      <c r="TIF577" s="103"/>
      <c r="TIG577" s="101" t="s">
        <v>330</v>
      </c>
      <c r="TIH577" s="102"/>
      <c r="TII577" s="102"/>
      <c r="TIJ577" s="102"/>
      <c r="TIK577" s="102"/>
      <c r="TIL577" s="102"/>
      <c r="TIM577" s="102"/>
      <c r="TIN577" s="103"/>
      <c r="TIO577" s="101" t="s">
        <v>330</v>
      </c>
      <c r="TIP577" s="102"/>
      <c r="TIQ577" s="102"/>
      <c r="TIR577" s="102"/>
      <c r="TIS577" s="102"/>
      <c r="TIT577" s="102"/>
      <c r="TIU577" s="102"/>
      <c r="TIV577" s="103"/>
      <c r="TIW577" s="101" t="s">
        <v>330</v>
      </c>
      <c r="TIX577" s="102"/>
      <c r="TIY577" s="102"/>
      <c r="TIZ577" s="102"/>
      <c r="TJA577" s="102"/>
      <c r="TJB577" s="102"/>
      <c r="TJC577" s="102"/>
      <c r="TJD577" s="103"/>
      <c r="TJE577" s="101" t="s">
        <v>330</v>
      </c>
      <c r="TJF577" s="102"/>
      <c r="TJG577" s="102"/>
      <c r="TJH577" s="102"/>
      <c r="TJI577" s="102"/>
      <c r="TJJ577" s="102"/>
      <c r="TJK577" s="102"/>
      <c r="TJL577" s="103"/>
      <c r="TJM577" s="101" t="s">
        <v>330</v>
      </c>
      <c r="TJN577" s="102"/>
      <c r="TJO577" s="102"/>
      <c r="TJP577" s="102"/>
      <c r="TJQ577" s="102"/>
      <c r="TJR577" s="102"/>
      <c r="TJS577" s="102"/>
      <c r="TJT577" s="103"/>
      <c r="TJU577" s="101" t="s">
        <v>330</v>
      </c>
      <c r="TJV577" s="102"/>
      <c r="TJW577" s="102"/>
      <c r="TJX577" s="102"/>
      <c r="TJY577" s="102"/>
      <c r="TJZ577" s="102"/>
      <c r="TKA577" s="102"/>
      <c r="TKB577" s="103"/>
      <c r="TKC577" s="101" t="s">
        <v>330</v>
      </c>
      <c r="TKD577" s="102"/>
      <c r="TKE577" s="102"/>
      <c r="TKF577" s="102"/>
      <c r="TKG577" s="102"/>
      <c r="TKH577" s="102"/>
      <c r="TKI577" s="102"/>
      <c r="TKJ577" s="103"/>
      <c r="TKK577" s="101" t="s">
        <v>330</v>
      </c>
      <c r="TKL577" s="102"/>
      <c r="TKM577" s="102"/>
      <c r="TKN577" s="102"/>
      <c r="TKO577" s="102"/>
      <c r="TKP577" s="102"/>
      <c r="TKQ577" s="102"/>
      <c r="TKR577" s="103"/>
      <c r="TKS577" s="101" t="s">
        <v>330</v>
      </c>
      <c r="TKT577" s="102"/>
      <c r="TKU577" s="102"/>
      <c r="TKV577" s="102"/>
      <c r="TKW577" s="102"/>
      <c r="TKX577" s="102"/>
      <c r="TKY577" s="102"/>
      <c r="TKZ577" s="103"/>
      <c r="TLA577" s="101" t="s">
        <v>330</v>
      </c>
      <c r="TLB577" s="102"/>
      <c r="TLC577" s="102"/>
      <c r="TLD577" s="102"/>
      <c r="TLE577" s="102"/>
      <c r="TLF577" s="102"/>
      <c r="TLG577" s="102"/>
      <c r="TLH577" s="103"/>
      <c r="TLI577" s="101" t="s">
        <v>330</v>
      </c>
      <c r="TLJ577" s="102"/>
      <c r="TLK577" s="102"/>
      <c r="TLL577" s="102"/>
      <c r="TLM577" s="102"/>
      <c r="TLN577" s="102"/>
      <c r="TLO577" s="102"/>
      <c r="TLP577" s="103"/>
      <c r="TLQ577" s="101" t="s">
        <v>330</v>
      </c>
      <c r="TLR577" s="102"/>
      <c r="TLS577" s="102"/>
      <c r="TLT577" s="102"/>
      <c r="TLU577" s="102"/>
      <c r="TLV577" s="102"/>
      <c r="TLW577" s="102"/>
      <c r="TLX577" s="103"/>
      <c r="TLY577" s="101" t="s">
        <v>330</v>
      </c>
      <c r="TLZ577" s="102"/>
      <c r="TMA577" s="102"/>
      <c r="TMB577" s="102"/>
      <c r="TMC577" s="102"/>
      <c r="TMD577" s="102"/>
      <c r="TME577" s="102"/>
      <c r="TMF577" s="103"/>
      <c r="TMG577" s="101" t="s">
        <v>330</v>
      </c>
      <c r="TMH577" s="102"/>
      <c r="TMI577" s="102"/>
      <c r="TMJ577" s="102"/>
      <c r="TMK577" s="102"/>
      <c r="TML577" s="102"/>
      <c r="TMM577" s="102"/>
      <c r="TMN577" s="103"/>
      <c r="TMO577" s="101" t="s">
        <v>330</v>
      </c>
      <c r="TMP577" s="102"/>
      <c r="TMQ577" s="102"/>
      <c r="TMR577" s="102"/>
      <c r="TMS577" s="102"/>
      <c r="TMT577" s="102"/>
      <c r="TMU577" s="102"/>
      <c r="TMV577" s="103"/>
      <c r="TMW577" s="101" t="s">
        <v>330</v>
      </c>
      <c r="TMX577" s="102"/>
      <c r="TMY577" s="102"/>
      <c r="TMZ577" s="102"/>
      <c r="TNA577" s="102"/>
      <c r="TNB577" s="102"/>
      <c r="TNC577" s="102"/>
      <c r="TND577" s="103"/>
      <c r="TNE577" s="101" t="s">
        <v>330</v>
      </c>
      <c r="TNF577" s="102"/>
      <c r="TNG577" s="102"/>
      <c r="TNH577" s="102"/>
      <c r="TNI577" s="102"/>
      <c r="TNJ577" s="102"/>
      <c r="TNK577" s="102"/>
      <c r="TNL577" s="103"/>
      <c r="TNM577" s="101" t="s">
        <v>330</v>
      </c>
      <c r="TNN577" s="102"/>
      <c r="TNO577" s="102"/>
      <c r="TNP577" s="102"/>
      <c r="TNQ577" s="102"/>
      <c r="TNR577" s="102"/>
      <c r="TNS577" s="102"/>
      <c r="TNT577" s="103"/>
      <c r="TNU577" s="101" t="s">
        <v>330</v>
      </c>
      <c r="TNV577" s="102"/>
      <c r="TNW577" s="102"/>
      <c r="TNX577" s="102"/>
      <c r="TNY577" s="102"/>
      <c r="TNZ577" s="102"/>
      <c r="TOA577" s="102"/>
      <c r="TOB577" s="103"/>
      <c r="TOC577" s="101" t="s">
        <v>330</v>
      </c>
      <c r="TOD577" s="102"/>
      <c r="TOE577" s="102"/>
      <c r="TOF577" s="102"/>
      <c r="TOG577" s="102"/>
      <c r="TOH577" s="102"/>
      <c r="TOI577" s="102"/>
      <c r="TOJ577" s="103"/>
      <c r="TOK577" s="101" t="s">
        <v>330</v>
      </c>
      <c r="TOL577" s="102"/>
      <c r="TOM577" s="102"/>
      <c r="TON577" s="102"/>
      <c r="TOO577" s="102"/>
      <c r="TOP577" s="102"/>
      <c r="TOQ577" s="102"/>
      <c r="TOR577" s="103"/>
      <c r="TOS577" s="101" t="s">
        <v>330</v>
      </c>
      <c r="TOT577" s="102"/>
      <c r="TOU577" s="102"/>
      <c r="TOV577" s="102"/>
      <c r="TOW577" s="102"/>
      <c r="TOX577" s="102"/>
      <c r="TOY577" s="102"/>
      <c r="TOZ577" s="103"/>
      <c r="TPA577" s="101" t="s">
        <v>330</v>
      </c>
      <c r="TPB577" s="102"/>
      <c r="TPC577" s="102"/>
      <c r="TPD577" s="102"/>
      <c r="TPE577" s="102"/>
      <c r="TPF577" s="102"/>
      <c r="TPG577" s="102"/>
      <c r="TPH577" s="103"/>
      <c r="TPI577" s="101" t="s">
        <v>330</v>
      </c>
      <c r="TPJ577" s="102"/>
      <c r="TPK577" s="102"/>
      <c r="TPL577" s="102"/>
      <c r="TPM577" s="102"/>
      <c r="TPN577" s="102"/>
      <c r="TPO577" s="102"/>
      <c r="TPP577" s="103"/>
      <c r="TPQ577" s="101" t="s">
        <v>330</v>
      </c>
      <c r="TPR577" s="102"/>
      <c r="TPS577" s="102"/>
      <c r="TPT577" s="102"/>
      <c r="TPU577" s="102"/>
      <c r="TPV577" s="102"/>
      <c r="TPW577" s="102"/>
      <c r="TPX577" s="103"/>
      <c r="TPY577" s="101" t="s">
        <v>330</v>
      </c>
      <c r="TPZ577" s="102"/>
      <c r="TQA577" s="102"/>
      <c r="TQB577" s="102"/>
      <c r="TQC577" s="102"/>
      <c r="TQD577" s="102"/>
      <c r="TQE577" s="102"/>
      <c r="TQF577" s="103"/>
      <c r="TQG577" s="101" t="s">
        <v>330</v>
      </c>
      <c r="TQH577" s="102"/>
      <c r="TQI577" s="102"/>
      <c r="TQJ577" s="102"/>
      <c r="TQK577" s="102"/>
      <c r="TQL577" s="102"/>
      <c r="TQM577" s="102"/>
      <c r="TQN577" s="103"/>
      <c r="TQO577" s="101" t="s">
        <v>330</v>
      </c>
      <c r="TQP577" s="102"/>
      <c r="TQQ577" s="102"/>
      <c r="TQR577" s="102"/>
      <c r="TQS577" s="102"/>
      <c r="TQT577" s="102"/>
      <c r="TQU577" s="102"/>
      <c r="TQV577" s="103"/>
      <c r="TQW577" s="101" t="s">
        <v>330</v>
      </c>
      <c r="TQX577" s="102"/>
      <c r="TQY577" s="102"/>
      <c r="TQZ577" s="102"/>
      <c r="TRA577" s="102"/>
      <c r="TRB577" s="102"/>
      <c r="TRC577" s="102"/>
      <c r="TRD577" s="103"/>
      <c r="TRE577" s="101" t="s">
        <v>330</v>
      </c>
      <c r="TRF577" s="102"/>
      <c r="TRG577" s="102"/>
      <c r="TRH577" s="102"/>
      <c r="TRI577" s="102"/>
      <c r="TRJ577" s="102"/>
      <c r="TRK577" s="102"/>
      <c r="TRL577" s="103"/>
      <c r="TRM577" s="101" t="s">
        <v>330</v>
      </c>
      <c r="TRN577" s="102"/>
      <c r="TRO577" s="102"/>
      <c r="TRP577" s="102"/>
      <c r="TRQ577" s="102"/>
      <c r="TRR577" s="102"/>
      <c r="TRS577" s="102"/>
      <c r="TRT577" s="103"/>
      <c r="TRU577" s="101" t="s">
        <v>330</v>
      </c>
      <c r="TRV577" s="102"/>
      <c r="TRW577" s="102"/>
      <c r="TRX577" s="102"/>
      <c r="TRY577" s="102"/>
      <c r="TRZ577" s="102"/>
      <c r="TSA577" s="102"/>
      <c r="TSB577" s="103"/>
      <c r="TSC577" s="101" t="s">
        <v>330</v>
      </c>
      <c r="TSD577" s="102"/>
      <c r="TSE577" s="102"/>
      <c r="TSF577" s="102"/>
      <c r="TSG577" s="102"/>
      <c r="TSH577" s="102"/>
      <c r="TSI577" s="102"/>
      <c r="TSJ577" s="103"/>
      <c r="TSK577" s="101" t="s">
        <v>330</v>
      </c>
      <c r="TSL577" s="102"/>
      <c r="TSM577" s="102"/>
      <c r="TSN577" s="102"/>
      <c r="TSO577" s="102"/>
      <c r="TSP577" s="102"/>
      <c r="TSQ577" s="102"/>
      <c r="TSR577" s="103"/>
      <c r="TSS577" s="101" t="s">
        <v>330</v>
      </c>
      <c r="TST577" s="102"/>
      <c r="TSU577" s="102"/>
      <c r="TSV577" s="102"/>
      <c r="TSW577" s="102"/>
      <c r="TSX577" s="102"/>
      <c r="TSY577" s="102"/>
      <c r="TSZ577" s="103"/>
      <c r="TTA577" s="101" t="s">
        <v>330</v>
      </c>
      <c r="TTB577" s="102"/>
      <c r="TTC577" s="102"/>
      <c r="TTD577" s="102"/>
      <c r="TTE577" s="102"/>
      <c r="TTF577" s="102"/>
      <c r="TTG577" s="102"/>
      <c r="TTH577" s="103"/>
      <c r="TTI577" s="101" t="s">
        <v>330</v>
      </c>
      <c r="TTJ577" s="102"/>
      <c r="TTK577" s="102"/>
      <c r="TTL577" s="102"/>
      <c r="TTM577" s="102"/>
      <c r="TTN577" s="102"/>
      <c r="TTO577" s="102"/>
      <c r="TTP577" s="103"/>
      <c r="TTQ577" s="101" t="s">
        <v>330</v>
      </c>
      <c r="TTR577" s="102"/>
      <c r="TTS577" s="102"/>
      <c r="TTT577" s="102"/>
      <c r="TTU577" s="102"/>
      <c r="TTV577" s="102"/>
      <c r="TTW577" s="102"/>
      <c r="TTX577" s="103"/>
      <c r="TTY577" s="101" t="s">
        <v>330</v>
      </c>
      <c r="TTZ577" s="102"/>
      <c r="TUA577" s="102"/>
      <c r="TUB577" s="102"/>
      <c r="TUC577" s="102"/>
      <c r="TUD577" s="102"/>
      <c r="TUE577" s="102"/>
      <c r="TUF577" s="103"/>
      <c r="TUG577" s="101" t="s">
        <v>330</v>
      </c>
      <c r="TUH577" s="102"/>
      <c r="TUI577" s="102"/>
      <c r="TUJ577" s="102"/>
      <c r="TUK577" s="102"/>
      <c r="TUL577" s="102"/>
      <c r="TUM577" s="102"/>
      <c r="TUN577" s="103"/>
      <c r="TUO577" s="101" t="s">
        <v>330</v>
      </c>
      <c r="TUP577" s="102"/>
      <c r="TUQ577" s="102"/>
      <c r="TUR577" s="102"/>
      <c r="TUS577" s="102"/>
      <c r="TUT577" s="102"/>
      <c r="TUU577" s="102"/>
      <c r="TUV577" s="103"/>
      <c r="TUW577" s="101" t="s">
        <v>330</v>
      </c>
      <c r="TUX577" s="102"/>
      <c r="TUY577" s="102"/>
      <c r="TUZ577" s="102"/>
      <c r="TVA577" s="102"/>
      <c r="TVB577" s="102"/>
      <c r="TVC577" s="102"/>
      <c r="TVD577" s="103"/>
      <c r="TVE577" s="101" t="s">
        <v>330</v>
      </c>
      <c r="TVF577" s="102"/>
      <c r="TVG577" s="102"/>
      <c r="TVH577" s="102"/>
      <c r="TVI577" s="102"/>
      <c r="TVJ577" s="102"/>
      <c r="TVK577" s="102"/>
      <c r="TVL577" s="103"/>
      <c r="TVM577" s="101" t="s">
        <v>330</v>
      </c>
      <c r="TVN577" s="102"/>
      <c r="TVO577" s="102"/>
      <c r="TVP577" s="102"/>
      <c r="TVQ577" s="102"/>
      <c r="TVR577" s="102"/>
      <c r="TVS577" s="102"/>
      <c r="TVT577" s="103"/>
      <c r="TVU577" s="101" t="s">
        <v>330</v>
      </c>
      <c r="TVV577" s="102"/>
      <c r="TVW577" s="102"/>
      <c r="TVX577" s="102"/>
      <c r="TVY577" s="102"/>
      <c r="TVZ577" s="102"/>
      <c r="TWA577" s="102"/>
      <c r="TWB577" s="103"/>
      <c r="TWC577" s="101" t="s">
        <v>330</v>
      </c>
      <c r="TWD577" s="102"/>
      <c r="TWE577" s="102"/>
      <c r="TWF577" s="102"/>
      <c r="TWG577" s="102"/>
      <c r="TWH577" s="102"/>
      <c r="TWI577" s="102"/>
      <c r="TWJ577" s="103"/>
      <c r="TWK577" s="101" t="s">
        <v>330</v>
      </c>
      <c r="TWL577" s="102"/>
      <c r="TWM577" s="102"/>
      <c r="TWN577" s="102"/>
      <c r="TWO577" s="102"/>
      <c r="TWP577" s="102"/>
      <c r="TWQ577" s="102"/>
      <c r="TWR577" s="103"/>
      <c r="TWS577" s="101" t="s">
        <v>330</v>
      </c>
      <c r="TWT577" s="102"/>
      <c r="TWU577" s="102"/>
      <c r="TWV577" s="102"/>
      <c r="TWW577" s="102"/>
      <c r="TWX577" s="102"/>
      <c r="TWY577" s="102"/>
      <c r="TWZ577" s="103"/>
      <c r="TXA577" s="101" t="s">
        <v>330</v>
      </c>
      <c r="TXB577" s="102"/>
      <c r="TXC577" s="102"/>
      <c r="TXD577" s="102"/>
      <c r="TXE577" s="102"/>
      <c r="TXF577" s="102"/>
      <c r="TXG577" s="102"/>
      <c r="TXH577" s="103"/>
      <c r="TXI577" s="101" t="s">
        <v>330</v>
      </c>
      <c r="TXJ577" s="102"/>
      <c r="TXK577" s="102"/>
      <c r="TXL577" s="102"/>
      <c r="TXM577" s="102"/>
      <c r="TXN577" s="102"/>
      <c r="TXO577" s="102"/>
      <c r="TXP577" s="103"/>
      <c r="TXQ577" s="101" t="s">
        <v>330</v>
      </c>
      <c r="TXR577" s="102"/>
      <c r="TXS577" s="102"/>
      <c r="TXT577" s="102"/>
      <c r="TXU577" s="102"/>
      <c r="TXV577" s="102"/>
      <c r="TXW577" s="102"/>
      <c r="TXX577" s="103"/>
      <c r="TXY577" s="101" t="s">
        <v>330</v>
      </c>
      <c r="TXZ577" s="102"/>
      <c r="TYA577" s="102"/>
      <c r="TYB577" s="102"/>
      <c r="TYC577" s="102"/>
      <c r="TYD577" s="102"/>
      <c r="TYE577" s="102"/>
      <c r="TYF577" s="103"/>
      <c r="TYG577" s="101" t="s">
        <v>330</v>
      </c>
      <c r="TYH577" s="102"/>
      <c r="TYI577" s="102"/>
      <c r="TYJ577" s="102"/>
      <c r="TYK577" s="102"/>
      <c r="TYL577" s="102"/>
      <c r="TYM577" s="102"/>
      <c r="TYN577" s="103"/>
      <c r="TYO577" s="101" t="s">
        <v>330</v>
      </c>
      <c r="TYP577" s="102"/>
      <c r="TYQ577" s="102"/>
      <c r="TYR577" s="102"/>
      <c r="TYS577" s="102"/>
      <c r="TYT577" s="102"/>
      <c r="TYU577" s="102"/>
      <c r="TYV577" s="103"/>
      <c r="TYW577" s="101" t="s">
        <v>330</v>
      </c>
      <c r="TYX577" s="102"/>
      <c r="TYY577" s="102"/>
      <c r="TYZ577" s="102"/>
      <c r="TZA577" s="102"/>
      <c r="TZB577" s="102"/>
      <c r="TZC577" s="102"/>
      <c r="TZD577" s="103"/>
      <c r="TZE577" s="101" t="s">
        <v>330</v>
      </c>
      <c r="TZF577" s="102"/>
      <c r="TZG577" s="102"/>
      <c r="TZH577" s="102"/>
      <c r="TZI577" s="102"/>
      <c r="TZJ577" s="102"/>
      <c r="TZK577" s="102"/>
      <c r="TZL577" s="103"/>
      <c r="TZM577" s="101" t="s">
        <v>330</v>
      </c>
      <c r="TZN577" s="102"/>
      <c r="TZO577" s="102"/>
      <c r="TZP577" s="102"/>
      <c r="TZQ577" s="102"/>
      <c r="TZR577" s="102"/>
      <c r="TZS577" s="102"/>
      <c r="TZT577" s="103"/>
      <c r="TZU577" s="101" t="s">
        <v>330</v>
      </c>
      <c r="TZV577" s="102"/>
      <c r="TZW577" s="102"/>
      <c r="TZX577" s="102"/>
      <c r="TZY577" s="102"/>
      <c r="TZZ577" s="102"/>
      <c r="UAA577" s="102"/>
      <c r="UAB577" s="103"/>
      <c r="UAC577" s="101" t="s">
        <v>330</v>
      </c>
      <c r="UAD577" s="102"/>
      <c r="UAE577" s="102"/>
      <c r="UAF577" s="102"/>
      <c r="UAG577" s="102"/>
      <c r="UAH577" s="102"/>
      <c r="UAI577" s="102"/>
      <c r="UAJ577" s="103"/>
      <c r="UAK577" s="101" t="s">
        <v>330</v>
      </c>
      <c r="UAL577" s="102"/>
      <c r="UAM577" s="102"/>
      <c r="UAN577" s="102"/>
      <c r="UAO577" s="102"/>
      <c r="UAP577" s="102"/>
      <c r="UAQ577" s="102"/>
      <c r="UAR577" s="103"/>
      <c r="UAS577" s="101" t="s">
        <v>330</v>
      </c>
      <c r="UAT577" s="102"/>
      <c r="UAU577" s="102"/>
      <c r="UAV577" s="102"/>
      <c r="UAW577" s="102"/>
      <c r="UAX577" s="102"/>
      <c r="UAY577" s="102"/>
      <c r="UAZ577" s="103"/>
      <c r="UBA577" s="101" t="s">
        <v>330</v>
      </c>
      <c r="UBB577" s="102"/>
      <c r="UBC577" s="102"/>
      <c r="UBD577" s="102"/>
      <c r="UBE577" s="102"/>
      <c r="UBF577" s="102"/>
      <c r="UBG577" s="102"/>
      <c r="UBH577" s="103"/>
      <c r="UBI577" s="101" t="s">
        <v>330</v>
      </c>
      <c r="UBJ577" s="102"/>
      <c r="UBK577" s="102"/>
      <c r="UBL577" s="102"/>
      <c r="UBM577" s="102"/>
      <c r="UBN577" s="102"/>
      <c r="UBO577" s="102"/>
      <c r="UBP577" s="103"/>
      <c r="UBQ577" s="101" t="s">
        <v>330</v>
      </c>
      <c r="UBR577" s="102"/>
      <c r="UBS577" s="102"/>
      <c r="UBT577" s="102"/>
      <c r="UBU577" s="102"/>
      <c r="UBV577" s="102"/>
      <c r="UBW577" s="102"/>
      <c r="UBX577" s="103"/>
      <c r="UBY577" s="101" t="s">
        <v>330</v>
      </c>
      <c r="UBZ577" s="102"/>
      <c r="UCA577" s="102"/>
      <c r="UCB577" s="102"/>
      <c r="UCC577" s="102"/>
      <c r="UCD577" s="102"/>
      <c r="UCE577" s="102"/>
      <c r="UCF577" s="103"/>
      <c r="UCG577" s="101" t="s">
        <v>330</v>
      </c>
      <c r="UCH577" s="102"/>
      <c r="UCI577" s="102"/>
      <c r="UCJ577" s="102"/>
      <c r="UCK577" s="102"/>
      <c r="UCL577" s="102"/>
      <c r="UCM577" s="102"/>
      <c r="UCN577" s="103"/>
      <c r="UCO577" s="101" t="s">
        <v>330</v>
      </c>
      <c r="UCP577" s="102"/>
      <c r="UCQ577" s="102"/>
      <c r="UCR577" s="102"/>
      <c r="UCS577" s="102"/>
      <c r="UCT577" s="102"/>
      <c r="UCU577" s="102"/>
      <c r="UCV577" s="103"/>
      <c r="UCW577" s="101" t="s">
        <v>330</v>
      </c>
      <c r="UCX577" s="102"/>
      <c r="UCY577" s="102"/>
      <c r="UCZ577" s="102"/>
      <c r="UDA577" s="102"/>
      <c r="UDB577" s="102"/>
      <c r="UDC577" s="102"/>
      <c r="UDD577" s="103"/>
      <c r="UDE577" s="101" t="s">
        <v>330</v>
      </c>
      <c r="UDF577" s="102"/>
      <c r="UDG577" s="102"/>
      <c r="UDH577" s="102"/>
      <c r="UDI577" s="102"/>
      <c r="UDJ577" s="102"/>
      <c r="UDK577" s="102"/>
      <c r="UDL577" s="103"/>
      <c r="UDM577" s="101" t="s">
        <v>330</v>
      </c>
      <c r="UDN577" s="102"/>
      <c r="UDO577" s="102"/>
      <c r="UDP577" s="102"/>
      <c r="UDQ577" s="102"/>
      <c r="UDR577" s="102"/>
      <c r="UDS577" s="102"/>
      <c r="UDT577" s="103"/>
      <c r="UDU577" s="101" t="s">
        <v>330</v>
      </c>
      <c r="UDV577" s="102"/>
      <c r="UDW577" s="102"/>
      <c r="UDX577" s="102"/>
      <c r="UDY577" s="102"/>
      <c r="UDZ577" s="102"/>
      <c r="UEA577" s="102"/>
      <c r="UEB577" s="103"/>
      <c r="UEC577" s="101" t="s">
        <v>330</v>
      </c>
      <c r="UED577" s="102"/>
      <c r="UEE577" s="102"/>
      <c r="UEF577" s="102"/>
      <c r="UEG577" s="102"/>
      <c r="UEH577" s="102"/>
      <c r="UEI577" s="102"/>
      <c r="UEJ577" s="103"/>
      <c r="UEK577" s="101" t="s">
        <v>330</v>
      </c>
      <c r="UEL577" s="102"/>
      <c r="UEM577" s="102"/>
      <c r="UEN577" s="102"/>
      <c r="UEO577" s="102"/>
      <c r="UEP577" s="102"/>
      <c r="UEQ577" s="102"/>
      <c r="UER577" s="103"/>
      <c r="UES577" s="101" t="s">
        <v>330</v>
      </c>
      <c r="UET577" s="102"/>
      <c r="UEU577" s="102"/>
      <c r="UEV577" s="102"/>
      <c r="UEW577" s="102"/>
      <c r="UEX577" s="102"/>
      <c r="UEY577" s="102"/>
      <c r="UEZ577" s="103"/>
      <c r="UFA577" s="101" t="s">
        <v>330</v>
      </c>
      <c r="UFB577" s="102"/>
      <c r="UFC577" s="102"/>
      <c r="UFD577" s="102"/>
      <c r="UFE577" s="102"/>
      <c r="UFF577" s="102"/>
      <c r="UFG577" s="102"/>
      <c r="UFH577" s="103"/>
      <c r="UFI577" s="101" t="s">
        <v>330</v>
      </c>
      <c r="UFJ577" s="102"/>
      <c r="UFK577" s="102"/>
      <c r="UFL577" s="102"/>
      <c r="UFM577" s="102"/>
      <c r="UFN577" s="102"/>
      <c r="UFO577" s="102"/>
      <c r="UFP577" s="103"/>
      <c r="UFQ577" s="101" t="s">
        <v>330</v>
      </c>
      <c r="UFR577" s="102"/>
      <c r="UFS577" s="102"/>
      <c r="UFT577" s="102"/>
      <c r="UFU577" s="102"/>
      <c r="UFV577" s="102"/>
      <c r="UFW577" s="102"/>
      <c r="UFX577" s="103"/>
      <c r="UFY577" s="101" t="s">
        <v>330</v>
      </c>
      <c r="UFZ577" s="102"/>
      <c r="UGA577" s="102"/>
      <c r="UGB577" s="102"/>
      <c r="UGC577" s="102"/>
      <c r="UGD577" s="102"/>
      <c r="UGE577" s="102"/>
      <c r="UGF577" s="103"/>
      <c r="UGG577" s="101" t="s">
        <v>330</v>
      </c>
      <c r="UGH577" s="102"/>
      <c r="UGI577" s="102"/>
      <c r="UGJ577" s="102"/>
      <c r="UGK577" s="102"/>
      <c r="UGL577" s="102"/>
      <c r="UGM577" s="102"/>
      <c r="UGN577" s="103"/>
      <c r="UGO577" s="101" t="s">
        <v>330</v>
      </c>
      <c r="UGP577" s="102"/>
      <c r="UGQ577" s="102"/>
      <c r="UGR577" s="102"/>
      <c r="UGS577" s="102"/>
      <c r="UGT577" s="102"/>
      <c r="UGU577" s="102"/>
      <c r="UGV577" s="103"/>
      <c r="UGW577" s="101" t="s">
        <v>330</v>
      </c>
      <c r="UGX577" s="102"/>
      <c r="UGY577" s="102"/>
      <c r="UGZ577" s="102"/>
      <c r="UHA577" s="102"/>
      <c r="UHB577" s="102"/>
      <c r="UHC577" s="102"/>
      <c r="UHD577" s="103"/>
      <c r="UHE577" s="101" t="s">
        <v>330</v>
      </c>
      <c r="UHF577" s="102"/>
      <c r="UHG577" s="102"/>
      <c r="UHH577" s="102"/>
      <c r="UHI577" s="102"/>
      <c r="UHJ577" s="102"/>
      <c r="UHK577" s="102"/>
      <c r="UHL577" s="103"/>
      <c r="UHM577" s="101" t="s">
        <v>330</v>
      </c>
      <c r="UHN577" s="102"/>
      <c r="UHO577" s="102"/>
      <c r="UHP577" s="102"/>
      <c r="UHQ577" s="102"/>
      <c r="UHR577" s="102"/>
      <c r="UHS577" s="102"/>
      <c r="UHT577" s="103"/>
      <c r="UHU577" s="101" t="s">
        <v>330</v>
      </c>
      <c r="UHV577" s="102"/>
      <c r="UHW577" s="102"/>
      <c r="UHX577" s="102"/>
      <c r="UHY577" s="102"/>
      <c r="UHZ577" s="102"/>
      <c r="UIA577" s="102"/>
      <c r="UIB577" s="103"/>
      <c r="UIC577" s="101" t="s">
        <v>330</v>
      </c>
      <c r="UID577" s="102"/>
      <c r="UIE577" s="102"/>
      <c r="UIF577" s="102"/>
      <c r="UIG577" s="102"/>
      <c r="UIH577" s="102"/>
      <c r="UII577" s="102"/>
      <c r="UIJ577" s="103"/>
      <c r="UIK577" s="101" t="s">
        <v>330</v>
      </c>
      <c r="UIL577" s="102"/>
      <c r="UIM577" s="102"/>
      <c r="UIN577" s="102"/>
      <c r="UIO577" s="102"/>
      <c r="UIP577" s="102"/>
      <c r="UIQ577" s="102"/>
      <c r="UIR577" s="103"/>
      <c r="UIS577" s="101" t="s">
        <v>330</v>
      </c>
      <c r="UIT577" s="102"/>
      <c r="UIU577" s="102"/>
      <c r="UIV577" s="102"/>
      <c r="UIW577" s="102"/>
      <c r="UIX577" s="102"/>
      <c r="UIY577" s="102"/>
      <c r="UIZ577" s="103"/>
      <c r="UJA577" s="101" t="s">
        <v>330</v>
      </c>
      <c r="UJB577" s="102"/>
      <c r="UJC577" s="102"/>
      <c r="UJD577" s="102"/>
      <c r="UJE577" s="102"/>
      <c r="UJF577" s="102"/>
      <c r="UJG577" s="102"/>
      <c r="UJH577" s="103"/>
      <c r="UJI577" s="101" t="s">
        <v>330</v>
      </c>
      <c r="UJJ577" s="102"/>
      <c r="UJK577" s="102"/>
      <c r="UJL577" s="102"/>
      <c r="UJM577" s="102"/>
      <c r="UJN577" s="102"/>
      <c r="UJO577" s="102"/>
      <c r="UJP577" s="103"/>
      <c r="UJQ577" s="101" t="s">
        <v>330</v>
      </c>
      <c r="UJR577" s="102"/>
      <c r="UJS577" s="102"/>
      <c r="UJT577" s="102"/>
      <c r="UJU577" s="102"/>
      <c r="UJV577" s="102"/>
      <c r="UJW577" s="102"/>
      <c r="UJX577" s="103"/>
      <c r="UJY577" s="101" t="s">
        <v>330</v>
      </c>
      <c r="UJZ577" s="102"/>
      <c r="UKA577" s="102"/>
      <c r="UKB577" s="102"/>
      <c r="UKC577" s="102"/>
      <c r="UKD577" s="102"/>
      <c r="UKE577" s="102"/>
      <c r="UKF577" s="103"/>
      <c r="UKG577" s="101" t="s">
        <v>330</v>
      </c>
      <c r="UKH577" s="102"/>
      <c r="UKI577" s="102"/>
      <c r="UKJ577" s="102"/>
      <c r="UKK577" s="102"/>
      <c r="UKL577" s="102"/>
      <c r="UKM577" s="102"/>
      <c r="UKN577" s="103"/>
      <c r="UKO577" s="101" t="s">
        <v>330</v>
      </c>
      <c r="UKP577" s="102"/>
      <c r="UKQ577" s="102"/>
      <c r="UKR577" s="102"/>
      <c r="UKS577" s="102"/>
      <c r="UKT577" s="102"/>
      <c r="UKU577" s="102"/>
      <c r="UKV577" s="103"/>
      <c r="UKW577" s="101" t="s">
        <v>330</v>
      </c>
      <c r="UKX577" s="102"/>
      <c r="UKY577" s="102"/>
      <c r="UKZ577" s="102"/>
      <c r="ULA577" s="102"/>
      <c r="ULB577" s="102"/>
      <c r="ULC577" s="102"/>
      <c r="ULD577" s="103"/>
      <c r="ULE577" s="101" t="s">
        <v>330</v>
      </c>
      <c r="ULF577" s="102"/>
      <c r="ULG577" s="102"/>
      <c r="ULH577" s="102"/>
      <c r="ULI577" s="102"/>
      <c r="ULJ577" s="102"/>
      <c r="ULK577" s="102"/>
      <c r="ULL577" s="103"/>
      <c r="ULM577" s="101" t="s">
        <v>330</v>
      </c>
      <c r="ULN577" s="102"/>
      <c r="ULO577" s="102"/>
      <c r="ULP577" s="102"/>
      <c r="ULQ577" s="102"/>
      <c r="ULR577" s="102"/>
      <c r="ULS577" s="102"/>
      <c r="ULT577" s="103"/>
      <c r="ULU577" s="101" t="s">
        <v>330</v>
      </c>
      <c r="ULV577" s="102"/>
      <c r="ULW577" s="102"/>
      <c r="ULX577" s="102"/>
      <c r="ULY577" s="102"/>
      <c r="ULZ577" s="102"/>
      <c r="UMA577" s="102"/>
      <c r="UMB577" s="103"/>
      <c r="UMC577" s="101" t="s">
        <v>330</v>
      </c>
      <c r="UMD577" s="102"/>
      <c r="UME577" s="102"/>
      <c r="UMF577" s="102"/>
      <c r="UMG577" s="102"/>
      <c r="UMH577" s="102"/>
      <c r="UMI577" s="102"/>
      <c r="UMJ577" s="103"/>
      <c r="UMK577" s="101" t="s">
        <v>330</v>
      </c>
      <c r="UML577" s="102"/>
      <c r="UMM577" s="102"/>
      <c r="UMN577" s="102"/>
      <c r="UMO577" s="102"/>
      <c r="UMP577" s="102"/>
      <c r="UMQ577" s="102"/>
      <c r="UMR577" s="103"/>
      <c r="UMS577" s="101" t="s">
        <v>330</v>
      </c>
      <c r="UMT577" s="102"/>
      <c r="UMU577" s="102"/>
      <c r="UMV577" s="102"/>
      <c r="UMW577" s="102"/>
      <c r="UMX577" s="102"/>
      <c r="UMY577" s="102"/>
      <c r="UMZ577" s="103"/>
      <c r="UNA577" s="101" t="s">
        <v>330</v>
      </c>
      <c r="UNB577" s="102"/>
      <c r="UNC577" s="102"/>
      <c r="UND577" s="102"/>
      <c r="UNE577" s="102"/>
      <c r="UNF577" s="102"/>
      <c r="UNG577" s="102"/>
      <c r="UNH577" s="103"/>
      <c r="UNI577" s="101" t="s">
        <v>330</v>
      </c>
      <c r="UNJ577" s="102"/>
      <c r="UNK577" s="102"/>
      <c r="UNL577" s="102"/>
      <c r="UNM577" s="102"/>
      <c r="UNN577" s="102"/>
      <c r="UNO577" s="102"/>
      <c r="UNP577" s="103"/>
      <c r="UNQ577" s="101" t="s">
        <v>330</v>
      </c>
      <c r="UNR577" s="102"/>
      <c r="UNS577" s="102"/>
      <c r="UNT577" s="102"/>
      <c r="UNU577" s="102"/>
      <c r="UNV577" s="102"/>
      <c r="UNW577" s="102"/>
      <c r="UNX577" s="103"/>
      <c r="UNY577" s="101" t="s">
        <v>330</v>
      </c>
      <c r="UNZ577" s="102"/>
      <c r="UOA577" s="102"/>
      <c r="UOB577" s="102"/>
      <c r="UOC577" s="102"/>
      <c r="UOD577" s="102"/>
      <c r="UOE577" s="102"/>
      <c r="UOF577" s="103"/>
      <c r="UOG577" s="101" t="s">
        <v>330</v>
      </c>
      <c r="UOH577" s="102"/>
      <c r="UOI577" s="102"/>
      <c r="UOJ577" s="102"/>
      <c r="UOK577" s="102"/>
      <c r="UOL577" s="102"/>
      <c r="UOM577" s="102"/>
      <c r="UON577" s="103"/>
      <c r="UOO577" s="101" t="s">
        <v>330</v>
      </c>
      <c r="UOP577" s="102"/>
      <c r="UOQ577" s="102"/>
      <c r="UOR577" s="102"/>
      <c r="UOS577" s="102"/>
      <c r="UOT577" s="102"/>
      <c r="UOU577" s="102"/>
      <c r="UOV577" s="103"/>
      <c r="UOW577" s="101" t="s">
        <v>330</v>
      </c>
      <c r="UOX577" s="102"/>
      <c r="UOY577" s="102"/>
      <c r="UOZ577" s="102"/>
      <c r="UPA577" s="102"/>
      <c r="UPB577" s="102"/>
      <c r="UPC577" s="102"/>
      <c r="UPD577" s="103"/>
      <c r="UPE577" s="101" t="s">
        <v>330</v>
      </c>
      <c r="UPF577" s="102"/>
      <c r="UPG577" s="102"/>
      <c r="UPH577" s="102"/>
      <c r="UPI577" s="102"/>
      <c r="UPJ577" s="102"/>
      <c r="UPK577" s="102"/>
      <c r="UPL577" s="103"/>
      <c r="UPM577" s="101" t="s">
        <v>330</v>
      </c>
      <c r="UPN577" s="102"/>
      <c r="UPO577" s="102"/>
      <c r="UPP577" s="102"/>
      <c r="UPQ577" s="102"/>
      <c r="UPR577" s="102"/>
      <c r="UPS577" s="102"/>
      <c r="UPT577" s="103"/>
      <c r="UPU577" s="101" t="s">
        <v>330</v>
      </c>
      <c r="UPV577" s="102"/>
      <c r="UPW577" s="102"/>
      <c r="UPX577" s="102"/>
      <c r="UPY577" s="102"/>
      <c r="UPZ577" s="102"/>
      <c r="UQA577" s="102"/>
      <c r="UQB577" s="103"/>
      <c r="UQC577" s="101" t="s">
        <v>330</v>
      </c>
      <c r="UQD577" s="102"/>
      <c r="UQE577" s="102"/>
      <c r="UQF577" s="102"/>
      <c r="UQG577" s="102"/>
      <c r="UQH577" s="102"/>
      <c r="UQI577" s="102"/>
      <c r="UQJ577" s="103"/>
      <c r="UQK577" s="101" t="s">
        <v>330</v>
      </c>
      <c r="UQL577" s="102"/>
      <c r="UQM577" s="102"/>
      <c r="UQN577" s="102"/>
      <c r="UQO577" s="102"/>
      <c r="UQP577" s="102"/>
      <c r="UQQ577" s="102"/>
      <c r="UQR577" s="103"/>
      <c r="UQS577" s="101" t="s">
        <v>330</v>
      </c>
      <c r="UQT577" s="102"/>
      <c r="UQU577" s="102"/>
      <c r="UQV577" s="102"/>
      <c r="UQW577" s="102"/>
      <c r="UQX577" s="102"/>
      <c r="UQY577" s="102"/>
      <c r="UQZ577" s="103"/>
      <c r="URA577" s="101" t="s">
        <v>330</v>
      </c>
      <c r="URB577" s="102"/>
      <c r="URC577" s="102"/>
      <c r="URD577" s="102"/>
      <c r="URE577" s="102"/>
      <c r="URF577" s="102"/>
      <c r="URG577" s="102"/>
      <c r="URH577" s="103"/>
      <c r="URI577" s="101" t="s">
        <v>330</v>
      </c>
      <c r="URJ577" s="102"/>
      <c r="URK577" s="102"/>
      <c r="URL577" s="102"/>
      <c r="URM577" s="102"/>
      <c r="URN577" s="102"/>
      <c r="URO577" s="102"/>
      <c r="URP577" s="103"/>
      <c r="URQ577" s="101" t="s">
        <v>330</v>
      </c>
      <c r="URR577" s="102"/>
      <c r="URS577" s="102"/>
      <c r="URT577" s="102"/>
      <c r="URU577" s="102"/>
      <c r="URV577" s="102"/>
      <c r="URW577" s="102"/>
      <c r="URX577" s="103"/>
      <c r="URY577" s="101" t="s">
        <v>330</v>
      </c>
      <c r="URZ577" s="102"/>
      <c r="USA577" s="102"/>
      <c r="USB577" s="102"/>
      <c r="USC577" s="102"/>
      <c r="USD577" s="102"/>
      <c r="USE577" s="102"/>
      <c r="USF577" s="103"/>
      <c r="USG577" s="101" t="s">
        <v>330</v>
      </c>
      <c r="USH577" s="102"/>
      <c r="USI577" s="102"/>
      <c r="USJ577" s="102"/>
      <c r="USK577" s="102"/>
      <c r="USL577" s="102"/>
      <c r="USM577" s="102"/>
      <c r="USN577" s="103"/>
      <c r="USO577" s="101" t="s">
        <v>330</v>
      </c>
      <c r="USP577" s="102"/>
      <c r="USQ577" s="102"/>
      <c r="USR577" s="102"/>
      <c r="USS577" s="102"/>
      <c r="UST577" s="102"/>
      <c r="USU577" s="102"/>
      <c r="USV577" s="103"/>
      <c r="USW577" s="101" t="s">
        <v>330</v>
      </c>
      <c r="USX577" s="102"/>
      <c r="USY577" s="102"/>
      <c r="USZ577" s="102"/>
      <c r="UTA577" s="102"/>
      <c r="UTB577" s="102"/>
      <c r="UTC577" s="102"/>
      <c r="UTD577" s="103"/>
      <c r="UTE577" s="101" t="s">
        <v>330</v>
      </c>
      <c r="UTF577" s="102"/>
      <c r="UTG577" s="102"/>
      <c r="UTH577" s="102"/>
      <c r="UTI577" s="102"/>
      <c r="UTJ577" s="102"/>
      <c r="UTK577" s="102"/>
      <c r="UTL577" s="103"/>
      <c r="UTM577" s="101" t="s">
        <v>330</v>
      </c>
      <c r="UTN577" s="102"/>
      <c r="UTO577" s="102"/>
      <c r="UTP577" s="102"/>
      <c r="UTQ577" s="102"/>
      <c r="UTR577" s="102"/>
      <c r="UTS577" s="102"/>
      <c r="UTT577" s="103"/>
      <c r="UTU577" s="101" t="s">
        <v>330</v>
      </c>
      <c r="UTV577" s="102"/>
      <c r="UTW577" s="102"/>
      <c r="UTX577" s="102"/>
      <c r="UTY577" s="102"/>
      <c r="UTZ577" s="102"/>
      <c r="UUA577" s="102"/>
      <c r="UUB577" s="103"/>
      <c r="UUC577" s="101" t="s">
        <v>330</v>
      </c>
      <c r="UUD577" s="102"/>
      <c r="UUE577" s="102"/>
      <c r="UUF577" s="102"/>
      <c r="UUG577" s="102"/>
      <c r="UUH577" s="102"/>
      <c r="UUI577" s="102"/>
      <c r="UUJ577" s="103"/>
      <c r="UUK577" s="101" t="s">
        <v>330</v>
      </c>
      <c r="UUL577" s="102"/>
      <c r="UUM577" s="102"/>
      <c r="UUN577" s="102"/>
      <c r="UUO577" s="102"/>
      <c r="UUP577" s="102"/>
      <c r="UUQ577" s="102"/>
      <c r="UUR577" s="103"/>
      <c r="UUS577" s="101" t="s">
        <v>330</v>
      </c>
      <c r="UUT577" s="102"/>
      <c r="UUU577" s="102"/>
      <c r="UUV577" s="102"/>
      <c r="UUW577" s="102"/>
      <c r="UUX577" s="102"/>
      <c r="UUY577" s="102"/>
      <c r="UUZ577" s="103"/>
      <c r="UVA577" s="101" t="s">
        <v>330</v>
      </c>
      <c r="UVB577" s="102"/>
      <c r="UVC577" s="102"/>
      <c r="UVD577" s="102"/>
      <c r="UVE577" s="102"/>
      <c r="UVF577" s="102"/>
      <c r="UVG577" s="102"/>
      <c r="UVH577" s="103"/>
      <c r="UVI577" s="101" t="s">
        <v>330</v>
      </c>
      <c r="UVJ577" s="102"/>
      <c r="UVK577" s="102"/>
      <c r="UVL577" s="102"/>
      <c r="UVM577" s="102"/>
      <c r="UVN577" s="102"/>
      <c r="UVO577" s="102"/>
      <c r="UVP577" s="103"/>
      <c r="UVQ577" s="101" t="s">
        <v>330</v>
      </c>
      <c r="UVR577" s="102"/>
      <c r="UVS577" s="102"/>
      <c r="UVT577" s="102"/>
      <c r="UVU577" s="102"/>
      <c r="UVV577" s="102"/>
      <c r="UVW577" s="102"/>
      <c r="UVX577" s="103"/>
      <c r="UVY577" s="101" t="s">
        <v>330</v>
      </c>
      <c r="UVZ577" s="102"/>
      <c r="UWA577" s="102"/>
      <c r="UWB577" s="102"/>
      <c r="UWC577" s="102"/>
      <c r="UWD577" s="102"/>
      <c r="UWE577" s="102"/>
      <c r="UWF577" s="103"/>
      <c r="UWG577" s="101" t="s">
        <v>330</v>
      </c>
      <c r="UWH577" s="102"/>
      <c r="UWI577" s="102"/>
      <c r="UWJ577" s="102"/>
      <c r="UWK577" s="102"/>
      <c r="UWL577" s="102"/>
      <c r="UWM577" s="102"/>
      <c r="UWN577" s="103"/>
      <c r="UWO577" s="101" t="s">
        <v>330</v>
      </c>
      <c r="UWP577" s="102"/>
      <c r="UWQ577" s="102"/>
      <c r="UWR577" s="102"/>
      <c r="UWS577" s="102"/>
      <c r="UWT577" s="102"/>
      <c r="UWU577" s="102"/>
      <c r="UWV577" s="103"/>
      <c r="UWW577" s="101" t="s">
        <v>330</v>
      </c>
      <c r="UWX577" s="102"/>
      <c r="UWY577" s="102"/>
      <c r="UWZ577" s="102"/>
      <c r="UXA577" s="102"/>
      <c r="UXB577" s="102"/>
      <c r="UXC577" s="102"/>
      <c r="UXD577" s="103"/>
      <c r="UXE577" s="101" t="s">
        <v>330</v>
      </c>
      <c r="UXF577" s="102"/>
      <c r="UXG577" s="102"/>
      <c r="UXH577" s="102"/>
      <c r="UXI577" s="102"/>
      <c r="UXJ577" s="102"/>
      <c r="UXK577" s="102"/>
      <c r="UXL577" s="103"/>
      <c r="UXM577" s="101" t="s">
        <v>330</v>
      </c>
      <c r="UXN577" s="102"/>
      <c r="UXO577" s="102"/>
      <c r="UXP577" s="102"/>
      <c r="UXQ577" s="102"/>
      <c r="UXR577" s="102"/>
      <c r="UXS577" s="102"/>
      <c r="UXT577" s="103"/>
      <c r="UXU577" s="101" t="s">
        <v>330</v>
      </c>
      <c r="UXV577" s="102"/>
      <c r="UXW577" s="102"/>
      <c r="UXX577" s="102"/>
      <c r="UXY577" s="102"/>
      <c r="UXZ577" s="102"/>
      <c r="UYA577" s="102"/>
      <c r="UYB577" s="103"/>
      <c r="UYC577" s="101" t="s">
        <v>330</v>
      </c>
      <c r="UYD577" s="102"/>
      <c r="UYE577" s="102"/>
      <c r="UYF577" s="102"/>
      <c r="UYG577" s="102"/>
      <c r="UYH577" s="102"/>
      <c r="UYI577" s="102"/>
      <c r="UYJ577" s="103"/>
      <c r="UYK577" s="101" t="s">
        <v>330</v>
      </c>
      <c r="UYL577" s="102"/>
      <c r="UYM577" s="102"/>
      <c r="UYN577" s="102"/>
      <c r="UYO577" s="102"/>
      <c r="UYP577" s="102"/>
      <c r="UYQ577" s="102"/>
      <c r="UYR577" s="103"/>
      <c r="UYS577" s="101" t="s">
        <v>330</v>
      </c>
      <c r="UYT577" s="102"/>
      <c r="UYU577" s="102"/>
      <c r="UYV577" s="102"/>
      <c r="UYW577" s="102"/>
      <c r="UYX577" s="102"/>
      <c r="UYY577" s="102"/>
      <c r="UYZ577" s="103"/>
      <c r="UZA577" s="101" t="s">
        <v>330</v>
      </c>
      <c r="UZB577" s="102"/>
      <c r="UZC577" s="102"/>
      <c r="UZD577" s="102"/>
      <c r="UZE577" s="102"/>
      <c r="UZF577" s="102"/>
      <c r="UZG577" s="102"/>
      <c r="UZH577" s="103"/>
      <c r="UZI577" s="101" t="s">
        <v>330</v>
      </c>
      <c r="UZJ577" s="102"/>
      <c r="UZK577" s="102"/>
      <c r="UZL577" s="102"/>
      <c r="UZM577" s="102"/>
      <c r="UZN577" s="102"/>
      <c r="UZO577" s="102"/>
      <c r="UZP577" s="103"/>
      <c r="UZQ577" s="101" t="s">
        <v>330</v>
      </c>
      <c r="UZR577" s="102"/>
      <c r="UZS577" s="102"/>
      <c r="UZT577" s="102"/>
      <c r="UZU577" s="102"/>
      <c r="UZV577" s="102"/>
      <c r="UZW577" s="102"/>
      <c r="UZX577" s="103"/>
      <c r="UZY577" s="101" t="s">
        <v>330</v>
      </c>
      <c r="UZZ577" s="102"/>
      <c r="VAA577" s="102"/>
      <c r="VAB577" s="102"/>
      <c r="VAC577" s="102"/>
      <c r="VAD577" s="102"/>
      <c r="VAE577" s="102"/>
      <c r="VAF577" s="103"/>
      <c r="VAG577" s="101" t="s">
        <v>330</v>
      </c>
      <c r="VAH577" s="102"/>
      <c r="VAI577" s="102"/>
      <c r="VAJ577" s="102"/>
      <c r="VAK577" s="102"/>
      <c r="VAL577" s="102"/>
      <c r="VAM577" s="102"/>
      <c r="VAN577" s="103"/>
      <c r="VAO577" s="101" t="s">
        <v>330</v>
      </c>
      <c r="VAP577" s="102"/>
      <c r="VAQ577" s="102"/>
      <c r="VAR577" s="102"/>
      <c r="VAS577" s="102"/>
      <c r="VAT577" s="102"/>
      <c r="VAU577" s="102"/>
      <c r="VAV577" s="103"/>
      <c r="VAW577" s="101" t="s">
        <v>330</v>
      </c>
      <c r="VAX577" s="102"/>
      <c r="VAY577" s="102"/>
      <c r="VAZ577" s="102"/>
      <c r="VBA577" s="102"/>
      <c r="VBB577" s="102"/>
      <c r="VBC577" s="102"/>
      <c r="VBD577" s="103"/>
      <c r="VBE577" s="101" t="s">
        <v>330</v>
      </c>
      <c r="VBF577" s="102"/>
      <c r="VBG577" s="102"/>
      <c r="VBH577" s="102"/>
      <c r="VBI577" s="102"/>
      <c r="VBJ577" s="102"/>
      <c r="VBK577" s="102"/>
      <c r="VBL577" s="103"/>
      <c r="VBM577" s="101" t="s">
        <v>330</v>
      </c>
      <c r="VBN577" s="102"/>
      <c r="VBO577" s="102"/>
      <c r="VBP577" s="102"/>
      <c r="VBQ577" s="102"/>
      <c r="VBR577" s="102"/>
      <c r="VBS577" s="102"/>
      <c r="VBT577" s="103"/>
      <c r="VBU577" s="101" t="s">
        <v>330</v>
      </c>
      <c r="VBV577" s="102"/>
      <c r="VBW577" s="102"/>
      <c r="VBX577" s="102"/>
      <c r="VBY577" s="102"/>
      <c r="VBZ577" s="102"/>
      <c r="VCA577" s="102"/>
      <c r="VCB577" s="103"/>
      <c r="VCC577" s="101" t="s">
        <v>330</v>
      </c>
      <c r="VCD577" s="102"/>
      <c r="VCE577" s="102"/>
      <c r="VCF577" s="102"/>
      <c r="VCG577" s="102"/>
      <c r="VCH577" s="102"/>
      <c r="VCI577" s="102"/>
      <c r="VCJ577" s="103"/>
      <c r="VCK577" s="101" t="s">
        <v>330</v>
      </c>
      <c r="VCL577" s="102"/>
      <c r="VCM577" s="102"/>
      <c r="VCN577" s="102"/>
      <c r="VCO577" s="102"/>
      <c r="VCP577" s="102"/>
      <c r="VCQ577" s="102"/>
      <c r="VCR577" s="103"/>
      <c r="VCS577" s="101" t="s">
        <v>330</v>
      </c>
      <c r="VCT577" s="102"/>
      <c r="VCU577" s="102"/>
      <c r="VCV577" s="102"/>
      <c r="VCW577" s="102"/>
      <c r="VCX577" s="102"/>
      <c r="VCY577" s="102"/>
      <c r="VCZ577" s="103"/>
      <c r="VDA577" s="101" t="s">
        <v>330</v>
      </c>
      <c r="VDB577" s="102"/>
      <c r="VDC577" s="102"/>
      <c r="VDD577" s="102"/>
      <c r="VDE577" s="102"/>
      <c r="VDF577" s="102"/>
      <c r="VDG577" s="102"/>
      <c r="VDH577" s="103"/>
      <c r="VDI577" s="101" t="s">
        <v>330</v>
      </c>
      <c r="VDJ577" s="102"/>
      <c r="VDK577" s="102"/>
      <c r="VDL577" s="102"/>
      <c r="VDM577" s="102"/>
      <c r="VDN577" s="102"/>
      <c r="VDO577" s="102"/>
      <c r="VDP577" s="103"/>
      <c r="VDQ577" s="101" t="s">
        <v>330</v>
      </c>
      <c r="VDR577" s="102"/>
      <c r="VDS577" s="102"/>
      <c r="VDT577" s="102"/>
      <c r="VDU577" s="102"/>
      <c r="VDV577" s="102"/>
      <c r="VDW577" s="102"/>
      <c r="VDX577" s="103"/>
      <c r="VDY577" s="101" t="s">
        <v>330</v>
      </c>
      <c r="VDZ577" s="102"/>
      <c r="VEA577" s="102"/>
      <c r="VEB577" s="102"/>
      <c r="VEC577" s="102"/>
      <c r="VED577" s="102"/>
      <c r="VEE577" s="102"/>
      <c r="VEF577" s="103"/>
      <c r="VEG577" s="101" t="s">
        <v>330</v>
      </c>
      <c r="VEH577" s="102"/>
      <c r="VEI577" s="102"/>
      <c r="VEJ577" s="102"/>
      <c r="VEK577" s="102"/>
      <c r="VEL577" s="102"/>
      <c r="VEM577" s="102"/>
      <c r="VEN577" s="103"/>
      <c r="VEO577" s="101" t="s">
        <v>330</v>
      </c>
      <c r="VEP577" s="102"/>
      <c r="VEQ577" s="102"/>
      <c r="VER577" s="102"/>
      <c r="VES577" s="102"/>
      <c r="VET577" s="102"/>
      <c r="VEU577" s="102"/>
      <c r="VEV577" s="103"/>
      <c r="VEW577" s="101" t="s">
        <v>330</v>
      </c>
      <c r="VEX577" s="102"/>
      <c r="VEY577" s="102"/>
      <c r="VEZ577" s="102"/>
      <c r="VFA577" s="102"/>
      <c r="VFB577" s="102"/>
      <c r="VFC577" s="102"/>
      <c r="VFD577" s="103"/>
      <c r="VFE577" s="101" t="s">
        <v>330</v>
      </c>
      <c r="VFF577" s="102"/>
      <c r="VFG577" s="102"/>
      <c r="VFH577" s="102"/>
      <c r="VFI577" s="102"/>
      <c r="VFJ577" s="102"/>
      <c r="VFK577" s="102"/>
      <c r="VFL577" s="103"/>
      <c r="VFM577" s="101" t="s">
        <v>330</v>
      </c>
      <c r="VFN577" s="102"/>
      <c r="VFO577" s="102"/>
      <c r="VFP577" s="102"/>
      <c r="VFQ577" s="102"/>
      <c r="VFR577" s="102"/>
      <c r="VFS577" s="102"/>
      <c r="VFT577" s="103"/>
      <c r="VFU577" s="101" t="s">
        <v>330</v>
      </c>
      <c r="VFV577" s="102"/>
      <c r="VFW577" s="102"/>
      <c r="VFX577" s="102"/>
      <c r="VFY577" s="102"/>
      <c r="VFZ577" s="102"/>
      <c r="VGA577" s="102"/>
      <c r="VGB577" s="103"/>
      <c r="VGC577" s="101" t="s">
        <v>330</v>
      </c>
      <c r="VGD577" s="102"/>
      <c r="VGE577" s="102"/>
      <c r="VGF577" s="102"/>
      <c r="VGG577" s="102"/>
      <c r="VGH577" s="102"/>
      <c r="VGI577" s="102"/>
      <c r="VGJ577" s="103"/>
      <c r="VGK577" s="101" t="s">
        <v>330</v>
      </c>
      <c r="VGL577" s="102"/>
      <c r="VGM577" s="102"/>
      <c r="VGN577" s="102"/>
      <c r="VGO577" s="102"/>
      <c r="VGP577" s="102"/>
      <c r="VGQ577" s="102"/>
      <c r="VGR577" s="103"/>
      <c r="VGS577" s="101" t="s">
        <v>330</v>
      </c>
      <c r="VGT577" s="102"/>
      <c r="VGU577" s="102"/>
      <c r="VGV577" s="102"/>
      <c r="VGW577" s="102"/>
      <c r="VGX577" s="102"/>
      <c r="VGY577" s="102"/>
      <c r="VGZ577" s="103"/>
      <c r="VHA577" s="101" t="s">
        <v>330</v>
      </c>
      <c r="VHB577" s="102"/>
      <c r="VHC577" s="102"/>
      <c r="VHD577" s="102"/>
      <c r="VHE577" s="102"/>
      <c r="VHF577" s="102"/>
      <c r="VHG577" s="102"/>
      <c r="VHH577" s="103"/>
      <c r="VHI577" s="101" t="s">
        <v>330</v>
      </c>
      <c r="VHJ577" s="102"/>
      <c r="VHK577" s="102"/>
      <c r="VHL577" s="102"/>
      <c r="VHM577" s="102"/>
      <c r="VHN577" s="102"/>
      <c r="VHO577" s="102"/>
      <c r="VHP577" s="103"/>
      <c r="VHQ577" s="101" t="s">
        <v>330</v>
      </c>
      <c r="VHR577" s="102"/>
      <c r="VHS577" s="102"/>
      <c r="VHT577" s="102"/>
      <c r="VHU577" s="102"/>
      <c r="VHV577" s="102"/>
      <c r="VHW577" s="102"/>
      <c r="VHX577" s="103"/>
      <c r="VHY577" s="101" t="s">
        <v>330</v>
      </c>
      <c r="VHZ577" s="102"/>
      <c r="VIA577" s="102"/>
      <c r="VIB577" s="102"/>
      <c r="VIC577" s="102"/>
      <c r="VID577" s="102"/>
      <c r="VIE577" s="102"/>
      <c r="VIF577" s="103"/>
      <c r="VIG577" s="101" t="s">
        <v>330</v>
      </c>
      <c r="VIH577" s="102"/>
      <c r="VII577" s="102"/>
      <c r="VIJ577" s="102"/>
      <c r="VIK577" s="102"/>
      <c r="VIL577" s="102"/>
      <c r="VIM577" s="102"/>
      <c r="VIN577" s="103"/>
      <c r="VIO577" s="101" t="s">
        <v>330</v>
      </c>
      <c r="VIP577" s="102"/>
      <c r="VIQ577" s="102"/>
      <c r="VIR577" s="102"/>
      <c r="VIS577" s="102"/>
      <c r="VIT577" s="102"/>
      <c r="VIU577" s="102"/>
      <c r="VIV577" s="103"/>
      <c r="VIW577" s="101" t="s">
        <v>330</v>
      </c>
      <c r="VIX577" s="102"/>
      <c r="VIY577" s="102"/>
      <c r="VIZ577" s="102"/>
      <c r="VJA577" s="102"/>
      <c r="VJB577" s="102"/>
      <c r="VJC577" s="102"/>
      <c r="VJD577" s="103"/>
      <c r="VJE577" s="101" t="s">
        <v>330</v>
      </c>
      <c r="VJF577" s="102"/>
      <c r="VJG577" s="102"/>
      <c r="VJH577" s="102"/>
      <c r="VJI577" s="102"/>
      <c r="VJJ577" s="102"/>
      <c r="VJK577" s="102"/>
      <c r="VJL577" s="103"/>
      <c r="VJM577" s="101" t="s">
        <v>330</v>
      </c>
      <c r="VJN577" s="102"/>
      <c r="VJO577" s="102"/>
      <c r="VJP577" s="102"/>
      <c r="VJQ577" s="102"/>
      <c r="VJR577" s="102"/>
      <c r="VJS577" s="102"/>
      <c r="VJT577" s="103"/>
      <c r="VJU577" s="101" t="s">
        <v>330</v>
      </c>
      <c r="VJV577" s="102"/>
      <c r="VJW577" s="102"/>
      <c r="VJX577" s="102"/>
      <c r="VJY577" s="102"/>
      <c r="VJZ577" s="102"/>
      <c r="VKA577" s="102"/>
      <c r="VKB577" s="103"/>
      <c r="VKC577" s="101" t="s">
        <v>330</v>
      </c>
      <c r="VKD577" s="102"/>
      <c r="VKE577" s="102"/>
      <c r="VKF577" s="102"/>
      <c r="VKG577" s="102"/>
      <c r="VKH577" s="102"/>
      <c r="VKI577" s="102"/>
      <c r="VKJ577" s="103"/>
      <c r="VKK577" s="101" t="s">
        <v>330</v>
      </c>
      <c r="VKL577" s="102"/>
      <c r="VKM577" s="102"/>
      <c r="VKN577" s="102"/>
      <c r="VKO577" s="102"/>
      <c r="VKP577" s="102"/>
      <c r="VKQ577" s="102"/>
      <c r="VKR577" s="103"/>
      <c r="VKS577" s="101" t="s">
        <v>330</v>
      </c>
      <c r="VKT577" s="102"/>
      <c r="VKU577" s="102"/>
      <c r="VKV577" s="102"/>
      <c r="VKW577" s="102"/>
      <c r="VKX577" s="102"/>
      <c r="VKY577" s="102"/>
      <c r="VKZ577" s="103"/>
      <c r="VLA577" s="101" t="s">
        <v>330</v>
      </c>
      <c r="VLB577" s="102"/>
      <c r="VLC577" s="102"/>
      <c r="VLD577" s="102"/>
      <c r="VLE577" s="102"/>
      <c r="VLF577" s="102"/>
      <c r="VLG577" s="102"/>
      <c r="VLH577" s="103"/>
      <c r="VLI577" s="101" t="s">
        <v>330</v>
      </c>
      <c r="VLJ577" s="102"/>
      <c r="VLK577" s="102"/>
      <c r="VLL577" s="102"/>
      <c r="VLM577" s="102"/>
      <c r="VLN577" s="102"/>
      <c r="VLO577" s="102"/>
      <c r="VLP577" s="103"/>
      <c r="VLQ577" s="101" t="s">
        <v>330</v>
      </c>
      <c r="VLR577" s="102"/>
      <c r="VLS577" s="102"/>
      <c r="VLT577" s="102"/>
      <c r="VLU577" s="102"/>
      <c r="VLV577" s="102"/>
      <c r="VLW577" s="102"/>
      <c r="VLX577" s="103"/>
      <c r="VLY577" s="101" t="s">
        <v>330</v>
      </c>
      <c r="VLZ577" s="102"/>
      <c r="VMA577" s="102"/>
      <c r="VMB577" s="102"/>
      <c r="VMC577" s="102"/>
      <c r="VMD577" s="102"/>
      <c r="VME577" s="102"/>
      <c r="VMF577" s="103"/>
      <c r="VMG577" s="101" t="s">
        <v>330</v>
      </c>
      <c r="VMH577" s="102"/>
      <c r="VMI577" s="102"/>
      <c r="VMJ577" s="102"/>
      <c r="VMK577" s="102"/>
      <c r="VML577" s="102"/>
      <c r="VMM577" s="102"/>
      <c r="VMN577" s="103"/>
      <c r="VMO577" s="101" t="s">
        <v>330</v>
      </c>
      <c r="VMP577" s="102"/>
      <c r="VMQ577" s="102"/>
      <c r="VMR577" s="102"/>
      <c r="VMS577" s="102"/>
      <c r="VMT577" s="102"/>
      <c r="VMU577" s="102"/>
      <c r="VMV577" s="103"/>
      <c r="VMW577" s="101" t="s">
        <v>330</v>
      </c>
      <c r="VMX577" s="102"/>
      <c r="VMY577" s="102"/>
      <c r="VMZ577" s="102"/>
      <c r="VNA577" s="102"/>
      <c r="VNB577" s="102"/>
      <c r="VNC577" s="102"/>
      <c r="VND577" s="103"/>
      <c r="VNE577" s="101" t="s">
        <v>330</v>
      </c>
      <c r="VNF577" s="102"/>
      <c r="VNG577" s="102"/>
      <c r="VNH577" s="102"/>
      <c r="VNI577" s="102"/>
      <c r="VNJ577" s="102"/>
      <c r="VNK577" s="102"/>
      <c r="VNL577" s="103"/>
      <c r="VNM577" s="101" t="s">
        <v>330</v>
      </c>
      <c r="VNN577" s="102"/>
      <c r="VNO577" s="102"/>
      <c r="VNP577" s="102"/>
      <c r="VNQ577" s="102"/>
      <c r="VNR577" s="102"/>
      <c r="VNS577" s="102"/>
      <c r="VNT577" s="103"/>
      <c r="VNU577" s="101" t="s">
        <v>330</v>
      </c>
      <c r="VNV577" s="102"/>
      <c r="VNW577" s="102"/>
      <c r="VNX577" s="102"/>
      <c r="VNY577" s="102"/>
      <c r="VNZ577" s="102"/>
      <c r="VOA577" s="102"/>
      <c r="VOB577" s="103"/>
      <c r="VOC577" s="101" t="s">
        <v>330</v>
      </c>
      <c r="VOD577" s="102"/>
      <c r="VOE577" s="102"/>
      <c r="VOF577" s="102"/>
      <c r="VOG577" s="102"/>
      <c r="VOH577" s="102"/>
      <c r="VOI577" s="102"/>
      <c r="VOJ577" s="103"/>
      <c r="VOK577" s="101" t="s">
        <v>330</v>
      </c>
      <c r="VOL577" s="102"/>
      <c r="VOM577" s="102"/>
      <c r="VON577" s="102"/>
      <c r="VOO577" s="102"/>
      <c r="VOP577" s="102"/>
      <c r="VOQ577" s="102"/>
      <c r="VOR577" s="103"/>
      <c r="VOS577" s="101" t="s">
        <v>330</v>
      </c>
      <c r="VOT577" s="102"/>
      <c r="VOU577" s="102"/>
      <c r="VOV577" s="102"/>
      <c r="VOW577" s="102"/>
      <c r="VOX577" s="102"/>
      <c r="VOY577" s="102"/>
      <c r="VOZ577" s="103"/>
      <c r="VPA577" s="101" t="s">
        <v>330</v>
      </c>
      <c r="VPB577" s="102"/>
      <c r="VPC577" s="102"/>
      <c r="VPD577" s="102"/>
      <c r="VPE577" s="102"/>
      <c r="VPF577" s="102"/>
      <c r="VPG577" s="102"/>
      <c r="VPH577" s="103"/>
      <c r="VPI577" s="101" t="s">
        <v>330</v>
      </c>
      <c r="VPJ577" s="102"/>
      <c r="VPK577" s="102"/>
      <c r="VPL577" s="102"/>
      <c r="VPM577" s="102"/>
      <c r="VPN577" s="102"/>
      <c r="VPO577" s="102"/>
      <c r="VPP577" s="103"/>
      <c r="VPQ577" s="101" t="s">
        <v>330</v>
      </c>
      <c r="VPR577" s="102"/>
      <c r="VPS577" s="102"/>
      <c r="VPT577" s="102"/>
      <c r="VPU577" s="102"/>
      <c r="VPV577" s="102"/>
      <c r="VPW577" s="102"/>
      <c r="VPX577" s="103"/>
      <c r="VPY577" s="101" t="s">
        <v>330</v>
      </c>
      <c r="VPZ577" s="102"/>
      <c r="VQA577" s="102"/>
      <c r="VQB577" s="102"/>
      <c r="VQC577" s="102"/>
      <c r="VQD577" s="102"/>
      <c r="VQE577" s="102"/>
      <c r="VQF577" s="103"/>
      <c r="VQG577" s="101" t="s">
        <v>330</v>
      </c>
      <c r="VQH577" s="102"/>
      <c r="VQI577" s="102"/>
      <c r="VQJ577" s="102"/>
      <c r="VQK577" s="102"/>
      <c r="VQL577" s="102"/>
      <c r="VQM577" s="102"/>
      <c r="VQN577" s="103"/>
      <c r="VQO577" s="101" t="s">
        <v>330</v>
      </c>
      <c r="VQP577" s="102"/>
      <c r="VQQ577" s="102"/>
      <c r="VQR577" s="102"/>
      <c r="VQS577" s="102"/>
      <c r="VQT577" s="102"/>
      <c r="VQU577" s="102"/>
      <c r="VQV577" s="103"/>
      <c r="VQW577" s="101" t="s">
        <v>330</v>
      </c>
      <c r="VQX577" s="102"/>
      <c r="VQY577" s="102"/>
      <c r="VQZ577" s="102"/>
      <c r="VRA577" s="102"/>
      <c r="VRB577" s="102"/>
      <c r="VRC577" s="102"/>
      <c r="VRD577" s="103"/>
      <c r="VRE577" s="101" t="s">
        <v>330</v>
      </c>
      <c r="VRF577" s="102"/>
      <c r="VRG577" s="102"/>
      <c r="VRH577" s="102"/>
      <c r="VRI577" s="102"/>
      <c r="VRJ577" s="102"/>
      <c r="VRK577" s="102"/>
      <c r="VRL577" s="103"/>
      <c r="VRM577" s="101" t="s">
        <v>330</v>
      </c>
      <c r="VRN577" s="102"/>
      <c r="VRO577" s="102"/>
      <c r="VRP577" s="102"/>
      <c r="VRQ577" s="102"/>
      <c r="VRR577" s="102"/>
      <c r="VRS577" s="102"/>
      <c r="VRT577" s="103"/>
      <c r="VRU577" s="101" t="s">
        <v>330</v>
      </c>
      <c r="VRV577" s="102"/>
      <c r="VRW577" s="102"/>
      <c r="VRX577" s="102"/>
      <c r="VRY577" s="102"/>
      <c r="VRZ577" s="102"/>
      <c r="VSA577" s="102"/>
      <c r="VSB577" s="103"/>
      <c r="VSC577" s="101" t="s">
        <v>330</v>
      </c>
      <c r="VSD577" s="102"/>
      <c r="VSE577" s="102"/>
      <c r="VSF577" s="102"/>
      <c r="VSG577" s="102"/>
      <c r="VSH577" s="102"/>
      <c r="VSI577" s="102"/>
      <c r="VSJ577" s="103"/>
      <c r="VSK577" s="101" t="s">
        <v>330</v>
      </c>
      <c r="VSL577" s="102"/>
      <c r="VSM577" s="102"/>
      <c r="VSN577" s="102"/>
      <c r="VSO577" s="102"/>
      <c r="VSP577" s="102"/>
      <c r="VSQ577" s="102"/>
      <c r="VSR577" s="103"/>
      <c r="VSS577" s="101" t="s">
        <v>330</v>
      </c>
      <c r="VST577" s="102"/>
      <c r="VSU577" s="102"/>
      <c r="VSV577" s="102"/>
      <c r="VSW577" s="102"/>
      <c r="VSX577" s="102"/>
      <c r="VSY577" s="102"/>
      <c r="VSZ577" s="103"/>
      <c r="VTA577" s="101" t="s">
        <v>330</v>
      </c>
      <c r="VTB577" s="102"/>
      <c r="VTC577" s="102"/>
      <c r="VTD577" s="102"/>
      <c r="VTE577" s="102"/>
      <c r="VTF577" s="102"/>
      <c r="VTG577" s="102"/>
      <c r="VTH577" s="103"/>
      <c r="VTI577" s="101" t="s">
        <v>330</v>
      </c>
      <c r="VTJ577" s="102"/>
      <c r="VTK577" s="102"/>
      <c r="VTL577" s="102"/>
      <c r="VTM577" s="102"/>
      <c r="VTN577" s="102"/>
      <c r="VTO577" s="102"/>
      <c r="VTP577" s="103"/>
      <c r="VTQ577" s="101" t="s">
        <v>330</v>
      </c>
      <c r="VTR577" s="102"/>
      <c r="VTS577" s="102"/>
      <c r="VTT577" s="102"/>
      <c r="VTU577" s="102"/>
      <c r="VTV577" s="102"/>
      <c r="VTW577" s="102"/>
      <c r="VTX577" s="103"/>
      <c r="VTY577" s="101" t="s">
        <v>330</v>
      </c>
      <c r="VTZ577" s="102"/>
      <c r="VUA577" s="102"/>
      <c r="VUB577" s="102"/>
      <c r="VUC577" s="102"/>
      <c r="VUD577" s="102"/>
      <c r="VUE577" s="102"/>
      <c r="VUF577" s="103"/>
      <c r="VUG577" s="101" t="s">
        <v>330</v>
      </c>
      <c r="VUH577" s="102"/>
      <c r="VUI577" s="102"/>
      <c r="VUJ577" s="102"/>
      <c r="VUK577" s="102"/>
      <c r="VUL577" s="102"/>
      <c r="VUM577" s="102"/>
      <c r="VUN577" s="103"/>
      <c r="VUO577" s="101" t="s">
        <v>330</v>
      </c>
      <c r="VUP577" s="102"/>
      <c r="VUQ577" s="102"/>
      <c r="VUR577" s="102"/>
      <c r="VUS577" s="102"/>
      <c r="VUT577" s="102"/>
      <c r="VUU577" s="102"/>
      <c r="VUV577" s="103"/>
      <c r="VUW577" s="101" t="s">
        <v>330</v>
      </c>
      <c r="VUX577" s="102"/>
      <c r="VUY577" s="102"/>
      <c r="VUZ577" s="102"/>
      <c r="VVA577" s="102"/>
      <c r="VVB577" s="102"/>
      <c r="VVC577" s="102"/>
      <c r="VVD577" s="103"/>
      <c r="VVE577" s="101" t="s">
        <v>330</v>
      </c>
      <c r="VVF577" s="102"/>
      <c r="VVG577" s="102"/>
      <c r="VVH577" s="102"/>
      <c r="VVI577" s="102"/>
      <c r="VVJ577" s="102"/>
      <c r="VVK577" s="102"/>
      <c r="VVL577" s="103"/>
      <c r="VVM577" s="101" t="s">
        <v>330</v>
      </c>
      <c r="VVN577" s="102"/>
      <c r="VVO577" s="102"/>
      <c r="VVP577" s="102"/>
      <c r="VVQ577" s="102"/>
      <c r="VVR577" s="102"/>
      <c r="VVS577" s="102"/>
      <c r="VVT577" s="103"/>
      <c r="VVU577" s="101" t="s">
        <v>330</v>
      </c>
      <c r="VVV577" s="102"/>
      <c r="VVW577" s="102"/>
      <c r="VVX577" s="102"/>
      <c r="VVY577" s="102"/>
      <c r="VVZ577" s="102"/>
      <c r="VWA577" s="102"/>
      <c r="VWB577" s="103"/>
      <c r="VWC577" s="101" t="s">
        <v>330</v>
      </c>
      <c r="VWD577" s="102"/>
      <c r="VWE577" s="102"/>
      <c r="VWF577" s="102"/>
      <c r="VWG577" s="102"/>
      <c r="VWH577" s="102"/>
      <c r="VWI577" s="102"/>
      <c r="VWJ577" s="103"/>
      <c r="VWK577" s="101" t="s">
        <v>330</v>
      </c>
      <c r="VWL577" s="102"/>
      <c r="VWM577" s="102"/>
      <c r="VWN577" s="102"/>
      <c r="VWO577" s="102"/>
      <c r="VWP577" s="102"/>
      <c r="VWQ577" s="102"/>
      <c r="VWR577" s="103"/>
      <c r="VWS577" s="101" t="s">
        <v>330</v>
      </c>
      <c r="VWT577" s="102"/>
      <c r="VWU577" s="102"/>
      <c r="VWV577" s="102"/>
      <c r="VWW577" s="102"/>
      <c r="VWX577" s="102"/>
      <c r="VWY577" s="102"/>
      <c r="VWZ577" s="103"/>
      <c r="VXA577" s="101" t="s">
        <v>330</v>
      </c>
      <c r="VXB577" s="102"/>
      <c r="VXC577" s="102"/>
      <c r="VXD577" s="102"/>
      <c r="VXE577" s="102"/>
      <c r="VXF577" s="102"/>
      <c r="VXG577" s="102"/>
      <c r="VXH577" s="103"/>
      <c r="VXI577" s="101" t="s">
        <v>330</v>
      </c>
      <c r="VXJ577" s="102"/>
      <c r="VXK577" s="102"/>
      <c r="VXL577" s="102"/>
      <c r="VXM577" s="102"/>
      <c r="VXN577" s="102"/>
      <c r="VXO577" s="102"/>
      <c r="VXP577" s="103"/>
      <c r="VXQ577" s="101" t="s">
        <v>330</v>
      </c>
      <c r="VXR577" s="102"/>
      <c r="VXS577" s="102"/>
      <c r="VXT577" s="102"/>
      <c r="VXU577" s="102"/>
      <c r="VXV577" s="102"/>
      <c r="VXW577" s="102"/>
      <c r="VXX577" s="103"/>
      <c r="VXY577" s="101" t="s">
        <v>330</v>
      </c>
      <c r="VXZ577" s="102"/>
      <c r="VYA577" s="102"/>
      <c r="VYB577" s="102"/>
      <c r="VYC577" s="102"/>
      <c r="VYD577" s="102"/>
      <c r="VYE577" s="102"/>
      <c r="VYF577" s="103"/>
      <c r="VYG577" s="101" t="s">
        <v>330</v>
      </c>
      <c r="VYH577" s="102"/>
      <c r="VYI577" s="102"/>
      <c r="VYJ577" s="102"/>
      <c r="VYK577" s="102"/>
      <c r="VYL577" s="102"/>
      <c r="VYM577" s="102"/>
      <c r="VYN577" s="103"/>
      <c r="VYO577" s="101" t="s">
        <v>330</v>
      </c>
      <c r="VYP577" s="102"/>
      <c r="VYQ577" s="102"/>
      <c r="VYR577" s="102"/>
      <c r="VYS577" s="102"/>
      <c r="VYT577" s="102"/>
      <c r="VYU577" s="102"/>
      <c r="VYV577" s="103"/>
      <c r="VYW577" s="101" t="s">
        <v>330</v>
      </c>
      <c r="VYX577" s="102"/>
      <c r="VYY577" s="102"/>
      <c r="VYZ577" s="102"/>
      <c r="VZA577" s="102"/>
      <c r="VZB577" s="102"/>
      <c r="VZC577" s="102"/>
      <c r="VZD577" s="103"/>
      <c r="VZE577" s="101" t="s">
        <v>330</v>
      </c>
      <c r="VZF577" s="102"/>
      <c r="VZG577" s="102"/>
      <c r="VZH577" s="102"/>
      <c r="VZI577" s="102"/>
      <c r="VZJ577" s="102"/>
      <c r="VZK577" s="102"/>
      <c r="VZL577" s="103"/>
      <c r="VZM577" s="101" t="s">
        <v>330</v>
      </c>
      <c r="VZN577" s="102"/>
      <c r="VZO577" s="102"/>
      <c r="VZP577" s="102"/>
      <c r="VZQ577" s="102"/>
      <c r="VZR577" s="102"/>
      <c r="VZS577" s="102"/>
      <c r="VZT577" s="103"/>
      <c r="VZU577" s="101" t="s">
        <v>330</v>
      </c>
      <c r="VZV577" s="102"/>
      <c r="VZW577" s="102"/>
      <c r="VZX577" s="102"/>
      <c r="VZY577" s="102"/>
      <c r="VZZ577" s="102"/>
      <c r="WAA577" s="102"/>
      <c r="WAB577" s="103"/>
      <c r="WAC577" s="101" t="s">
        <v>330</v>
      </c>
      <c r="WAD577" s="102"/>
      <c r="WAE577" s="102"/>
      <c r="WAF577" s="102"/>
      <c r="WAG577" s="102"/>
      <c r="WAH577" s="102"/>
      <c r="WAI577" s="102"/>
      <c r="WAJ577" s="103"/>
      <c r="WAK577" s="101" t="s">
        <v>330</v>
      </c>
      <c r="WAL577" s="102"/>
      <c r="WAM577" s="102"/>
      <c r="WAN577" s="102"/>
      <c r="WAO577" s="102"/>
      <c r="WAP577" s="102"/>
      <c r="WAQ577" s="102"/>
      <c r="WAR577" s="103"/>
      <c r="WAS577" s="101" t="s">
        <v>330</v>
      </c>
      <c r="WAT577" s="102"/>
      <c r="WAU577" s="102"/>
      <c r="WAV577" s="102"/>
      <c r="WAW577" s="102"/>
      <c r="WAX577" s="102"/>
      <c r="WAY577" s="102"/>
      <c r="WAZ577" s="103"/>
      <c r="WBA577" s="101" t="s">
        <v>330</v>
      </c>
      <c r="WBB577" s="102"/>
      <c r="WBC577" s="102"/>
      <c r="WBD577" s="102"/>
      <c r="WBE577" s="102"/>
      <c r="WBF577" s="102"/>
      <c r="WBG577" s="102"/>
      <c r="WBH577" s="103"/>
      <c r="WBI577" s="101" t="s">
        <v>330</v>
      </c>
      <c r="WBJ577" s="102"/>
      <c r="WBK577" s="102"/>
      <c r="WBL577" s="102"/>
      <c r="WBM577" s="102"/>
      <c r="WBN577" s="102"/>
      <c r="WBO577" s="102"/>
      <c r="WBP577" s="103"/>
      <c r="WBQ577" s="101" t="s">
        <v>330</v>
      </c>
      <c r="WBR577" s="102"/>
      <c r="WBS577" s="102"/>
      <c r="WBT577" s="102"/>
      <c r="WBU577" s="102"/>
      <c r="WBV577" s="102"/>
      <c r="WBW577" s="102"/>
      <c r="WBX577" s="103"/>
      <c r="WBY577" s="101" t="s">
        <v>330</v>
      </c>
      <c r="WBZ577" s="102"/>
      <c r="WCA577" s="102"/>
      <c r="WCB577" s="102"/>
      <c r="WCC577" s="102"/>
      <c r="WCD577" s="102"/>
      <c r="WCE577" s="102"/>
      <c r="WCF577" s="103"/>
      <c r="WCG577" s="101" t="s">
        <v>330</v>
      </c>
      <c r="WCH577" s="102"/>
      <c r="WCI577" s="102"/>
      <c r="WCJ577" s="102"/>
      <c r="WCK577" s="102"/>
      <c r="WCL577" s="102"/>
      <c r="WCM577" s="102"/>
      <c r="WCN577" s="103"/>
      <c r="WCO577" s="101" t="s">
        <v>330</v>
      </c>
      <c r="WCP577" s="102"/>
      <c r="WCQ577" s="102"/>
      <c r="WCR577" s="102"/>
      <c r="WCS577" s="102"/>
      <c r="WCT577" s="102"/>
      <c r="WCU577" s="102"/>
      <c r="WCV577" s="103"/>
      <c r="WCW577" s="101" t="s">
        <v>330</v>
      </c>
      <c r="WCX577" s="102"/>
      <c r="WCY577" s="102"/>
      <c r="WCZ577" s="102"/>
      <c r="WDA577" s="102"/>
      <c r="WDB577" s="102"/>
      <c r="WDC577" s="102"/>
      <c r="WDD577" s="103"/>
      <c r="WDE577" s="101" t="s">
        <v>330</v>
      </c>
      <c r="WDF577" s="102"/>
      <c r="WDG577" s="102"/>
      <c r="WDH577" s="102"/>
      <c r="WDI577" s="102"/>
      <c r="WDJ577" s="102"/>
      <c r="WDK577" s="102"/>
      <c r="WDL577" s="103"/>
      <c r="WDM577" s="101" t="s">
        <v>330</v>
      </c>
      <c r="WDN577" s="102"/>
      <c r="WDO577" s="102"/>
      <c r="WDP577" s="102"/>
      <c r="WDQ577" s="102"/>
      <c r="WDR577" s="102"/>
      <c r="WDS577" s="102"/>
      <c r="WDT577" s="103"/>
      <c r="WDU577" s="101" t="s">
        <v>330</v>
      </c>
      <c r="WDV577" s="102"/>
      <c r="WDW577" s="102"/>
      <c r="WDX577" s="102"/>
      <c r="WDY577" s="102"/>
      <c r="WDZ577" s="102"/>
      <c r="WEA577" s="102"/>
      <c r="WEB577" s="103"/>
      <c r="WEC577" s="101" t="s">
        <v>330</v>
      </c>
      <c r="WED577" s="102"/>
      <c r="WEE577" s="102"/>
      <c r="WEF577" s="102"/>
      <c r="WEG577" s="102"/>
      <c r="WEH577" s="102"/>
      <c r="WEI577" s="102"/>
      <c r="WEJ577" s="103"/>
      <c r="WEK577" s="101" t="s">
        <v>330</v>
      </c>
      <c r="WEL577" s="102"/>
      <c r="WEM577" s="102"/>
      <c r="WEN577" s="102"/>
      <c r="WEO577" s="102"/>
      <c r="WEP577" s="102"/>
      <c r="WEQ577" s="102"/>
      <c r="WER577" s="103"/>
      <c r="WES577" s="101" t="s">
        <v>330</v>
      </c>
      <c r="WET577" s="102"/>
      <c r="WEU577" s="102"/>
      <c r="WEV577" s="102"/>
      <c r="WEW577" s="102"/>
      <c r="WEX577" s="102"/>
      <c r="WEY577" s="102"/>
      <c r="WEZ577" s="103"/>
      <c r="WFA577" s="101" t="s">
        <v>330</v>
      </c>
      <c r="WFB577" s="102"/>
      <c r="WFC577" s="102"/>
      <c r="WFD577" s="102"/>
      <c r="WFE577" s="102"/>
      <c r="WFF577" s="102"/>
      <c r="WFG577" s="102"/>
      <c r="WFH577" s="103"/>
      <c r="WFI577" s="101" t="s">
        <v>330</v>
      </c>
      <c r="WFJ577" s="102"/>
      <c r="WFK577" s="102"/>
      <c r="WFL577" s="102"/>
      <c r="WFM577" s="102"/>
      <c r="WFN577" s="102"/>
      <c r="WFO577" s="102"/>
      <c r="WFP577" s="103"/>
      <c r="WFQ577" s="101" t="s">
        <v>330</v>
      </c>
      <c r="WFR577" s="102"/>
      <c r="WFS577" s="102"/>
      <c r="WFT577" s="102"/>
      <c r="WFU577" s="102"/>
      <c r="WFV577" s="102"/>
      <c r="WFW577" s="102"/>
      <c r="WFX577" s="103"/>
      <c r="WFY577" s="101" t="s">
        <v>330</v>
      </c>
      <c r="WFZ577" s="102"/>
      <c r="WGA577" s="102"/>
      <c r="WGB577" s="102"/>
      <c r="WGC577" s="102"/>
      <c r="WGD577" s="102"/>
      <c r="WGE577" s="102"/>
      <c r="WGF577" s="103"/>
      <c r="WGG577" s="101" t="s">
        <v>330</v>
      </c>
      <c r="WGH577" s="102"/>
      <c r="WGI577" s="102"/>
      <c r="WGJ577" s="102"/>
      <c r="WGK577" s="102"/>
      <c r="WGL577" s="102"/>
      <c r="WGM577" s="102"/>
      <c r="WGN577" s="103"/>
      <c r="WGO577" s="101" t="s">
        <v>330</v>
      </c>
      <c r="WGP577" s="102"/>
      <c r="WGQ577" s="102"/>
      <c r="WGR577" s="102"/>
      <c r="WGS577" s="102"/>
      <c r="WGT577" s="102"/>
      <c r="WGU577" s="102"/>
      <c r="WGV577" s="103"/>
      <c r="WGW577" s="101" t="s">
        <v>330</v>
      </c>
      <c r="WGX577" s="102"/>
      <c r="WGY577" s="102"/>
      <c r="WGZ577" s="102"/>
      <c r="WHA577" s="102"/>
      <c r="WHB577" s="102"/>
      <c r="WHC577" s="102"/>
      <c r="WHD577" s="103"/>
      <c r="WHE577" s="101" t="s">
        <v>330</v>
      </c>
      <c r="WHF577" s="102"/>
      <c r="WHG577" s="102"/>
      <c r="WHH577" s="102"/>
      <c r="WHI577" s="102"/>
      <c r="WHJ577" s="102"/>
      <c r="WHK577" s="102"/>
      <c r="WHL577" s="103"/>
      <c r="WHM577" s="101" t="s">
        <v>330</v>
      </c>
      <c r="WHN577" s="102"/>
      <c r="WHO577" s="102"/>
      <c r="WHP577" s="102"/>
      <c r="WHQ577" s="102"/>
      <c r="WHR577" s="102"/>
      <c r="WHS577" s="102"/>
      <c r="WHT577" s="103"/>
      <c r="WHU577" s="101" t="s">
        <v>330</v>
      </c>
      <c r="WHV577" s="102"/>
      <c r="WHW577" s="102"/>
      <c r="WHX577" s="102"/>
      <c r="WHY577" s="102"/>
      <c r="WHZ577" s="102"/>
      <c r="WIA577" s="102"/>
      <c r="WIB577" s="103"/>
      <c r="WIC577" s="101" t="s">
        <v>330</v>
      </c>
      <c r="WID577" s="102"/>
      <c r="WIE577" s="102"/>
      <c r="WIF577" s="102"/>
      <c r="WIG577" s="102"/>
      <c r="WIH577" s="102"/>
      <c r="WII577" s="102"/>
      <c r="WIJ577" s="103"/>
      <c r="WIK577" s="101" t="s">
        <v>330</v>
      </c>
      <c r="WIL577" s="102"/>
      <c r="WIM577" s="102"/>
      <c r="WIN577" s="102"/>
      <c r="WIO577" s="102"/>
      <c r="WIP577" s="102"/>
      <c r="WIQ577" s="102"/>
      <c r="WIR577" s="103"/>
      <c r="WIS577" s="101" t="s">
        <v>330</v>
      </c>
      <c r="WIT577" s="102"/>
      <c r="WIU577" s="102"/>
      <c r="WIV577" s="102"/>
      <c r="WIW577" s="102"/>
      <c r="WIX577" s="102"/>
      <c r="WIY577" s="102"/>
      <c r="WIZ577" s="103"/>
      <c r="WJA577" s="101" t="s">
        <v>330</v>
      </c>
      <c r="WJB577" s="102"/>
      <c r="WJC577" s="102"/>
      <c r="WJD577" s="102"/>
      <c r="WJE577" s="102"/>
      <c r="WJF577" s="102"/>
      <c r="WJG577" s="102"/>
      <c r="WJH577" s="103"/>
      <c r="WJI577" s="101" t="s">
        <v>330</v>
      </c>
      <c r="WJJ577" s="102"/>
      <c r="WJK577" s="102"/>
      <c r="WJL577" s="102"/>
      <c r="WJM577" s="102"/>
      <c r="WJN577" s="102"/>
      <c r="WJO577" s="102"/>
      <c r="WJP577" s="103"/>
      <c r="WJQ577" s="101" t="s">
        <v>330</v>
      </c>
      <c r="WJR577" s="102"/>
      <c r="WJS577" s="102"/>
      <c r="WJT577" s="102"/>
      <c r="WJU577" s="102"/>
      <c r="WJV577" s="102"/>
      <c r="WJW577" s="102"/>
      <c r="WJX577" s="103"/>
      <c r="WJY577" s="101" t="s">
        <v>330</v>
      </c>
      <c r="WJZ577" s="102"/>
      <c r="WKA577" s="102"/>
      <c r="WKB577" s="102"/>
      <c r="WKC577" s="102"/>
      <c r="WKD577" s="102"/>
      <c r="WKE577" s="102"/>
      <c r="WKF577" s="103"/>
      <c r="WKG577" s="101" t="s">
        <v>330</v>
      </c>
      <c r="WKH577" s="102"/>
      <c r="WKI577" s="102"/>
      <c r="WKJ577" s="102"/>
      <c r="WKK577" s="102"/>
      <c r="WKL577" s="102"/>
      <c r="WKM577" s="102"/>
      <c r="WKN577" s="103"/>
      <c r="WKO577" s="101" t="s">
        <v>330</v>
      </c>
      <c r="WKP577" s="102"/>
      <c r="WKQ577" s="102"/>
      <c r="WKR577" s="102"/>
      <c r="WKS577" s="102"/>
      <c r="WKT577" s="102"/>
      <c r="WKU577" s="102"/>
      <c r="WKV577" s="103"/>
      <c r="WKW577" s="101" t="s">
        <v>330</v>
      </c>
      <c r="WKX577" s="102"/>
      <c r="WKY577" s="102"/>
      <c r="WKZ577" s="102"/>
      <c r="WLA577" s="102"/>
      <c r="WLB577" s="102"/>
      <c r="WLC577" s="102"/>
      <c r="WLD577" s="103"/>
      <c r="WLE577" s="101" t="s">
        <v>330</v>
      </c>
      <c r="WLF577" s="102"/>
      <c r="WLG577" s="102"/>
      <c r="WLH577" s="102"/>
      <c r="WLI577" s="102"/>
      <c r="WLJ577" s="102"/>
      <c r="WLK577" s="102"/>
      <c r="WLL577" s="103"/>
      <c r="WLM577" s="101" t="s">
        <v>330</v>
      </c>
      <c r="WLN577" s="102"/>
      <c r="WLO577" s="102"/>
      <c r="WLP577" s="102"/>
      <c r="WLQ577" s="102"/>
      <c r="WLR577" s="102"/>
      <c r="WLS577" s="102"/>
      <c r="WLT577" s="103"/>
      <c r="WLU577" s="101" t="s">
        <v>330</v>
      </c>
      <c r="WLV577" s="102"/>
      <c r="WLW577" s="102"/>
      <c r="WLX577" s="102"/>
      <c r="WLY577" s="102"/>
      <c r="WLZ577" s="102"/>
      <c r="WMA577" s="102"/>
      <c r="WMB577" s="103"/>
      <c r="WMC577" s="101" t="s">
        <v>330</v>
      </c>
      <c r="WMD577" s="102"/>
      <c r="WME577" s="102"/>
      <c r="WMF577" s="102"/>
      <c r="WMG577" s="102"/>
      <c r="WMH577" s="102"/>
      <c r="WMI577" s="102"/>
      <c r="WMJ577" s="103"/>
      <c r="WMK577" s="101" t="s">
        <v>330</v>
      </c>
      <c r="WML577" s="102"/>
      <c r="WMM577" s="102"/>
      <c r="WMN577" s="102"/>
      <c r="WMO577" s="102"/>
      <c r="WMP577" s="102"/>
      <c r="WMQ577" s="102"/>
      <c r="WMR577" s="103"/>
      <c r="WMS577" s="101" t="s">
        <v>330</v>
      </c>
      <c r="WMT577" s="102"/>
      <c r="WMU577" s="102"/>
      <c r="WMV577" s="102"/>
      <c r="WMW577" s="102"/>
      <c r="WMX577" s="102"/>
      <c r="WMY577" s="102"/>
      <c r="WMZ577" s="103"/>
      <c r="WNA577" s="101" t="s">
        <v>330</v>
      </c>
      <c r="WNB577" s="102"/>
      <c r="WNC577" s="102"/>
      <c r="WND577" s="102"/>
      <c r="WNE577" s="102"/>
      <c r="WNF577" s="102"/>
      <c r="WNG577" s="102"/>
      <c r="WNH577" s="103"/>
      <c r="WNI577" s="101" t="s">
        <v>330</v>
      </c>
      <c r="WNJ577" s="102"/>
      <c r="WNK577" s="102"/>
      <c r="WNL577" s="102"/>
      <c r="WNM577" s="102"/>
      <c r="WNN577" s="102"/>
      <c r="WNO577" s="102"/>
      <c r="WNP577" s="103"/>
      <c r="WNQ577" s="101" t="s">
        <v>330</v>
      </c>
      <c r="WNR577" s="102"/>
      <c r="WNS577" s="102"/>
      <c r="WNT577" s="102"/>
      <c r="WNU577" s="102"/>
      <c r="WNV577" s="102"/>
      <c r="WNW577" s="102"/>
      <c r="WNX577" s="103"/>
      <c r="WNY577" s="101" t="s">
        <v>330</v>
      </c>
      <c r="WNZ577" s="102"/>
      <c r="WOA577" s="102"/>
      <c r="WOB577" s="102"/>
      <c r="WOC577" s="102"/>
      <c r="WOD577" s="102"/>
      <c r="WOE577" s="102"/>
      <c r="WOF577" s="103"/>
      <c r="WOG577" s="101" t="s">
        <v>330</v>
      </c>
      <c r="WOH577" s="102"/>
      <c r="WOI577" s="102"/>
      <c r="WOJ577" s="102"/>
      <c r="WOK577" s="102"/>
      <c r="WOL577" s="102"/>
      <c r="WOM577" s="102"/>
      <c r="WON577" s="103"/>
      <c r="WOO577" s="101" t="s">
        <v>330</v>
      </c>
      <c r="WOP577" s="102"/>
      <c r="WOQ577" s="102"/>
      <c r="WOR577" s="102"/>
      <c r="WOS577" s="102"/>
      <c r="WOT577" s="102"/>
      <c r="WOU577" s="102"/>
      <c r="WOV577" s="103"/>
      <c r="WOW577" s="101" t="s">
        <v>330</v>
      </c>
      <c r="WOX577" s="102"/>
      <c r="WOY577" s="102"/>
      <c r="WOZ577" s="102"/>
      <c r="WPA577" s="102"/>
      <c r="WPB577" s="102"/>
      <c r="WPC577" s="102"/>
      <c r="WPD577" s="103"/>
      <c r="WPE577" s="101" t="s">
        <v>330</v>
      </c>
      <c r="WPF577" s="102"/>
      <c r="WPG577" s="102"/>
      <c r="WPH577" s="102"/>
      <c r="WPI577" s="102"/>
      <c r="WPJ577" s="102"/>
      <c r="WPK577" s="102"/>
      <c r="WPL577" s="103"/>
      <c r="WPM577" s="101" t="s">
        <v>330</v>
      </c>
      <c r="WPN577" s="102"/>
      <c r="WPO577" s="102"/>
      <c r="WPP577" s="102"/>
      <c r="WPQ577" s="102"/>
      <c r="WPR577" s="102"/>
      <c r="WPS577" s="102"/>
      <c r="WPT577" s="103"/>
      <c r="WPU577" s="101" t="s">
        <v>330</v>
      </c>
      <c r="WPV577" s="102"/>
      <c r="WPW577" s="102"/>
      <c r="WPX577" s="102"/>
      <c r="WPY577" s="102"/>
      <c r="WPZ577" s="102"/>
      <c r="WQA577" s="102"/>
      <c r="WQB577" s="103"/>
      <c r="WQC577" s="101" t="s">
        <v>330</v>
      </c>
      <c r="WQD577" s="102"/>
      <c r="WQE577" s="102"/>
      <c r="WQF577" s="102"/>
      <c r="WQG577" s="102"/>
      <c r="WQH577" s="102"/>
      <c r="WQI577" s="102"/>
      <c r="WQJ577" s="103"/>
      <c r="WQK577" s="101" t="s">
        <v>330</v>
      </c>
      <c r="WQL577" s="102"/>
      <c r="WQM577" s="102"/>
      <c r="WQN577" s="102"/>
      <c r="WQO577" s="102"/>
      <c r="WQP577" s="102"/>
      <c r="WQQ577" s="102"/>
      <c r="WQR577" s="103"/>
      <c r="WQS577" s="101" t="s">
        <v>330</v>
      </c>
      <c r="WQT577" s="102"/>
      <c r="WQU577" s="102"/>
      <c r="WQV577" s="102"/>
      <c r="WQW577" s="102"/>
      <c r="WQX577" s="102"/>
      <c r="WQY577" s="102"/>
      <c r="WQZ577" s="103"/>
      <c r="WRA577" s="101" t="s">
        <v>330</v>
      </c>
      <c r="WRB577" s="102"/>
      <c r="WRC577" s="102"/>
      <c r="WRD577" s="102"/>
      <c r="WRE577" s="102"/>
      <c r="WRF577" s="102"/>
      <c r="WRG577" s="102"/>
      <c r="WRH577" s="103"/>
      <c r="WRI577" s="101" t="s">
        <v>330</v>
      </c>
      <c r="WRJ577" s="102"/>
      <c r="WRK577" s="102"/>
      <c r="WRL577" s="102"/>
      <c r="WRM577" s="102"/>
      <c r="WRN577" s="102"/>
      <c r="WRO577" s="102"/>
      <c r="WRP577" s="103"/>
      <c r="WRQ577" s="101" t="s">
        <v>330</v>
      </c>
      <c r="WRR577" s="102"/>
      <c r="WRS577" s="102"/>
      <c r="WRT577" s="102"/>
      <c r="WRU577" s="102"/>
      <c r="WRV577" s="102"/>
      <c r="WRW577" s="102"/>
      <c r="WRX577" s="103"/>
      <c r="WRY577" s="101" t="s">
        <v>330</v>
      </c>
      <c r="WRZ577" s="102"/>
      <c r="WSA577" s="102"/>
      <c r="WSB577" s="102"/>
      <c r="WSC577" s="102"/>
      <c r="WSD577" s="102"/>
      <c r="WSE577" s="102"/>
      <c r="WSF577" s="103"/>
      <c r="WSG577" s="101" t="s">
        <v>330</v>
      </c>
      <c r="WSH577" s="102"/>
      <c r="WSI577" s="102"/>
      <c r="WSJ577" s="102"/>
      <c r="WSK577" s="102"/>
      <c r="WSL577" s="102"/>
      <c r="WSM577" s="102"/>
      <c r="WSN577" s="103"/>
      <c r="WSO577" s="101" t="s">
        <v>330</v>
      </c>
      <c r="WSP577" s="102"/>
      <c r="WSQ577" s="102"/>
      <c r="WSR577" s="102"/>
      <c r="WSS577" s="102"/>
      <c r="WST577" s="102"/>
      <c r="WSU577" s="102"/>
      <c r="WSV577" s="103"/>
      <c r="WSW577" s="101" t="s">
        <v>330</v>
      </c>
      <c r="WSX577" s="102"/>
      <c r="WSY577" s="102"/>
      <c r="WSZ577" s="102"/>
      <c r="WTA577" s="102"/>
      <c r="WTB577" s="102"/>
      <c r="WTC577" s="102"/>
      <c r="WTD577" s="103"/>
      <c r="WTE577" s="101" t="s">
        <v>330</v>
      </c>
      <c r="WTF577" s="102"/>
      <c r="WTG577" s="102"/>
      <c r="WTH577" s="102"/>
      <c r="WTI577" s="102"/>
      <c r="WTJ577" s="102"/>
      <c r="WTK577" s="102"/>
      <c r="WTL577" s="103"/>
      <c r="WTM577" s="101" t="s">
        <v>330</v>
      </c>
      <c r="WTN577" s="102"/>
      <c r="WTO577" s="102"/>
      <c r="WTP577" s="102"/>
      <c r="WTQ577" s="102"/>
      <c r="WTR577" s="102"/>
      <c r="WTS577" s="102"/>
      <c r="WTT577" s="103"/>
      <c r="WTU577" s="101" t="s">
        <v>330</v>
      </c>
      <c r="WTV577" s="102"/>
      <c r="WTW577" s="102"/>
      <c r="WTX577" s="102"/>
      <c r="WTY577" s="102"/>
      <c r="WTZ577" s="102"/>
      <c r="WUA577" s="102"/>
      <c r="WUB577" s="103"/>
      <c r="WUC577" s="101" t="s">
        <v>330</v>
      </c>
      <c r="WUD577" s="102"/>
      <c r="WUE577" s="102"/>
      <c r="WUF577" s="102"/>
      <c r="WUG577" s="102"/>
      <c r="WUH577" s="102"/>
      <c r="WUI577" s="102"/>
      <c r="WUJ577" s="103"/>
      <c r="WUK577" s="101" t="s">
        <v>330</v>
      </c>
      <c r="WUL577" s="102"/>
      <c r="WUM577" s="102"/>
      <c r="WUN577" s="102"/>
      <c r="WUO577" s="102"/>
      <c r="WUP577" s="102"/>
      <c r="WUQ577" s="102"/>
      <c r="WUR577" s="103"/>
      <c r="WUS577" s="101" t="s">
        <v>330</v>
      </c>
      <c r="WUT577" s="102"/>
      <c r="WUU577" s="102"/>
      <c r="WUV577" s="102"/>
      <c r="WUW577" s="102"/>
      <c r="WUX577" s="102"/>
      <c r="WUY577" s="102"/>
      <c r="WUZ577" s="103"/>
      <c r="WVA577" s="101" t="s">
        <v>330</v>
      </c>
      <c r="WVB577" s="102"/>
      <c r="WVC577" s="102"/>
      <c r="WVD577" s="102"/>
      <c r="WVE577" s="102"/>
      <c r="WVF577" s="102"/>
      <c r="WVG577" s="102"/>
      <c r="WVH577" s="103"/>
      <c r="WVI577" s="101" t="s">
        <v>330</v>
      </c>
      <c r="WVJ577" s="102"/>
      <c r="WVK577" s="102"/>
      <c r="WVL577" s="102"/>
      <c r="WVM577" s="102"/>
      <c r="WVN577" s="102"/>
      <c r="WVO577" s="102"/>
      <c r="WVP577" s="103"/>
      <c r="WVQ577" s="101" t="s">
        <v>330</v>
      </c>
      <c r="WVR577" s="102"/>
      <c r="WVS577" s="102"/>
      <c r="WVT577" s="102"/>
      <c r="WVU577" s="102"/>
      <c r="WVV577" s="102"/>
      <c r="WVW577" s="102"/>
      <c r="WVX577" s="103"/>
      <c r="WVY577" s="101" t="s">
        <v>330</v>
      </c>
      <c r="WVZ577" s="102"/>
      <c r="WWA577" s="102"/>
      <c r="WWB577" s="102"/>
      <c r="WWC577" s="102"/>
      <c r="WWD577" s="102"/>
      <c r="WWE577" s="102"/>
      <c r="WWF577" s="103"/>
      <c r="WWG577" s="101" t="s">
        <v>330</v>
      </c>
      <c r="WWH577" s="102"/>
      <c r="WWI577" s="102"/>
      <c r="WWJ577" s="102"/>
      <c r="WWK577" s="102"/>
      <c r="WWL577" s="102"/>
      <c r="WWM577" s="102"/>
      <c r="WWN577" s="103"/>
      <c r="WWO577" s="101" t="s">
        <v>330</v>
      </c>
      <c r="WWP577" s="102"/>
      <c r="WWQ577" s="102"/>
      <c r="WWR577" s="102"/>
      <c r="WWS577" s="102"/>
      <c r="WWT577" s="102"/>
      <c r="WWU577" s="102"/>
      <c r="WWV577" s="103"/>
      <c r="WWW577" s="101" t="s">
        <v>330</v>
      </c>
      <c r="WWX577" s="102"/>
      <c r="WWY577" s="102"/>
      <c r="WWZ577" s="102"/>
      <c r="WXA577" s="102"/>
      <c r="WXB577" s="102"/>
      <c r="WXC577" s="102"/>
      <c r="WXD577" s="103"/>
      <c r="WXE577" s="101" t="s">
        <v>330</v>
      </c>
      <c r="WXF577" s="102"/>
      <c r="WXG577" s="102"/>
      <c r="WXH577" s="102"/>
      <c r="WXI577" s="102"/>
      <c r="WXJ577" s="102"/>
      <c r="WXK577" s="102"/>
      <c r="WXL577" s="103"/>
      <c r="WXM577" s="101" t="s">
        <v>330</v>
      </c>
      <c r="WXN577" s="102"/>
      <c r="WXO577" s="102"/>
      <c r="WXP577" s="102"/>
      <c r="WXQ577" s="102"/>
      <c r="WXR577" s="102"/>
      <c r="WXS577" s="102"/>
      <c r="WXT577" s="103"/>
      <c r="WXU577" s="101" t="s">
        <v>330</v>
      </c>
      <c r="WXV577" s="102"/>
      <c r="WXW577" s="102"/>
      <c r="WXX577" s="102"/>
      <c r="WXY577" s="102"/>
      <c r="WXZ577" s="102"/>
      <c r="WYA577" s="102"/>
      <c r="WYB577" s="103"/>
      <c r="WYC577" s="101" t="s">
        <v>330</v>
      </c>
      <c r="WYD577" s="102"/>
      <c r="WYE577" s="102"/>
      <c r="WYF577" s="102"/>
      <c r="WYG577" s="102"/>
      <c r="WYH577" s="102"/>
      <c r="WYI577" s="102"/>
      <c r="WYJ577" s="103"/>
      <c r="WYK577" s="101" t="s">
        <v>330</v>
      </c>
      <c r="WYL577" s="102"/>
      <c r="WYM577" s="102"/>
      <c r="WYN577" s="102"/>
      <c r="WYO577" s="102"/>
      <c r="WYP577" s="102"/>
      <c r="WYQ577" s="102"/>
      <c r="WYR577" s="103"/>
      <c r="WYS577" s="101" t="s">
        <v>330</v>
      </c>
      <c r="WYT577" s="102"/>
      <c r="WYU577" s="102"/>
      <c r="WYV577" s="102"/>
      <c r="WYW577" s="102"/>
      <c r="WYX577" s="102"/>
      <c r="WYY577" s="102"/>
      <c r="WYZ577" s="103"/>
      <c r="WZA577" s="101" t="s">
        <v>330</v>
      </c>
      <c r="WZB577" s="102"/>
      <c r="WZC577" s="102"/>
      <c r="WZD577" s="102"/>
      <c r="WZE577" s="102"/>
      <c r="WZF577" s="102"/>
      <c r="WZG577" s="102"/>
      <c r="WZH577" s="103"/>
      <c r="WZI577" s="101" t="s">
        <v>330</v>
      </c>
      <c r="WZJ577" s="102"/>
      <c r="WZK577" s="102"/>
      <c r="WZL577" s="102"/>
      <c r="WZM577" s="102"/>
      <c r="WZN577" s="102"/>
      <c r="WZO577" s="102"/>
      <c r="WZP577" s="103"/>
      <c r="WZQ577" s="101" t="s">
        <v>330</v>
      </c>
      <c r="WZR577" s="102"/>
      <c r="WZS577" s="102"/>
      <c r="WZT577" s="102"/>
      <c r="WZU577" s="102"/>
      <c r="WZV577" s="102"/>
      <c r="WZW577" s="102"/>
      <c r="WZX577" s="103"/>
      <c r="WZY577" s="101" t="s">
        <v>330</v>
      </c>
      <c r="WZZ577" s="102"/>
      <c r="XAA577" s="102"/>
      <c r="XAB577" s="102"/>
      <c r="XAC577" s="102"/>
      <c r="XAD577" s="102"/>
      <c r="XAE577" s="102"/>
      <c r="XAF577" s="103"/>
      <c r="XAG577" s="101" t="s">
        <v>330</v>
      </c>
      <c r="XAH577" s="102"/>
      <c r="XAI577" s="102"/>
      <c r="XAJ577" s="102"/>
      <c r="XAK577" s="102"/>
      <c r="XAL577" s="102"/>
      <c r="XAM577" s="102"/>
      <c r="XAN577" s="103"/>
      <c r="XAO577" s="101" t="s">
        <v>330</v>
      </c>
      <c r="XAP577" s="102"/>
      <c r="XAQ577" s="102"/>
      <c r="XAR577" s="102"/>
      <c r="XAS577" s="102"/>
      <c r="XAT577" s="102"/>
      <c r="XAU577" s="102"/>
      <c r="XAV577" s="103"/>
      <c r="XAW577" s="101" t="s">
        <v>330</v>
      </c>
      <c r="XAX577" s="102"/>
      <c r="XAY577" s="102"/>
      <c r="XAZ577" s="102"/>
      <c r="XBA577" s="102"/>
      <c r="XBB577" s="102"/>
      <c r="XBC577" s="102"/>
      <c r="XBD577" s="103"/>
      <c r="XBE577" s="101" t="s">
        <v>330</v>
      </c>
      <c r="XBF577" s="102"/>
      <c r="XBG577" s="102"/>
      <c r="XBH577" s="102"/>
      <c r="XBI577" s="102"/>
      <c r="XBJ577" s="102"/>
      <c r="XBK577" s="102"/>
      <c r="XBL577" s="103"/>
      <c r="XBM577" s="101" t="s">
        <v>330</v>
      </c>
      <c r="XBN577" s="102"/>
      <c r="XBO577" s="102"/>
      <c r="XBP577" s="102"/>
      <c r="XBQ577" s="102"/>
      <c r="XBR577" s="102"/>
      <c r="XBS577" s="102"/>
      <c r="XBT577" s="103"/>
      <c r="XBU577" s="101" t="s">
        <v>330</v>
      </c>
      <c r="XBV577" s="102"/>
      <c r="XBW577" s="102"/>
      <c r="XBX577" s="102"/>
      <c r="XBY577" s="102"/>
      <c r="XBZ577" s="102"/>
      <c r="XCA577" s="102"/>
      <c r="XCB577" s="103"/>
      <c r="XCC577" s="101" t="s">
        <v>330</v>
      </c>
      <c r="XCD577" s="102"/>
      <c r="XCE577" s="102"/>
      <c r="XCF577" s="102"/>
      <c r="XCG577" s="102"/>
      <c r="XCH577" s="102"/>
      <c r="XCI577" s="102"/>
      <c r="XCJ577" s="103"/>
      <c r="XCK577" s="101" t="s">
        <v>330</v>
      </c>
      <c r="XCL577" s="102"/>
      <c r="XCM577" s="102"/>
      <c r="XCN577" s="102"/>
      <c r="XCO577" s="102"/>
      <c r="XCP577" s="102"/>
      <c r="XCQ577" s="102"/>
      <c r="XCR577" s="103"/>
      <c r="XCS577" s="101" t="s">
        <v>330</v>
      </c>
      <c r="XCT577" s="102"/>
      <c r="XCU577" s="102"/>
      <c r="XCV577" s="102"/>
      <c r="XCW577" s="102"/>
      <c r="XCX577" s="102"/>
      <c r="XCY577" s="102"/>
      <c r="XCZ577" s="103"/>
      <c r="XDA577" s="101" t="s">
        <v>330</v>
      </c>
      <c r="XDB577" s="102"/>
      <c r="XDC577" s="102"/>
      <c r="XDD577" s="102"/>
      <c r="XDE577" s="102"/>
      <c r="XDF577" s="102"/>
      <c r="XDG577" s="102"/>
      <c r="XDH577" s="103"/>
      <c r="XDI577" s="101" t="s">
        <v>330</v>
      </c>
      <c r="XDJ577" s="102"/>
      <c r="XDK577" s="102"/>
      <c r="XDL577" s="102"/>
      <c r="XDM577" s="102"/>
      <c r="XDN577" s="102"/>
      <c r="XDO577" s="102"/>
      <c r="XDP577" s="103"/>
      <c r="XDQ577" s="101" t="s">
        <v>330</v>
      </c>
      <c r="XDR577" s="102"/>
      <c r="XDS577" s="102"/>
      <c r="XDT577" s="102"/>
      <c r="XDU577" s="102"/>
      <c r="XDV577" s="102"/>
      <c r="XDW577" s="102"/>
      <c r="XDX577" s="103"/>
      <c r="XDY577" s="101" t="s">
        <v>330</v>
      </c>
      <c r="XDZ577" s="102"/>
      <c r="XEA577" s="102"/>
      <c r="XEB577" s="102"/>
      <c r="XEC577" s="102"/>
      <c r="XED577" s="102"/>
      <c r="XEE577" s="102"/>
      <c r="XEF577" s="103"/>
      <c r="XEG577" s="101" t="s">
        <v>330</v>
      </c>
      <c r="XEH577" s="102"/>
      <c r="XEI577" s="102"/>
      <c r="XEJ577" s="102"/>
      <c r="XEK577" s="102"/>
      <c r="XEL577" s="102"/>
      <c r="XEM577" s="102"/>
      <c r="XEN577" s="103"/>
      <c r="XEO577" s="101" t="s">
        <v>330</v>
      </c>
      <c r="XEP577" s="102"/>
      <c r="XEQ577" s="102"/>
      <c r="XER577" s="102"/>
      <c r="XES577" s="102"/>
      <c r="XET577" s="102"/>
      <c r="XEU577" s="102"/>
      <c r="XEV577" s="103"/>
      <c r="XEW577" s="101" t="s">
        <v>330</v>
      </c>
      <c r="XEX577" s="102"/>
      <c r="XEY577" s="102"/>
      <c r="XEZ577" s="102"/>
      <c r="XFA577" s="102"/>
      <c r="XFB577" s="102"/>
      <c r="XFC577" s="102"/>
      <c r="XFD577" s="103"/>
    </row>
    <row r="578" spans="1:16384" s="3" customFormat="1" ht="20.25" customHeight="1" x14ac:dyDescent="0.25">
      <c r="A578" s="135">
        <v>1</v>
      </c>
      <c r="B578" s="135"/>
      <c r="C578" s="61" t="s">
        <v>96</v>
      </c>
      <c r="D578" s="61" t="s">
        <v>273</v>
      </c>
      <c r="E578" s="82">
        <f>(82.15)*10.764</f>
        <v>884.26260000000002</v>
      </c>
      <c r="F578" s="82">
        <f>(2.13*1.08+2.15*1.08)*10.764</f>
        <v>49.755513600000008</v>
      </c>
      <c r="G578" s="61">
        <v>0</v>
      </c>
      <c r="H578" s="82">
        <f t="shared" ref="H578:H583" si="34">E578+F578+(IF(G578&lt;101,G578,IF(G578&lt;201,G578/2,IF(G578&lt;=301,G578/3,G578/4))))</f>
        <v>934.01811359999999</v>
      </c>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c r="XEY578" s="1"/>
      <c r="XEZ578" s="1"/>
      <c r="XFA578" s="1"/>
      <c r="XFB578" s="1"/>
      <c r="XFC578" s="1"/>
    </row>
    <row r="579" spans="1:16384" s="3" customFormat="1" ht="20.25" customHeight="1" x14ac:dyDescent="0.25">
      <c r="A579" s="135">
        <v>2</v>
      </c>
      <c r="B579" s="135"/>
      <c r="C579" s="61" t="s">
        <v>96</v>
      </c>
      <c r="D579" s="61" t="s">
        <v>273</v>
      </c>
      <c r="E579" s="82">
        <f>(82.15)*10.764</f>
        <v>884.26260000000002</v>
      </c>
      <c r="F579" s="82">
        <f>(2.13*1.08+2.15*1.08)*10.764</f>
        <v>49.755513600000008</v>
      </c>
      <c r="G579" s="82">
        <v>0</v>
      </c>
      <c r="H579" s="82">
        <f t="shared" si="34"/>
        <v>934.01811359999999</v>
      </c>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c r="XEY579" s="1"/>
      <c r="XEZ579" s="1"/>
      <c r="XFA579" s="1"/>
      <c r="XFB579" s="1"/>
      <c r="XFC579" s="1"/>
    </row>
    <row r="580" spans="1:16384" s="3" customFormat="1" ht="20.25" customHeight="1" x14ac:dyDescent="0.25">
      <c r="A580" s="135">
        <v>3</v>
      </c>
      <c r="B580" s="135"/>
      <c r="C580" s="61" t="s">
        <v>96</v>
      </c>
      <c r="D580" s="61" t="s">
        <v>271</v>
      </c>
      <c r="E580" s="82">
        <f>(53.36)*10.764</f>
        <v>574.36703999999997</v>
      </c>
      <c r="F580" s="82">
        <f>(2.25*1.06)*10.764</f>
        <v>25.672140000000002</v>
      </c>
      <c r="G580" s="82">
        <v>0</v>
      </c>
      <c r="H580" s="82">
        <f t="shared" si="34"/>
        <v>600.03917999999999</v>
      </c>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c r="XEY580" s="1"/>
      <c r="XEZ580" s="1"/>
      <c r="XFA580" s="1"/>
      <c r="XFB580" s="1"/>
      <c r="XFC580" s="1"/>
    </row>
    <row r="581" spans="1:16384" s="3" customFormat="1" ht="20.25" customHeight="1" x14ac:dyDescent="0.25">
      <c r="A581" s="110">
        <v>4</v>
      </c>
      <c r="B581" s="112"/>
      <c r="C581" s="61" t="s">
        <v>96</v>
      </c>
      <c r="D581" s="61" t="s">
        <v>271</v>
      </c>
      <c r="E581" s="82">
        <f>(53.36)*10.764</f>
        <v>574.36703999999997</v>
      </c>
      <c r="F581" s="82">
        <f>(2.25*1.06)*10.764</f>
        <v>25.672140000000002</v>
      </c>
      <c r="G581" s="82">
        <v>0</v>
      </c>
      <c r="H581" s="82">
        <f t="shared" si="34"/>
        <v>600.03917999999999</v>
      </c>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WZB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c r="XEY581" s="1"/>
      <c r="XEZ581" s="1"/>
      <c r="XFA581" s="1"/>
      <c r="XFB581" s="1"/>
      <c r="XFC581" s="1"/>
    </row>
    <row r="582" spans="1:16384" s="3" customFormat="1" ht="20.25" customHeight="1" x14ac:dyDescent="0.25">
      <c r="A582" s="135">
        <v>5</v>
      </c>
      <c r="B582" s="135"/>
      <c r="C582" s="61" t="s">
        <v>96</v>
      </c>
      <c r="D582" s="61" t="s">
        <v>285</v>
      </c>
      <c r="E582" s="82">
        <f>(37.91)*10.764</f>
        <v>408.06323999999995</v>
      </c>
      <c r="F582" s="82">
        <f>(2.44*0.95)*10.764</f>
        <v>24.950952000000001</v>
      </c>
      <c r="G582" s="82">
        <v>0</v>
      </c>
      <c r="H582" s="82">
        <f t="shared" si="34"/>
        <v>433.01419199999998</v>
      </c>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c r="XEY582" s="1"/>
      <c r="XEZ582" s="1"/>
      <c r="XFA582" s="1"/>
      <c r="XFB582" s="1"/>
      <c r="XFC582" s="1"/>
    </row>
    <row r="583" spans="1:16384" s="3" customFormat="1" ht="20.25" customHeight="1" x14ac:dyDescent="0.25">
      <c r="A583" s="135">
        <v>6</v>
      </c>
      <c r="B583" s="135"/>
      <c r="C583" s="61" t="s">
        <v>96</v>
      </c>
      <c r="D583" s="61" t="s">
        <v>285</v>
      </c>
      <c r="E583" s="82">
        <f>(37.91)*10.764</f>
        <v>408.06323999999995</v>
      </c>
      <c r="F583" s="82">
        <f>(2.44*0.95)*10.764</f>
        <v>24.950952000000001</v>
      </c>
      <c r="G583" s="82">
        <v>0</v>
      </c>
      <c r="H583" s="82">
        <f t="shared" si="34"/>
        <v>433.01419199999998</v>
      </c>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c r="XEY583" s="1"/>
      <c r="XEZ583" s="1"/>
      <c r="XFA583" s="1"/>
      <c r="XFB583" s="1"/>
      <c r="XFC583" s="1"/>
    </row>
    <row r="584" spans="1:16384" s="3" customFormat="1" ht="20.25" x14ac:dyDescent="0.25">
      <c r="A584" s="101" t="s">
        <v>336</v>
      </c>
      <c r="B584" s="102"/>
      <c r="C584" s="102"/>
      <c r="D584" s="102"/>
      <c r="E584" s="102"/>
      <c r="F584" s="102"/>
      <c r="G584" s="102"/>
      <c r="H584" s="103"/>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c r="XEY584" s="1"/>
      <c r="XEZ584" s="1"/>
      <c r="XFA584" s="1"/>
      <c r="XFB584" s="1"/>
      <c r="XFC584" s="1"/>
    </row>
    <row r="585" spans="1:16384" s="3" customFormat="1" ht="20.25" x14ac:dyDescent="0.25">
      <c r="A585" s="101" t="s">
        <v>332</v>
      </c>
      <c r="B585" s="102"/>
      <c r="C585" s="102"/>
      <c r="D585" s="102"/>
      <c r="E585" s="102"/>
      <c r="F585" s="102"/>
      <c r="G585" s="102"/>
      <c r="H585" s="103"/>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c r="XEY585" s="1"/>
      <c r="XEZ585" s="1"/>
      <c r="XFA585" s="1"/>
      <c r="XFB585" s="1"/>
      <c r="XFC585" s="1"/>
    </row>
    <row r="586" spans="1:16384" s="3" customFormat="1" ht="20.25" x14ac:dyDescent="0.25">
      <c r="A586" s="101" t="s">
        <v>266</v>
      </c>
      <c r="B586" s="102"/>
      <c r="C586" s="102"/>
      <c r="D586" s="102"/>
      <c r="E586" s="102"/>
      <c r="F586" s="102"/>
      <c r="G586" s="102"/>
      <c r="H586" s="103"/>
      <c r="I586" s="87"/>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WZB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c r="XEY586" s="1"/>
      <c r="XEZ586" s="1"/>
      <c r="XFA586" s="1"/>
      <c r="XFB586" s="1"/>
      <c r="XFC586" s="1"/>
    </row>
    <row r="587" spans="1:16384" s="3" customFormat="1" ht="20.25" x14ac:dyDescent="0.25">
      <c r="A587" s="101" t="s">
        <v>268</v>
      </c>
      <c r="B587" s="102"/>
      <c r="C587" s="102"/>
      <c r="D587" s="102"/>
      <c r="E587" s="102"/>
      <c r="F587" s="102"/>
      <c r="G587" s="102"/>
      <c r="H587" s="103"/>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c r="XEY587" s="1"/>
      <c r="XEZ587" s="1"/>
      <c r="XFA587" s="1"/>
      <c r="XFB587" s="1"/>
      <c r="XFC587" s="1"/>
    </row>
    <row r="588" spans="1:16384" s="3" customFormat="1" ht="20.25" x14ac:dyDescent="0.25">
      <c r="A588" s="101" t="s">
        <v>269</v>
      </c>
      <c r="B588" s="102"/>
      <c r="C588" s="102"/>
      <c r="D588" s="102"/>
      <c r="E588" s="102"/>
      <c r="F588" s="102"/>
      <c r="G588" s="102"/>
      <c r="H588" s="103"/>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c r="XEY588" s="1"/>
      <c r="XEZ588" s="1"/>
      <c r="XFA588" s="1"/>
      <c r="XFB588" s="1"/>
      <c r="XFC588" s="1"/>
    </row>
    <row r="589" spans="1:16384" s="3" customFormat="1" ht="20.25" customHeight="1" x14ac:dyDescent="0.25">
      <c r="A589" s="135">
        <v>1</v>
      </c>
      <c r="B589" s="135"/>
      <c r="C589" s="61" t="s">
        <v>96</v>
      </c>
      <c r="D589" s="182" t="s">
        <v>270</v>
      </c>
      <c r="E589" s="183"/>
      <c r="F589" s="183"/>
      <c r="G589" s="183"/>
      <c r="H589" s="184"/>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c r="XEY589" s="1"/>
      <c r="XEZ589" s="1"/>
      <c r="XFA589" s="1"/>
      <c r="XFB589" s="1"/>
      <c r="XFC589" s="1"/>
    </row>
    <row r="590" spans="1:16384" s="3" customFormat="1" ht="20.25" customHeight="1" x14ac:dyDescent="0.25">
      <c r="A590" s="135">
        <v>2</v>
      </c>
      <c r="B590" s="135"/>
      <c r="C590" s="61" t="s">
        <v>96</v>
      </c>
      <c r="D590" s="185"/>
      <c r="E590" s="186"/>
      <c r="F590" s="186"/>
      <c r="G590" s="186"/>
      <c r="H590" s="187"/>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c r="XEY590" s="1"/>
      <c r="XEZ590" s="1"/>
      <c r="XFA590" s="1"/>
      <c r="XFB590" s="1"/>
      <c r="XFC590" s="1"/>
    </row>
    <row r="591" spans="1:16384" s="3" customFormat="1" ht="20.25" customHeight="1" x14ac:dyDescent="0.25">
      <c r="A591" s="135">
        <v>3</v>
      </c>
      <c r="B591" s="135"/>
      <c r="C591" s="61" t="s">
        <v>96</v>
      </c>
      <c r="D591" s="185"/>
      <c r="E591" s="186"/>
      <c r="F591" s="186"/>
      <c r="G591" s="186"/>
      <c r="H591" s="187"/>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WZB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c r="XEY591" s="1"/>
      <c r="XEZ591" s="1"/>
      <c r="XFA591" s="1"/>
      <c r="XFB591" s="1"/>
      <c r="XFC591" s="1"/>
    </row>
    <row r="592" spans="1:16384" s="3" customFormat="1" ht="20.25" customHeight="1" x14ac:dyDescent="0.25">
      <c r="A592" s="110">
        <v>4</v>
      </c>
      <c r="B592" s="112"/>
      <c r="C592" s="61" t="s">
        <v>96</v>
      </c>
      <c r="D592" s="188"/>
      <c r="E592" s="189"/>
      <c r="F592" s="189"/>
      <c r="G592" s="189"/>
      <c r="H592" s="190"/>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c r="XEY592" s="1"/>
      <c r="XEZ592" s="1"/>
      <c r="XFA592" s="1"/>
      <c r="XFB592" s="1"/>
      <c r="XFC592" s="1"/>
    </row>
    <row r="593" spans="1:150 16226:16383" s="3" customFormat="1" ht="20.25" customHeight="1" x14ac:dyDescent="0.25">
      <c r="A593" s="135">
        <v>5</v>
      </c>
      <c r="B593" s="135"/>
      <c r="C593" s="61" t="s">
        <v>96</v>
      </c>
      <c r="D593" s="61" t="s">
        <v>271</v>
      </c>
      <c r="E593" s="82">
        <f>(58.32)*10.764</f>
        <v>627.75648000000001</v>
      </c>
      <c r="F593" s="82">
        <f>(2.2*1.06)*10.764</f>
        <v>25.101648000000001</v>
      </c>
      <c r="G593" s="82">
        <v>0</v>
      </c>
      <c r="H593" s="82">
        <f>E593+F593+(IF(G593&lt;101,G593,IF(G593&lt;201,G593/2,IF(G593&lt;=301,G593/3,G593/4))))</f>
        <v>652.85812799999997</v>
      </c>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WZB593" s="1"/>
      <c r="WZC593" s="1"/>
      <c r="WZD593" s="1"/>
      <c r="WZE593" s="1"/>
      <c r="WZF593" s="1"/>
      <c r="WZG593" s="1"/>
      <c r="WZH593" s="1"/>
      <c r="WZI593" s="1"/>
      <c r="WZJ593" s="1"/>
      <c r="WZK593" s="1"/>
      <c r="WZL593" s="1"/>
      <c r="WZM593" s="1"/>
      <c r="WZN593" s="1"/>
      <c r="WZO593" s="1"/>
      <c r="WZP593" s="1"/>
      <c r="WZQ593" s="1"/>
      <c r="WZR593" s="1"/>
      <c r="WZS593" s="1"/>
      <c r="WZT593" s="1"/>
      <c r="WZU593" s="1"/>
      <c r="WZV593" s="1"/>
      <c r="WZW593" s="1"/>
      <c r="WZX593" s="1"/>
      <c r="WZY593" s="1"/>
      <c r="WZZ593" s="1"/>
      <c r="XAA593" s="1"/>
      <c r="XAB593" s="1"/>
      <c r="XAC593" s="1"/>
      <c r="XAD593" s="1"/>
      <c r="XAE593" s="1"/>
      <c r="XAF593" s="1"/>
      <c r="XAG593" s="1"/>
      <c r="XAH593" s="1"/>
      <c r="XAI593" s="1"/>
      <c r="XAJ593" s="1"/>
      <c r="XAK593" s="1"/>
      <c r="XAL593" s="1"/>
      <c r="XAM593" s="1"/>
      <c r="XAN593" s="1"/>
      <c r="XAO593" s="1"/>
      <c r="XAP593" s="1"/>
      <c r="XAQ593" s="1"/>
      <c r="XAR593" s="1"/>
      <c r="XAS593" s="1"/>
      <c r="XAT593" s="1"/>
      <c r="XAU593" s="1"/>
      <c r="XAV593" s="1"/>
      <c r="XAW593" s="1"/>
      <c r="XAX593" s="1"/>
      <c r="XAY593" s="1"/>
      <c r="XAZ593" s="1"/>
      <c r="XBA593" s="1"/>
      <c r="XBB593" s="1"/>
      <c r="XBC593" s="1"/>
      <c r="XBD593" s="1"/>
      <c r="XBE593" s="1"/>
      <c r="XBF593" s="1"/>
      <c r="XBG593" s="1"/>
      <c r="XBH593" s="1"/>
      <c r="XBI593" s="1"/>
      <c r="XBJ593" s="1"/>
      <c r="XBK593" s="1"/>
      <c r="XBL593" s="1"/>
      <c r="XBM593" s="1"/>
      <c r="XBN593" s="1"/>
      <c r="XBO593" s="1"/>
      <c r="XBP593" s="1"/>
      <c r="XBQ593" s="1"/>
      <c r="XBR593" s="1"/>
      <c r="XBS593" s="1"/>
      <c r="XBT593" s="1"/>
      <c r="XBU593" s="1"/>
      <c r="XBV593" s="1"/>
      <c r="XBW593" s="1"/>
      <c r="XBX593" s="1"/>
      <c r="XBY593" s="1"/>
      <c r="XBZ593" s="1"/>
      <c r="XCA593" s="1"/>
      <c r="XCB593" s="1"/>
      <c r="XCC593" s="1"/>
      <c r="XCD593" s="1"/>
      <c r="XCE593" s="1"/>
      <c r="XCF593" s="1"/>
      <c r="XCG593" s="1"/>
      <c r="XCH593" s="1"/>
      <c r="XCI593" s="1"/>
      <c r="XCJ593" s="1"/>
      <c r="XCK593" s="1"/>
      <c r="XCL593" s="1"/>
      <c r="XCM593" s="1"/>
      <c r="XCN593" s="1"/>
      <c r="XCO593" s="1"/>
      <c r="XCP593" s="1"/>
      <c r="XCQ593" s="1"/>
      <c r="XCR593" s="1"/>
      <c r="XCS593" s="1"/>
      <c r="XCT593" s="1"/>
      <c r="XCU593" s="1"/>
      <c r="XCV593" s="1"/>
      <c r="XCW593" s="1"/>
      <c r="XCX593" s="1"/>
      <c r="XCY593" s="1"/>
      <c r="XCZ593" s="1"/>
      <c r="XDA593" s="1"/>
      <c r="XDB593" s="1"/>
      <c r="XDC593" s="1"/>
      <c r="XDD593" s="1"/>
      <c r="XDE593" s="1"/>
      <c r="XDF593" s="1"/>
      <c r="XDG593" s="1"/>
      <c r="XDH593" s="1"/>
      <c r="XDI593" s="1"/>
      <c r="XDJ593" s="1"/>
      <c r="XDK593" s="1"/>
      <c r="XDL593" s="1"/>
      <c r="XDM593" s="1"/>
      <c r="XDN593" s="1"/>
      <c r="XDO593" s="1"/>
      <c r="XDP593" s="1"/>
      <c r="XDQ593" s="1"/>
      <c r="XDR593" s="1"/>
      <c r="XDS593" s="1"/>
      <c r="XDT593" s="1"/>
      <c r="XDU593" s="1"/>
      <c r="XDV593" s="1"/>
      <c r="XDW593" s="1"/>
      <c r="XDX593" s="1"/>
      <c r="XDY593" s="1"/>
      <c r="XDZ593" s="1"/>
      <c r="XEA593" s="1"/>
      <c r="XEB593" s="1"/>
      <c r="XEC593" s="1"/>
      <c r="XED593" s="1"/>
      <c r="XEE593" s="1"/>
      <c r="XEF593" s="1"/>
      <c r="XEG593" s="1"/>
      <c r="XEH593" s="1"/>
      <c r="XEI593" s="1"/>
      <c r="XEJ593" s="1"/>
      <c r="XEK593" s="1"/>
      <c r="XEL593" s="1"/>
      <c r="XEM593" s="1"/>
      <c r="XEN593" s="1"/>
      <c r="XEO593" s="1"/>
      <c r="XEP593" s="1"/>
      <c r="XEQ593" s="1"/>
      <c r="XER593" s="1"/>
      <c r="XES593" s="1"/>
      <c r="XET593" s="1"/>
      <c r="XEU593" s="1"/>
      <c r="XEV593" s="1"/>
      <c r="XEW593" s="1"/>
      <c r="XEX593" s="1"/>
      <c r="XEY593" s="1"/>
      <c r="XEZ593" s="1"/>
      <c r="XFA593" s="1"/>
      <c r="XFB593" s="1"/>
      <c r="XFC593" s="1"/>
    </row>
    <row r="594" spans="1:150 16226:16383" s="3" customFormat="1" ht="20.25" customHeight="1" x14ac:dyDescent="0.25">
      <c r="A594" s="135">
        <v>6</v>
      </c>
      <c r="B594" s="135"/>
      <c r="C594" s="61" t="s">
        <v>96</v>
      </c>
      <c r="D594" s="221" t="s">
        <v>270</v>
      </c>
      <c r="E594" s="222"/>
      <c r="F594" s="222"/>
      <c r="G594" s="222"/>
      <c r="H594" s="223"/>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WZB594" s="1"/>
      <c r="WZC594" s="1"/>
      <c r="WZD594" s="1"/>
      <c r="WZE594" s="1"/>
      <c r="WZF594" s="1"/>
      <c r="WZG594" s="1"/>
      <c r="WZH594" s="1"/>
      <c r="WZI594" s="1"/>
      <c r="WZJ594" s="1"/>
      <c r="WZK594" s="1"/>
      <c r="WZL594" s="1"/>
      <c r="WZM594" s="1"/>
      <c r="WZN594" s="1"/>
      <c r="WZO594" s="1"/>
      <c r="WZP594" s="1"/>
      <c r="WZQ594" s="1"/>
      <c r="WZR594" s="1"/>
      <c r="WZS594" s="1"/>
      <c r="WZT594" s="1"/>
      <c r="WZU594" s="1"/>
      <c r="WZV594" s="1"/>
      <c r="WZW594" s="1"/>
      <c r="WZX594" s="1"/>
      <c r="WZY594" s="1"/>
      <c r="WZZ594" s="1"/>
      <c r="XAA594" s="1"/>
      <c r="XAB594" s="1"/>
      <c r="XAC594" s="1"/>
      <c r="XAD594" s="1"/>
      <c r="XAE594" s="1"/>
      <c r="XAF594" s="1"/>
      <c r="XAG594" s="1"/>
      <c r="XAH594" s="1"/>
      <c r="XAI594" s="1"/>
      <c r="XAJ594" s="1"/>
      <c r="XAK594" s="1"/>
      <c r="XAL594" s="1"/>
      <c r="XAM594" s="1"/>
      <c r="XAN594" s="1"/>
      <c r="XAO594" s="1"/>
      <c r="XAP594" s="1"/>
      <c r="XAQ594" s="1"/>
      <c r="XAR594" s="1"/>
      <c r="XAS594" s="1"/>
      <c r="XAT594" s="1"/>
      <c r="XAU594" s="1"/>
      <c r="XAV594" s="1"/>
      <c r="XAW594" s="1"/>
      <c r="XAX594" s="1"/>
      <c r="XAY594" s="1"/>
      <c r="XAZ594" s="1"/>
      <c r="XBA594" s="1"/>
      <c r="XBB594" s="1"/>
      <c r="XBC594" s="1"/>
      <c r="XBD594" s="1"/>
      <c r="XBE594" s="1"/>
      <c r="XBF594" s="1"/>
      <c r="XBG594" s="1"/>
      <c r="XBH594" s="1"/>
      <c r="XBI594" s="1"/>
      <c r="XBJ594" s="1"/>
      <c r="XBK594" s="1"/>
      <c r="XBL594" s="1"/>
      <c r="XBM594" s="1"/>
      <c r="XBN594" s="1"/>
      <c r="XBO594" s="1"/>
      <c r="XBP594" s="1"/>
      <c r="XBQ594" s="1"/>
      <c r="XBR594" s="1"/>
      <c r="XBS594" s="1"/>
      <c r="XBT594" s="1"/>
      <c r="XBU594" s="1"/>
      <c r="XBV594" s="1"/>
      <c r="XBW594" s="1"/>
      <c r="XBX594" s="1"/>
      <c r="XBY594" s="1"/>
      <c r="XBZ594" s="1"/>
      <c r="XCA594" s="1"/>
      <c r="XCB594" s="1"/>
      <c r="XCC594" s="1"/>
      <c r="XCD594" s="1"/>
      <c r="XCE594" s="1"/>
      <c r="XCF594" s="1"/>
      <c r="XCG594" s="1"/>
      <c r="XCH594" s="1"/>
      <c r="XCI594" s="1"/>
      <c r="XCJ594" s="1"/>
      <c r="XCK594" s="1"/>
      <c r="XCL594" s="1"/>
      <c r="XCM594" s="1"/>
      <c r="XCN594" s="1"/>
      <c r="XCO594" s="1"/>
      <c r="XCP594" s="1"/>
      <c r="XCQ594" s="1"/>
      <c r="XCR594" s="1"/>
      <c r="XCS594" s="1"/>
      <c r="XCT594" s="1"/>
      <c r="XCU594" s="1"/>
      <c r="XCV594" s="1"/>
      <c r="XCW594" s="1"/>
      <c r="XCX594" s="1"/>
      <c r="XCY594" s="1"/>
      <c r="XCZ594" s="1"/>
      <c r="XDA594" s="1"/>
      <c r="XDB594" s="1"/>
      <c r="XDC594" s="1"/>
      <c r="XDD594" s="1"/>
      <c r="XDE594" s="1"/>
      <c r="XDF594" s="1"/>
      <c r="XDG594" s="1"/>
      <c r="XDH594" s="1"/>
      <c r="XDI594" s="1"/>
      <c r="XDJ594" s="1"/>
      <c r="XDK594" s="1"/>
      <c r="XDL594" s="1"/>
      <c r="XDM594" s="1"/>
      <c r="XDN594" s="1"/>
      <c r="XDO594" s="1"/>
      <c r="XDP594" s="1"/>
      <c r="XDQ594" s="1"/>
      <c r="XDR594" s="1"/>
      <c r="XDS594" s="1"/>
      <c r="XDT594" s="1"/>
      <c r="XDU594" s="1"/>
      <c r="XDV594" s="1"/>
      <c r="XDW594" s="1"/>
      <c r="XDX594" s="1"/>
      <c r="XDY594" s="1"/>
      <c r="XDZ594" s="1"/>
      <c r="XEA594" s="1"/>
      <c r="XEB594" s="1"/>
      <c r="XEC594" s="1"/>
      <c r="XED594" s="1"/>
      <c r="XEE594" s="1"/>
      <c r="XEF594" s="1"/>
      <c r="XEG594" s="1"/>
      <c r="XEH594" s="1"/>
      <c r="XEI594" s="1"/>
      <c r="XEJ594" s="1"/>
      <c r="XEK594" s="1"/>
      <c r="XEL594" s="1"/>
      <c r="XEM594" s="1"/>
      <c r="XEN594" s="1"/>
      <c r="XEO594" s="1"/>
      <c r="XEP594" s="1"/>
      <c r="XEQ594" s="1"/>
      <c r="XER594" s="1"/>
      <c r="XES594" s="1"/>
      <c r="XET594" s="1"/>
      <c r="XEU594" s="1"/>
      <c r="XEV594" s="1"/>
      <c r="XEW594" s="1"/>
      <c r="XEX594" s="1"/>
      <c r="XEY594" s="1"/>
      <c r="XEZ594" s="1"/>
      <c r="XFA594" s="1"/>
      <c r="XFB594" s="1"/>
      <c r="XFC594" s="1"/>
    </row>
    <row r="595" spans="1:150 16226:16383" s="3" customFormat="1" ht="20.25" x14ac:dyDescent="0.25">
      <c r="A595" s="101" t="s">
        <v>272</v>
      </c>
      <c r="B595" s="102"/>
      <c r="C595" s="102"/>
      <c r="D595" s="102"/>
      <c r="E595" s="102"/>
      <c r="F595" s="102"/>
      <c r="G595" s="102"/>
      <c r="H595" s="103"/>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WZB595" s="1"/>
      <c r="WZC595" s="1"/>
      <c r="WZD595" s="1"/>
      <c r="WZE595" s="1"/>
      <c r="WZF595" s="1"/>
      <c r="WZG595" s="1"/>
      <c r="WZH595" s="1"/>
      <c r="WZI595" s="1"/>
      <c r="WZJ595" s="1"/>
      <c r="WZK595" s="1"/>
      <c r="WZL595" s="1"/>
      <c r="WZM595" s="1"/>
      <c r="WZN595" s="1"/>
      <c r="WZO595" s="1"/>
      <c r="WZP595" s="1"/>
      <c r="WZQ595" s="1"/>
      <c r="WZR595" s="1"/>
      <c r="WZS595" s="1"/>
      <c r="WZT595" s="1"/>
      <c r="WZU595" s="1"/>
      <c r="WZV595" s="1"/>
      <c r="WZW595" s="1"/>
      <c r="WZX595" s="1"/>
      <c r="WZY595" s="1"/>
      <c r="WZZ595" s="1"/>
      <c r="XAA595" s="1"/>
      <c r="XAB595" s="1"/>
      <c r="XAC595" s="1"/>
      <c r="XAD595" s="1"/>
      <c r="XAE595" s="1"/>
      <c r="XAF595" s="1"/>
      <c r="XAG595" s="1"/>
      <c r="XAH595" s="1"/>
      <c r="XAI595" s="1"/>
      <c r="XAJ595" s="1"/>
      <c r="XAK595" s="1"/>
      <c r="XAL595" s="1"/>
      <c r="XAM595" s="1"/>
      <c r="XAN595" s="1"/>
      <c r="XAO595" s="1"/>
      <c r="XAP595" s="1"/>
      <c r="XAQ595" s="1"/>
      <c r="XAR595" s="1"/>
      <c r="XAS595" s="1"/>
      <c r="XAT595" s="1"/>
      <c r="XAU595" s="1"/>
      <c r="XAV595" s="1"/>
      <c r="XAW595" s="1"/>
      <c r="XAX595" s="1"/>
      <c r="XAY595" s="1"/>
      <c r="XAZ595" s="1"/>
      <c r="XBA595" s="1"/>
      <c r="XBB595" s="1"/>
      <c r="XBC595" s="1"/>
      <c r="XBD595" s="1"/>
      <c r="XBE595" s="1"/>
      <c r="XBF595" s="1"/>
      <c r="XBG595" s="1"/>
      <c r="XBH595" s="1"/>
      <c r="XBI595" s="1"/>
      <c r="XBJ595" s="1"/>
      <c r="XBK595" s="1"/>
      <c r="XBL595" s="1"/>
      <c r="XBM595" s="1"/>
      <c r="XBN595" s="1"/>
      <c r="XBO595" s="1"/>
      <c r="XBP595" s="1"/>
      <c r="XBQ595" s="1"/>
      <c r="XBR595" s="1"/>
      <c r="XBS595" s="1"/>
      <c r="XBT595" s="1"/>
      <c r="XBU595" s="1"/>
      <c r="XBV595" s="1"/>
      <c r="XBW595" s="1"/>
      <c r="XBX595" s="1"/>
      <c r="XBY595" s="1"/>
      <c r="XBZ595" s="1"/>
      <c r="XCA595" s="1"/>
      <c r="XCB595" s="1"/>
      <c r="XCC595" s="1"/>
      <c r="XCD595" s="1"/>
      <c r="XCE595" s="1"/>
      <c r="XCF595" s="1"/>
      <c r="XCG595" s="1"/>
      <c r="XCH595" s="1"/>
      <c r="XCI595" s="1"/>
      <c r="XCJ595" s="1"/>
      <c r="XCK595" s="1"/>
      <c r="XCL595" s="1"/>
      <c r="XCM595" s="1"/>
      <c r="XCN595" s="1"/>
      <c r="XCO595" s="1"/>
      <c r="XCP595" s="1"/>
      <c r="XCQ595" s="1"/>
      <c r="XCR595" s="1"/>
      <c r="XCS595" s="1"/>
      <c r="XCT595" s="1"/>
      <c r="XCU595" s="1"/>
      <c r="XCV595" s="1"/>
      <c r="XCW595" s="1"/>
      <c r="XCX595" s="1"/>
      <c r="XCY595" s="1"/>
      <c r="XCZ595" s="1"/>
      <c r="XDA595" s="1"/>
      <c r="XDB595" s="1"/>
      <c r="XDC595" s="1"/>
      <c r="XDD595" s="1"/>
      <c r="XDE595" s="1"/>
      <c r="XDF595" s="1"/>
      <c r="XDG595" s="1"/>
      <c r="XDH595" s="1"/>
      <c r="XDI595" s="1"/>
      <c r="XDJ595" s="1"/>
      <c r="XDK595" s="1"/>
      <c r="XDL595" s="1"/>
      <c r="XDM595" s="1"/>
      <c r="XDN595" s="1"/>
      <c r="XDO595" s="1"/>
      <c r="XDP595" s="1"/>
      <c r="XDQ595" s="1"/>
      <c r="XDR595" s="1"/>
      <c r="XDS595" s="1"/>
      <c r="XDT595" s="1"/>
      <c r="XDU595" s="1"/>
      <c r="XDV595" s="1"/>
      <c r="XDW595" s="1"/>
      <c r="XDX595" s="1"/>
      <c r="XDY595" s="1"/>
      <c r="XDZ595" s="1"/>
      <c r="XEA595" s="1"/>
      <c r="XEB595" s="1"/>
      <c r="XEC595" s="1"/>
      <c r="XED595" s="1"/>
      <c r="XEE595" s="1"/>
      <c r="XEF595" s="1"/>
      <c r="XEG595" s="1"/>
      <c r="XEH595" s="1"/>
      <c r="XEI595" s="1"/>
      <c r="XEJ595" s="1"/>
      <c r="XEK595" s="1"/>
      <c r="XEL595" s="1"/>
      <c r="XEM595" s="1"/>
      <c r="XEN595" s="1"/>
      <c r="XEO595" s="1"/>
      <c r="XEP595" s="1"/>
      <c r="XEQ595" s="1"/>
      <c r="XER595" s="1"/>
      <c r="XES595" s="1"/>
      <c r="XET595" s="1"/>
      <c r="XEU595" s="1"/>
      <c r="XEV595" s="1"/>
      <c r="XEW595" s="1"/>
      <c r="XEX595" s="1"/>
      <c r="XEY595" s="1"/>
      <c r="XEZ595" s="1"/>
      <c r="XFA595" s="1"/>
      <c r="XFB595" s="1"/>
      <c r="XFC595" s="1"/>
    </row>
    <row r="596" spans="1:150 16226:16383" s="3" customFormat="1" ht="20.25" customHeight="1" x14ac:dyDescent="0.25">
      <c r="A596" s="135">
        <v>1</v>
      </c>
      <c r="B596" s="135"/>
      <c r="C596" s="61" t="s">
        <v>96</v>
      </c>
      <c r="D596" s="221" t="s">
        <v>270</v>
      </c>
      <c r="E596" s="222"/>
      <c r="F596" s="222"/>
      <c r="G596" s="222"/>
      <c r="H596" s="223"/>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WZB596" s="1"/>
      <c r="WZC596" s="1"/>
      <c r="WZD596" s="1"/>
      <c r="WZE596" s="1"/>
      <c r="WZF596" s="1"/>
      <c r="WZG596" s="1"/>
      <c r="WZH596" s="1"/>
      <c r="WZI596" s="1"/>
      <c r="WZJ596" s="1"/>
      <c r="WZK596" s="1"/>
      <c r="WZL596" s="1"/>
      <c r="WZM596" s="1"/>
      <c r="WZN596" s="1"/>
      <c r="WZO596" s="1"/>
      <c r="WZP596" s="1"/>
      <c r="WZQ596" s="1"/>
      <c r="WZR596" s="1"/>
      <c r="WZS596" s="1"/>
      <c r="WZT596" s="1"/>
      <c r="WZU596" s="1"/>
      <c r="WZV596" s="1"/>
      <c r="WZW596" s="1"/>
      <c r="WZX596" s="1"/>
      <c r="WZY596" s="1"/>
      <c r="WZZ596" s="1"/>
      <c r="XAA596" s="1"/>
      <c r="XAB596" s="1"/>
      <c r="XAC596" s="1"/>
      <c r="XAD596" s="1"/>
      <c r="XAE596" s="1"/>
      <c r="XAF596" s="1"/>
      <c r="XAG596" s="1"/>
      <c r="XAH596" s="1"/>
      <c r="XAI596" s="1"/>
      <c r="XAJ596" s="1"/>
      <c r="XAK596" s="1"/>
      <c r="XAL596" s="1"/>
      <c r="XAM596" s="1"/>
      <c r="XAN596" s="1"/>
      <c r="XAO596" s="1"/>
      <c r="XAP596" s="1"/>
      <c r="XAQ596" s="1"/>
      <c r="XAR596" s="1"/>
      <c r="XAS596" s="1"/>
      <c r="XAT596" s="1"/>
      <c r="XAU596" s="1"/>
      <c r="XAV596" s="1"/>
      <c r="XAW596" s="1"/>
      <c r="XAX596" s="1"/>
      <c r="XAY596" s="1"/>
      <c r="XAZ596" s="1"/>
      <c r="XBA596" s="1"/>
      <c r="XBB596" s="1"/>
      <c r="XBC596" s="1"/>
      <c r="XBD596" s="1"/>
      <c r="XBE596" s="1"/>
      <c r="XBF596" s="1"/>
      <c r="XBG596" s="1"/>
      <c r="XBH596" s="1"/>
      <c r="XBI596" s="1"/>
      <c r="XBJ596" s="1"/>
      <c r="XBK596" s="1"/>
      <c r="XBL596" s="1"/>
      <c r="XBM596" s="1"/>
      <c r="XBN596" s="1"/>
      <c r="XBO596" s="1"/>
      <c r="XBP596" s="1"/>
      <c r="XBQ596" s="1"/>
      <c r="XBR596" s="1"/>
      <c r="XBS596" s="1"/>
      <c r="XBT596" s="1"/>
      <c r="XBU596" s="1"/>
      <c r="XBV596" s="1"/>
      <c r="XBW596" s="1"/>
      <c r="XBX596" s="1"/>
      <c r="XBY596" s="1"/>
      <c r="XBZ596" s="1"/>
      <c r="XCA596" s="1"/>
      <c r="XCB596" s="1"/>
      <c r="XCC596" s="1"/>
      <c r="XCD596" s="1"/>
      <c r="XCE596" s="1"/>
      <c r="XCF596" s="1"/>
      <c r="XCG596" s="1"/>
      <c r="XCH596" s="1"/>
      <c r="XCI596" s="1"/>
      <c r="XCJ596" s="1"/>
      <c r="XCK596" s="1"/>
      <c r="XCL596" s="1"/>
      <c r="XCM596" s="1"/>
      <c r="XCN596" s="1"/>
      <c r="XCO596" s="1"/>
      <c r="XCP596" s="1"/>
      <c r="XCQ596" s="1"/>
      <c r="XCR596" s="1"/>
      <c r="XCS596" s="1"/>
      <c r="XCT596" s="1"/>
      <c r="XCU596" s="1"/>
      <c r="XCV596" s="1"/>
      <c r="XCW596" s="1"/>
      <c r="XCX596" s="1"/>
      <c r="XCY596" s="1"/>
      <c r="XCZ596" s="1"/>
      <c r="XDA596" s="1"/>
      <c r="XDB596" s="1"/>
      <c r="XDC596" s="1"/>
      <c r="XDD596" s="1"/>
      <c r="XDE596" s="1"/>
      <c r="XDF596" s="1"/>
      <c r="XDG596" s="1"/>
      <c r="XDH596" s="1"/>
      <c r="XDI596" s="1"/>
      <c r="XDJ596" s="1"/>
      <c r="XDK596" s="1"/>
      <c r="XDL596" s="1"/>
      <c r="XDM596" s="1"/>
      <c r="XDN596" s="1"/>
      <c r="XDO596" s="1"/>
      <c r="XDP596" s="1"/>
      <c r="XDQ596" s="1"/>
      <c r="XDR596" s="1"/>
      <c r="XDS596" s="1"/>
      <c r="XDT596" s="1"/>
      <c r="XDU596" s="1"/>
      <c r="XDV596" s="1"/>
      <c r="XDW596" s="1"/>
      <c r="XDX596" s="1"/>
      <c r="XDY596" s="1"/>
      <c r="XDZ596" s="1"/>
      <c r="XEA596" s="1"/>
      <c r="XEB596" s="1"/>
      <c r="XEC596" s="1"/>
      <c r="XED596" s="1"/>
      <c r="XEE596" s="1"/>
      <c r="XEF596" s="1"/>
      <c r="XEG596" s="1"/>
      <c r="XEH596" s="1"/>
      <c r="XEI596" s="1"/>
      <c r="XEJ596" s="1"/>
      <c r="XEK596" s="1"/>
      <c r="XEL596" s="1"/>
      <c r="XEM596" s="1"/>
      <c r="XEN596" s="1"/>
      <c r="XEO596" s="1"/>
      <c r="XEP596" s="1"/>
      <c r="XEQ596" s="1"/>
      <c r="XER596" s="1"/>
      <c r="XES596" s="1"/>
      <c r="XET596" s="1"/>
      <c r="XEU596" s="1"/>
      <c r="XEV596" s="1"/>
      <c r="XEW596" s="1"/>
      <c r="XEX596" s="1"/>
      <c r="XEY596" s="1"/>
      <c r="XEZ596" s="1"/>
      <c r="XFA596" s="1"/>
      <c r="XFB596" s="1"/>
      <c r="XFC596" s="1"/>
    </row>
    <row r="597" spans="1:150 16226:16383" s="3" customFormat="1" ht="20.25" customHeight="1" x14ac:dyDescent="0.25">
      <c r="A597" s="135">
        <v>2</v>
      </c>
      <c r="B597" s="135"/>
      <c r="C597" s="61" t="s">
        <v>96</v>
      </c>
      <c r="D597" s="61" t="s">
        <v>273</v>
      </c>
      <c r="E597" s="82">
        <f>(93.41)*10.764</f>
        <v>1005.4652399999999</v>
      </c>
      <c r="F597" s="82">
        <f>(2.47*1.1+2.5*1.05)*10.764</f>
        <v>57.501288000000002</v>
      </c>
      <c r="G597" s="82">
        <v>0</v>
      </c>
      <c r="H597" s="82">
        <f>E597+F597+(IF(G597&lt;101,G597,IF(G597&lt;201,G597/2,IF(G597&lt;=301,G597/3,G597/4))))</f>
        <v>1062.9665279999999</v>
      </c>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WZB597" s="1"/>
      <c r="WZC597" s="1"/>
      <c r="WZD597" s="1"/>
      <c r="WZE597" s="1"/>
      <c r="WZF597" s="1"/>
      <c r="WZG597" s="1"/>
      <c r="WZH597" s="1"/>
      <c r="WZI597" s="1"/>
      <c r="WZJ597" s="1"/>
      <c r="WZK597" s="1"/>
      <c r="WZL597" s="1"/>
      <c r="WZM597" s="1"/>
      <c r="WZN597" s="1"/>
      <c r="WZO597" s="1"/>
      <c r="WZP597" s="1"/>
      <c r="WZQ597" s="1"/>
      <c r="WZR597" s="1"/>
      <c r="WZS597" s="1"/>
      <c r="WZT597" s="1"/>
      <c r="WZU597" s="1"/>
      <c r="WZV597" s="1"/>
      <c r="WZW597" s="1"/>
      <c r="WZX597" s="1"/>
      <c r="WZY597" s="1"/>
      <c r="WZZ597" s="1"/>
      <c r="XAA597" s="1"/>
      <c r="XAB597" s="1"/>
      <c r="XAC597" s="1"/>
      <c r="XAD597" s="1"/>
      <c r="XAE597" s="1"/>
      <c r="XAF597" s="1"/>
      <c r="XAG597" s="1"/>
      <c r="XAH597" s="1"/>
      <c r="XAI597" s="1"/>
      <c r="XAJ597" s="1"/>
      <c r="XAK597" s="1"/>
      <c r="XAL597" s="1"/>
      <c r="XAM597" s="1"/>
      <c r="XAN597" s="1"/>
      <c r="XAO597" s="1"/>
      <c r="XAP597" s="1"/>
      <c r="XAQ597" s="1"/>
      <c r="XAR597" s="1"/>
      <c r="XAS597" s="1"/>
      <c r="XAT597" s="1"/>
      <c r="XAU597" s="1"/>
      <c r="XAV597" s="1"/>
      <c r="XAW597" s="1"/>
      <c r="XAX597" s="1"/>
      <c r="XAY597" s="1"/>
      <c r="XAZ597" s="1"/>
      <c r="XBA597" s="1"/>
      <c r="XBB597" s="1"/>
      <c r="XBC597" s="1"/>
      <c r="XBD597" s="1"/>
      <c r="XBE597" s="1"/>
      <c r="XBF597" s="1"/>
      <c r="XBG597" s="1"/>
      <c r="XBH597" s="1"/>
      <c r="XBI597" s="1"/>
      <c r="XBJ597" s="1"/>
      <c r="XBK597" s="1"/>
      <c r="XBL597" s="1"/>
      <c r="XBM597" s="1"/>
      <c r="XBN597" s="1"/>
      <c r="XBO597" s="1"/>
      <c r="XBP597" s="1"/>
      <c r="XBQ597" s="1"/>
      <c r="XBR597" s="1"/>
      <c r="XBS597" s="1"/>
      <c r="XBT597" s="1"/>
      <c r="XBU597" s="1"/>
      <c r="XBV597" s="1"/>
      <c r="XBW597" s="1"/>
      <c r="XBX597" s="1"/>
      <c r="XBY597" s="1"/>
      <c r="XBZ597" s="1"/>
      <c r="XCA597" s="1"/>
      <c r="XCB597" s="1"/>
      <c r="XCC597" s="1"/>
      <c r="XCD597" s="1"/>
      <c r="XCE597" s="1"/>
      <c r="XCF597" s="1"/>
      <c r="XCG597" s="1"/>
      <c r="XCH597" s="1"/>
      <c r="XCI597" s="1"/>
      <c r="XCJ597" s="1"/>
      <c r="XCK597" s="1"/>
      <c r="XCL597" s="1"/>
      <c r="XCM597" s="1"/>
      <c r="XCN597" s="1"/>
      <c r="XCO597" s="1"/>
      <c r="XCP597" s="1"/>
      <c r="XCQ597" s="1"/>
      <c r="XCR597" s="1"/>
      <c r="XCS597" s="1"/>
      <c r="XCT597" s="1"/>
      <c r="XCU597" s="1"/>
      <c r="XCV597" s="1"/>
      <c r="XCW597" s="1"/>
      <c r="XCX597" s="1"/>
      <c r="XCY597" s="1"/>
      <c r="XCZ597" s="1"/>
      <c r="XDA597" s="1"/>
      <c r="XDB597" s="1"/>
      <c r="XDC597" s="1"/>
      <c r="XDD597" s="1"/>
      <c r="XDE597" s="1"/>
      <c r="XDF597" s="1"/>
      <c r="XDG597" s="1"/>
      <c r="XDH597" s="1"/>
      <c r="XDI597" s="1"/>
      <c r="XDJ597" s="1"/>
      <c r="XDK597" s="1"/>
      <c r="XDL597" s="1"/>
      <c r="XDM597" s="1"/>
      <c r="XDN597" s="1"/>
      <c r="XDO597" s="1"/>
      <c r="XDP597" s="1"/>
      <c r="XDQ597" s="1"/>
      <c r="XDR597" s="1"/>
      <c r="XDS597" s="1"/>
      <c r="XDT597" s="1"/>
      <c r="XDU597" s="1"/>
      <c r="XDV597" s="1"/>
      <c r="XDW597" s="1"/>
      <c r="XDX597" s="1"/>
      <c r="XDY597" s="1"/>
      <c r="XDZ597" s="1"/>
      <c r="XEA597" s="1"/>
      <c r="XEB597" s="1"/>
      <c r="XEC597" s="1"/>
      <c r="XED597" s="1"/>
      <c r="XEE597" s="1"/>
      <c r="XEF597" s="1"/>
      <c r="XEG597" s="1"/>
      <c r="XEH597" s="1"/>
      <c r="XEI597" s="1"/>
      <c r="XEJ597" s="1"/>
      <c r="XEK597" s="1"/>
      <c r="XEL597" s="1"/>
      <c r="XEM597" s="1"/>
      <c r="XEN597" s="1"/>
      <c r="XEO597" s="1"/>
      <c r="XEP597" s="1"/>
      <c r="XEQ597" s="1"/>
      <c r="XER597" s="1"/>
      <c r="XES597" s="1"/>
      <c r="XET597" s="1"/>
      <c r="XEU597" s="1"/>
      <c r="XEV597" s="1"/>
      <c r="XEW597" s="1"/>
      <c r="XEX597" s="1"/>
      <c r="XEY597" s="1"/>
      <c r="XEZ597" s="1"/>
      <c r="XFA597" s="1"/>
      <c r="XFB597" s="1"/>
      <c r="XFC597" s="1"/>
    </row>
    <row r="598" spans="1:150 16226:16383" s="3" customFormat="1" ht="20.25" customHeight="1" x14ac:dyDescent="0.25">
      <c r="A598" s="135">
        <v>3</v>
      </c>
      <c r="B598" s="135"/>
      <c r="C598" s="61" t="s">
        <v>96</v>
      </c>
      <c r="D598" s="61" t="s">
        <v>271</v>
      </c>
      <c r="E598" s="82">
        <f>(58.35)*10.764</f>
        <v>628.07939999999996</v>
      </c>
      <c r="F598" s="82">
        <f>(2.2*1.06)*10.764</f>
        <v>25.101648000000001</v>
      </c>
      <c r="G598" s="82">
        <v>0</v>
      </c>
      <c r="H598" s="82">
        <f>E598+F598+(IF(G598&lt;101,G598,IF(G598&lt;201,G598/2,IF(G598&lt;=301,G598/3,G598/4))))</f>
        <v>653.18104799999992</v>
      </c>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WZB598" s="1"/>
      <c r="WZC598" s="1"/>
      <c r="WZD598" s="1"/>
      <c r="WZE598" s="1"/>
      <c r="WZF598" s="1"/>
      <c r="WZG598" s="1"/>
      <c r="WZH598" s="1"/>
      <c r="WZI598" s="1"/>
      <c r="WZJ598" s="1"/>
      <c r="WZK598" s="1"/>
      <c r="WZL598" s="1"/>
      <c r="WZM598" s="1"/>
      <c r="WZN598" s="1"/>
      <c r="WZO598" s="1"/>
      <c r="WZP598" s="1"/>
      <c r="WZQ598" s="1"/>
      <c r="WZR598" s="1"/>
      <c r="WZS598" s="1"/>
      <c r="WZT598" s="1"/>
      <c r="WZU598" s="1"/>
      <c r="WZV598" s="1"/>
      <c r="WZW598" s="1"/>
      <c r="WZX598" s="1"/>
      <c r="WZY598" s="1"/>
      <c r="WZZ598" s="1"/>
      <c r="XAA598" s="1"/>
      <c r="XAB598" s="1"/>
      <c r="XAC598" s="1"/>
      <c r="XAD598" s="1"/>
      <c r="XAE598" s="1"/>
      <c r="XAF598" s="1"/>
      <c r="XAG598" s="1"/>
      <c r="XAH598" s="1"/>
      <c r="XAI598" s="1"/>
      <c r="XAJ598" s="1"/>
      <c r="XAK598" s="1"/>
      <c r="XAL598" s="1"/>
      <c r="XAM598" s="1"/>
      <c r="XAN598" s="1"/>
      <c r="XAO598" s="1"/>
      <c r="XAP598" s="1"/>
      <c r="XAQ598" s="1"/>
      <c r="XAR598" s="1"/>
      <c r="XAS598" s="1"/>
      <c r="XAT598" s="1"/>
      <c r="XAU598" s="1"/>
      <c r="XAV598" s="1"/>
      <c r="XAW598" s="1"/>
      <c r="XAX598" s="1"/>
      <c r="XAY598" s="1"/>
      <c r="XAZ598" s="1"/>
      <c r="XBA598" s="1"/>
      <c r="XBB598" s="1"/>
      <c r="XBC598" s="1"/>
      <c r="XBD598" s="1"/>
      <c r="XBE598" s="1"/>
      <c r="XBF598" s="1"/>
      <c r="XBG598" s="1"/>
      <c r="XBH598" s="1"/>
      <c r="XBI598" s="1"/>
      <c r="XBJ598" s="1"/>
      <c r="XBK598" s="1"/>
      <c r="XBL598" s="1"/>
      <c r="XBM598" s="1"/>
      <c r="XBN598" s="1"/>
      <c r="XBO598" s="1"/>
      <c r="XBP598" s="1"/>
      <c r="XBQ598" s="1"/>
      <c r="XBR598" s="1"/>
      <c r="XBS598" s="1"/>
      <c r="XBT598" s="1"/>
      <c r="XBU598" s="1"/>
      <c r="XBV598" s="1"/>
      <c r="XBW598" s="1"/>
      <c r="XBX598" s="1"/>
      <c r="XBY598" s="1"/>
      <c r="XBZ598" s="1"/>
      <c r="XCA598" s="1"/>
      <c r="XCB598" s="1"/>
      <c r="XCC598" s="1"/>
      <c r="XCD598" s="1"/>
      <c r="XCE598" s="1"/>
      <c r="XCF598" s="1"/>
      <c r="XCG598" s="1"/>
      <c r="XCH598" s="1"/>
      <c r="XCI598" s="1"/>
      <c r="XCJ598" s="1"/>
      <c r="XCK598" s="1"/>
      <c r="XCL598" s="1"/>
      <c r="XCM598" s="1"/>
      <c r="XCN598" s="1"/>
      <c r="XCO598" s="1"/>
      <c r="XCP598" s="1"/>
      <c r="XCQ598" s="1"/>
      <c r="XCR598" s="1"/>
      <c r="XCS598" s="1"/>
      <c r="XCT598" s="1"/>
      <c r="XCU598" s="1"/>
      <c r="XCV598" s="1"/>
      <c r="XCW598" s="1"/>
      <c r="XCX598" s="1"/>
      <c r="XCY598" s="1"/>
      <c r="XCZ598" s="1"/>
      <c r="XDA598" s="1"/>
      <c r="XDB598" s="1"/>
      <c r="XDC598" s="1"/>
      <c r="XDD598" s="1"/>
      <c r="XDE598" s="1"/>
      <c r="XDF598" s="1"/>
      <c r="XDG598" s="1"/>
      <c r="XDH598" s="1"/>
      <c r="XDI598" s="1"/>
      <c r="XDJ598" s="1"/>
      <c r="XDK598" s="1"/>
      <c r="XDL598" s="1"/>
      <c r="XDM598" s="1"/>
      <c r="XDN598" s="1"/>
      <c r="XDO598" s="1"/>
      <c r="XDP598" s="1"/>
      <c r="XDQ598" s="1"/>
      <c r="XDR598" s="1"/>
      <c r="XDS598" s="1"/>
      <c r="XDT598" s="1"/>
      <c r="XDU598" s="1"/>
      <c r="XDV598" s="1"/>
      <c r="XDW598" s="1"/>
      <c r="XDX598" s="1"/>
      <c r="XDY598" s="1"/>
      <c r="XDZ598" s="1"/>
      <c r="XEA598" s="1"/>
      <c r="XEB598" s="1"/>
      <c r="XEC598" s="1"/>
      <c r="XED598" s="1"/>
      <c r="XEE598" s="1"/>
      <c r="XEF598" s="1"/>
      <c r="XEG598" s="1"/>
      <c r="XEH598" s="1"/>
      <c r="XEI598" s="1"/>
      <c r="XEJ598" s="1"/>
      <c r="XEK598" s="1"/>
      <c r="XEL598" s="1"/>
      <c r="XEM598" s="1"/>
      <c r="XEN598" s="1"/>
      <c r="XEO598" s="1"/>
      <c r="XEP598" s="1"/>
      <c r="XEQ598" s="1"/>
      <c r="XER598" s="1"/>
      <c r="XES598" s="1"/>
      <c r="XET598" s="1"/>
      <c r="XEU598" s="1"/>
      <c r="XEV598" s="1"/>
      <c r="XEW598" s="1"/>
      <c r="XEX598" s="1"/>
      <c r="XEY598" s="1"/>
      <c r="XEZ598" s="1"/>
      <c r="XFA598" s="1"/>
      <c r="XFB598" s="1"/>
      <c r="XFC598" s="1"/>
    </row>
    <row r="599" spans="1:150 16226:16383" s="3" customFormat="1" ht="20.25" customHeight="1" x14ac:dyDescent="0.25">
      <c r="A599" s="110">
        <v>4</v>
      </c>
      <c r="B599" s="112"/>
      <c r="C599" s="61" t="s">
        <v>96</v>
      </c>
      <c r="D599" s="61" t="s">
        <v>271</v>
      </c>
      <c r="E599" s="82">
        <f>(58.35)*10.764</f>
        <v>628.07939999999996</v>
      </c>
      <c r="F599" s="82">
        <f>(2.2*1.06)*10.764</f>
        <v>25.101648000000001</v>
      </c>
      <c r="G599" s="82">
        <v>0</v>
      </c>
      <c r="H599" s="82">
        <f>E599+F599+(IF(G599&lt;101,G599,IF(G599&lt;201,G599/2,IF(G599&lt;=301,G599/3,G599/4))))</f>
        <v>653.18104799999992</v>
      </c>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WZB599" s="1"/>
      <c r="WZC599" s="1"/>
      <c r="WZD599" s="1"/>
      <c r="WZE599" s="1"/>
      <c r="WZF599" s="1"/>
      <c r="WZG599" s="1"/>
      <c r="WZH599" s="1"/>
      <c r="WZI599" s="1"/>
      <c r="WZJ599" s="1"/>
      <c r="WZK599" s="1"/>
      <c r="WZL599" s="1"/>
      <c r="WZM599" s="1"/>
      <c r="WZN599" s="1"/>
      <c r="WZO599" s="1"/>
      <c r="WZP599" s="1"/>
      <c r="WZQ599" s="1"/>
      <c r="WZR599" s="1"/>
      <c r="WZS599" s="1"/>
      <c r="WZT599" s="1"/>
      <c r="WZU599" s="1"/>
      <c r="WZV599" s="1"/>
      <c r="WZW599" s="1"/>
      <c r="WZX599" s="1"/>
      <c r="WZY599" s="1"/>
      <c r="WZZ599" s="1"/>
      <c r="XAA599" s="1"/>
      <c r="XAB599" s="1"/>
      <c r="XAC599" s="1"/>
      <c r="XAD599" s="1"/>
      <c r="XAE599" s="1"/>
      <c r="XAF599" s="1"/>
      <c r="XAG599" s="1"/>
      <c r="XAH599" s="1"/>
      <c r="XAI599" s="1"/>
      <c r="XAJ599" s="1"/>
      <c r="XAK599" s="1"/>
      <c r="XAL599" s="1"/>
      <c r="XAM599" s="1"/>
      <c r="XAN599" s="1"/>
      <c r="XAO599" s="1"/>
      <c r="XAP599" s="1"/>
      <c r="XAQ599" s="1"/>
      <c r="XAR599" s="1"/>
      <c r="XAS599" s="1"/>
      <c r="XAT599" s="1"/>
      <c r="XAU599" s="1"/>
      <c r="XAV599" s="1"/>
      <c r="XAW599" s="1"/>
      <c r="XAX599" s="1"/>
      <c r="XAY599" s="1"/>
      <c r="XAZ599" s="1"/>
      <c r="XBA599" s="1"/>
      <c r="XBB599" s="1"/>
      <c r="XBC599" s="1"/>
      <c r="XBD599" s="1"/>
      <c r="XBE599" s="1"/>
      <c r="XBF599" s="1"/>
      <c r="XBG599" s="1"/>
      <c r="XBH599" s="1"/>
      <c r="XBI599" s="1"/>
      <c r="XBJ599" s="1"/>
      <c r="XBK599" s="1"/>
      <c r="XBL599" s="1"/>
      <c r="XBM599" s="1"/>
      <c r="XBN599" s="1"/>
      <c r="XBO599" s="1"/>
      <c r="XBP599" s="1"/>
      <c r="XBQ599" s="1"/>
      <c r="XBR599" s="1"/>
      <c r="XBS599" s="1"/>
      <c r="XBT599" s="1"/>
      <c r="XBU599" s="1"/>
      <c r="XBV599" s="1"/>
      <c r="XBW599" s="1"/>
      <c r="XBX599" s="1"/>
      <c r="XBY599" s="1"/>
      <c r="XBZ599" s="1"/>
      <c r="XCA599" s="1"/>
      <c r="XCB599" s="1"/>
      <c r="XCC599" s="1"/>
      <c r="XCD599" s="1"/>
      <c r="XCE599" s="1"/>
      <c r="XCF599" s="1"/>
      <c r="XCG599" s="1"/>
      <c r="XCH599" s="1"/>
      <c r="XCI599" s="1"/>
      <c r="XCJ599" s="1"/>
      <c r="XCK599" s="1"/>
      <c r="XCL599" s="1"/>
      <c r="XCM599" s="1"/>
      <c r="XCN599" s="1"/>
      <c r="XCO599" s="1"/>
      <c r="XCP599" s="1"/>
      <c r="XCQ599" s="1"/>
      <c r="XCR599" s="1"/>
      <c r="XCS599" s="1"/>
      <c r="XCT599" s="1"/>
      <c r="XCU599" s="1"/>
      <c r="XCV599" s="1"/>
      <c r="XCW599" s="1"/>
      <c r="XCX599" s="1"/>
      <c r="XCY599" s="1"/>
      <c r="XCZ599" s="1"/>
      <c r="XDA599" s="1"/>
      <c r="XDB599" s="1"/>
      <c r="XDC599" s="1"/>
      <c r="XDD599" s="1"/>
      <c r="XDE599" s="1"/>
      <c r="XDF599" s="1"/>
      <c r="XDG599" s="1"/>
      <c r="XDH599" s="1"/>
      <c r="XDI599" s="1"/>
      <c r="XDJ599" s="1"/>
      <c r="XDK599" s="1"/>
      <c r="XDL599" s="1"/>
      <c r="XDM599" s="1"/>
      <c r="XDN599" s="1"/>
      <c r="XDO599" s="1"/>
      <c r="XDP599" s="1"/>
      <c r="XDQ599" s="1"/>
      <c r="XDR599" s="1"/>
      <c r="XDS599" s="1"/>
      <c r="XDT599" s="1"/>
      <c r="XDU599" s="1"/>
      <c r="XDV599" s="1"/>
      <c r="XDW599" s="1"/>
      <c r="XDX599" s="1"/>
      <c r="XDY599" s="1"/>
      <c r="XDZ599" s="1"/>
      <c r="XEA599" s="1"/>
      <c r="XEB599" s="1"/>
      <c r="XEC599" s="1"/>
      <c r="XED599" s="1"/>
      <c r="XEE599" s="1"/>
      <c r="XEF599" s="1"/>
      <c r="XEG599" s="1"/>
      <c r="XEH599" s="1"/>
      <c r="XEI599" s="1"/>
      <c r="XEJ599" s="1"/>
      <c r="XEK599" s="1"/>
      <c r="XEL599" s="1"/>
      <c r="XEM599" s="1"/>
      <c r="XEN599" s="1"/>
      <c r="XEO599" s="1"/>
      <c r="XEP599" s="1"/>
      <c r="XEQ599" s="1"/>
      <c r="XER599" s="1"/>
      <c r="XES599" s="1"/>
      <c r="XET599" s="1"/>
      <c r="XEU599" s="1"/>
      <c r="XEV599" s="1"/>
      <c r="XEW599" s="1"/>
      <c r="XEX599" s="1"/>
      <c r="XEY599" s="1"/>
      <c r="XEZ599" s="1"/>
      <c r="XFA599" s="1"/>
      <c r="XFB599" s="1"/>
      <c r="XFC599" s="1"/>
    </row>
    <row r="600" spans="1:150 16226:16383" s="3" customFormat="1" ht="20.25" customHeight="1" x14ac:dyDescent="0.25">
      <c r="A600" s="135">
        <v>5</v>
      </c>
      <c r="B600" s="135"/>
      <c r="C600" s="61" t="s">
        <v>96</v>
      </c>
      <c r="D600" s="61" t="s">
        <v>271</v>
      </c>
      <c r="E600" s="82">
        <f>(58.32)*10.764</f>
        <v>627.75648000000001</v>
      </c>
      <c r="F600" s="82">
        <f>(2.2*1.06)*10.764</f>
        <v>25.101648000000001</v>
      </c>
      <c r="G600" s="82">
        <v>0</v>
      </c>
      <c r="H600" s="82">
        <f>E600+F600+(IF(G600&lt;101,G600,IF(G600&lt;201,G600/2,IF(G600&lt;=301,G600/3,G600/4))))</f>
        <v>652.85812799999997</v>
      </c>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WZB600" s="1"/>
      <c r="WZC600" s="1"/>
      <c r="WZD600" s="1"/>
      <c r="WZE600" s="1"/>
      <c r="WZF600" s="1"/>
      <c r="WZG600" s="1"/>
      <c r="WZH600" s="1"/>
      <c r="WZI600" s="1"/>
      <c r="WZJ600" s="1"/>
      <c r="WZK600" s="1"/>
      <c r="WZL600" s="1"/>
      <c r="WZM600" s="1"/>
      <c r="WZN600" s="1"/>
      <c r="WZO600" s="1"/>
      <c r="WZP600" s="1"/>
      <c r="WZQ600" s="1"/>
      <c r="WZR600" s="1"/>
      <c r="WZS600" s="1"/>
      <c r="WZT600" s="1"/>
      <c r="WZU600" s="1"/>
      <c r="WZV600" s="1"/>
      <c r="WZW600" s="1"/>
      <c r="WZX600" s="1"/>
      <c r="WZY600" s="1"/>
      <c r="WZZ600" s="1"/>
      <c r="XAA600" s="1"/>
      <c r="XAB600" s="1"/>
      <c r="XAC600" s="1"/>
      <c r="XAD600" s="1"/>
      <c r="XAE600" s="1"/>
      <c r="XAF600" s="1"/>
      <c r="XAG600" s="1"/>
      <c r="XAH600" s="1"/>
      <c r="XAI600" s="1"/>
      <c r="XAJ600" s="1"/>
      <c r="XAK600" s="1"/>
      <c r="XAL600" s="1"/>
      <c r="XAM600" s="1"/>
      <c r="XAN600" s="1"/>
      <c r="XAO600" s="1"/>
      <c r="XAP600" s="1"/>
      <c r="XAQ600" s="1"/>
      <c r="XAR600" s="1"/>
      <c r="XAS600" s="1"/>
      <c r="XAT600" s="1"/>
      <c r="XAU600" s="1"/>
      <c r="XAV600" s="1"/>
      <c r="XAW600" s="1"/>
      <c r="XAX600" s="1"/>
      <c r="XAY600" s="1"/>
      <c r="XAZ600" s="1"/>
      <c r="XBA600" s="1"/>
      <c r="XBB600" s="1"/>
      <c r="XBC600" s="1"/>
      <c r="XBD600" s="1"/>
      <c r="XBE600" s="1"/>
      <c r="XBF600" s="1"/>
      <c r="XBG600" s="1"/>
      <c r="XBH600" s="1"/>
      <c r="XBI600" s="1"/>
      <c r="XBJ600" s="1"/>
      <c r="XBK600" s="1"/>
      <c r="XBL600" s="1"/>
      <c r="XBM600" s="1"/>
      <c r="XBN600" s="1"/>
      <c r="XBO600" s="1"/>
      <c r="XBP600" s="1"/>
      <c r="XBQ600" s="1"/>
      <c r="XBR600" s="1"/>
      <c r="XBS600" s="1"/>
      <c r="XBT600" s="1"/>
      <c r="XBU600" s="1"/>
      <c r="XBV600" s="1"/>
      <c r="XBW600" s="1"/>
      <c r="XBX600" s="1"/>
      <c r="XBY600" s="1"/>
      <c r="XBZ600" s="1"/>
      <c r="XCA600" s="1"/>
      <c r="XCB600" s="1"/>
      <c r="XCC600" s="1"/>
      <c r="XCD600" s="1"/>
      <c r="XCE600" s="1"/>
      <c r="XCF600" s="1"/>
      <c r="XCG600" s="1"/>
      <c r="XCH600" s="1"/>
      <c r="XCI600" s="1"/>
      <c r="XCJ600" s="1"/>
      <c r="XCK600" s="1"/>
      <c r="XCL600" s="1"/>
      <c r="XCM600" s="1"/>
      <c r="XCN600" s="1"/>
      <c r="XCO600" s="1"/>
      <c r="XCP600" s="1"/>
      <c r="XCQ600" s="1"/>
      <c r="XCR600" s="1"/>
      <c r="XCS600" s="1"/>
      <c r="XCT600" s="1"/>
      <c r="XCU600" s="1"/>
      <c r="XCV600" s="1"/>
      <c r="XCW600" s="1"/>
      <c r="XCX600" s="1"/>
      <c r="XCY600" s="1"/>
      <c r="XCZ600" s="1"/>
      <c r="XDA600" s="1"/>
      <c r="XDB600" s="1"/>
      <c r="XDC600" s="1"/>
      <c r="XDD600" s="1"/>
      <c r="XDE600" s="1"/>
      <c r="XDF600" s="1"/>
      <c r="XDG600" s="1"/>
      <c r="XDH600" s="1"/>
      <c r="XDI600" s="1"/>
      <c r="XDJ600" s="1"/>
      <c r="XDK600" s="1"/>
      <c r="XDL600" s="1"/>
      <c r="XDM600" s="1"/>
      <c r="XDN600" s="1"/>
      <c r="XDO600" s="1"/>
      <c r="XDP600" s="1"/>
      <c r="XDQ600" s="1"/>
      <c r="XDR600" s="1"/>
      <c r="XDS600" s="1"/>
      <c r="XDT600" s="1"/>
      <c r="XDU600" s="1"/>
      <c r="XDV600" s="1"/>
      <c r="XDW600" s="1"/>
      <c r="XDX600" s="1"/>
      <c r="XDY600" s="1"/>
      <c r="XDZ600" s="1"/>
      <c r="XEA600" s="1"/>
      <c r="XEB600" s="1"/>
      <c r="XEC600" s="1"/>
      <c r="XED600" s="1"/>
      <c r="XEE600" s="1"/>
      <c r="XEF600" s="1"/>
      <c r="XEG600" s="1"/>
      <c r="XEH600" s="1"/>
      <c r="XEI600" s="1"/>
      <c r="XEJ600" s="1"/>
      <c r="XEK600" s="1"/>
      <c r="XEL600" s="1"/>
      <c r="XEM600" s="1"/>
      <c r="XEN600" s="1"/>
      <c r="XEO600" s="1"/>
      <c r="XEP600" s="1"/>
      <c r="XEQ600" s="1"/>
      <c r="XER600" s="1"/>
      <c r="XES600" s="1"/>
      <c r="XET600" s="1"/>
      <c r="XEU600" s="1"/>
      <c r="XEV600" s="1"/>
      <c r="XEW600" s="1"/>
      <c r="XEX600" s="1"/>
      <c r="XEY600" s="1"/>
      <c r="XEZ600" s="1"/>
      <c r="XFA600" s="1"/>
      <c r="XFB600" s="1"/>
      <c r="XFC600" s="1"/>
    </row>
    <row r="601" spans="1:150 16226:16383" s="3" customFormat="1" ht="20.25" customHeight="1" x14ac:dyDescent="0.25">
      <c r="A601" s="135">
        <v>6</v>
      </c>
      <c r="B601" s="135"/>
      <c r="C601" s="61" t="s">
        <v>96</v>
      </c>
      <c r="D601" s="221" t="s">
        <v>270</v>
      </c>
      <c r="E601" s="222"/>
      <c r="F601" s="222"/>
      <c r="G601" s="222"/>
      <c r="H601" s="223"/>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WZB601" s="1"/>
      <c r="WZC601" s="1"/>
      <c r="WZD601" s="1"/>
      <c r="WZE601" s="1"/>
      <c r="WZF601" s="1"/>
      <c r="WZG601" s="1"/>
      <c r="WZH601" s="1"/>
      <c r="WZI601" s="1"/>
      <c r="WZJ601" s="1"/>
      <c r="WZK601" s="1"/>
      <c r="WZL601" s="1"/>
      <c r="WZM601" s="1"/>
      <c r="WZN601" s="1"/>
      <c r="WZO601" s="1"/>
      <c r="WZP601" s="1"/>
      <c r="WZQ601" s="1"/>
      <c r="WZR601" s="1"/>
      <c r="WZS601" s="1"/>
      <c r="WZT601" s="1"/>
      <c r="WZU601" s="1"/>
      <c r="WZV601" s="1"/>
      <c r="WZW601" s="1"/>
      <c r="WZX601" s="1"/>
      <c r="WZY601" s="1"/>
      <c r="WZZ601" s="1"/>
      <c r="XAA601" s="1"/>
      <c r="XAB601" s="1"/>
      <c r="XAC601" s="1"/>
      <c r="XAD601" s="1"/>
      <c r="XAE601" s="1"/>
      <c r="XAF601" s="1"/>
      <c r="XAG601" s="1"/>
      <c r="XAH601" s="1"/>
      <c r="XAI601" s="1"/>
      <c r="XAJ601" s="1"/>
      <c r="XAK601" s="1"/>
      <c r="XAL601" s="1"/>
      <c r="XAM601" s="1"/>
      <c r="XAN601" s="1"/>
      <c r="XAO601" s="1"/>
      <c r="XAP601" s="1"/>
      <c r="XAQ601" s="1"/>
      <c r="XAR601" s="1"/>
      <c r="XAS601" s="1"/>
      <c r="XAT601" s="1"/>
      <c r="XAU601" s="1"/>
      <c r="XAV601" s="1"/>
      <c r="XAW601" s="1"/>
      <c r="XAX601" s="1"/>
      <c r="XAY601" s="1"/>
      <c r="XAZ601" s="1"/>
      <c r="XBA601" s="1"/>
      <c r="XBB601" s="1"/>
      <c r="XBC601" s="1"/>
      <c r="XBD601" s="1"/>
      <c r="XBE601" s="1"/>
      <c r="XBF601" s="1"/>
      <c r="XBG601" s="1"/>
      <c r="XBH601" s="1"/>
      <c r="XBI601" s="1"/>
      <c r="XBJ601" s="1"/>
      <c r="XBK601" s="1"/>
      <c r="XBL601" s="1"/>
      <c r="XBM601" s="1"/>
      <c r="XBN601" s="1"/>
      <c r="XBO601" s="1"/>
      <c r="XBP601" s="1"/>
      <c r="XBQ601" s="1"/>
      <c r="XBR601" s="1"/>
      <c r="XBS601" s="1"/>
      <c r="XBT601" s="1"/>
      <c r="XBU601" s="1"/>
      <c r="XBV601" s="1"/>
      <c r="XBW601" s="1"/>
      <c r="XBX601" s="1"/>
      <c r="XBY601" s="1"/>
      <c r="XBZ601" s="1"/>
      <c r="XCA601" s="1"/>
      <c r="XCB601" s="1"/>
      <c r="XCC601" s="1"/>
      <c r="XCD601" s="1"/>
      <c r="XCE601" s="1"/>
      <c r="XCF601" s="1"/>
      <c r="XCG601" s="1"/>
      <c r="XCH601" s="1"/>
      <c r="XCI601" s="1"/>
      <c r="XCJ601" s="1"/>
      <c r="XCK601" s="1"/>
      <c r="XCL601" s="1"/>
      <c r="XCM601" s="1"/>
      <c r="XCN601" s="1"/>
      <c r="XCO601" s="1"/>
      <c r="XCP601" s="1"/>
      <c r="XCQ601" s="1"/>
      <c r="XCR601" s="1"/>
      <c r="XCS601" s="1"/>
      <c r="XCT601" s="1"/>
      <c r="XCU601" s="1"/>
      <c r="XCV601" s="1"/>
      <c r="XCW601" s="1"/>
      <c r="XCX601" s="1"/>
      <c r="XCY601" s="1"/>
      <c r="XCZ601" s="1"/>
      <c r="XDA601" s="1"/>
      <c r="XDB601" s="1"/>
      <c r="XDC601" s="1"/>
      <c r="XDD601" s="1"/>
      <c r="XDE601" s="1"/>
      <c r="XDF601" s="1"/>
      <c r="XDG601" s="1"/>
      <c r="XDH601" s="1"/>
      <c r="XDI601" s="1"/>
      <c r="XDJ601" s="1"/>
      <c r="XDK601" s="1"/>
      <c r="XDL601" s="1"/>
      <c r="XDM601" s="1"/>
      <c r="XDN601" s="1"/>
      <c r="XDO601" s="1"/>
      <c r="XDP601" s="1"/>
      <c r="XDQ601" s="1"/>
      <c r="XDR601" s="1"/>
      <c r="XDS601" s="1"/>
      <c r="XDT601" s="1"/>
      <c r="XDU601" s="1"/>
      <c r="XDV601" s="1"/>
      <c r="XDW601" s="1"/>
      <c r="XDX601" s="1"/>
      <c r="XDY601" s="1"/>
      <c r="XDZ601" s="1"/>
      <c r="XEA601" s="1"/>
      <c r="XEB601" s="1"/>
      <c r="XEC601" s="1"/>
      <c r="XED601" s="1"/>
      <c r="XEE601" s="1"/>
      <c r="XEF601" s="1"/>
      <c r="XEG601" s="1"/>
      <c r="XEH601" s="1"/>
      <c r="XEI601" s="1"/>
      <c r="XEJ601" s="1"/>
      <c r="XEK601" s="1"/>
      <c r="XEL601" s="1"/>
      <c r="XEM601" s="1"/>
      <c r="XEN601" s="1"/>
      <c r="XEO601" s="1"/>
      <c r="XEP601" s="1"/>
      <c r="XEQ601" s="1"/>
      <c r="XER601" s="1"/>
      <c r="XES601" s="1"/>
      <c r="XET601" s="1"/>
      <c r="XEU601" s="1"/>
      <c r="XEV601" s="1"/>
      <c r="XEW601" s="1"/>
      <c r="XEX601" s="1"/>
      <c r="XEY601" s="1"/>
      <c r="XEZ601" s="1"/>
      <c r="XFA601" s="1"/>
      <c r="XFB601" s="1"/>
      <c r="XFC601" s="1"/>
    </row>
    <row r="602" spans="1:150 16226:16383" s="3" customFormat="1" ht="20.25" x14ac:dyDescent="0.25">
      <c r="A602" s="101" t="s">
        <v>274</v>
      </c>
      <c r="B602" s="102"/>
      <c r="C602" s="102"/>
      <c r="D602" s="102"/>
      <c r="E602" s="102"/>
      <c r="F602" s="102"/>
      <c r="G602" s="102"/>
      <c r="H602" s="103"/>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WZB602" s="1"/>
      <c r="WZC602" s="1"/>
      <c r="WZD602" s="1"/>
      <c r="WZE602" s="1"/>
      <c r="WZF602" s="1"/>
      <c r="WZG602" s="1"/>
      <c r="WZH602" s="1"/>
      <c r="WZI602" s="1"/>
      <c r="WZJ602" s="1"/>
      <c r="WZK602" s="1"/>
      <c r="WZL602" s="1"/>
      <c r="WZM602" s="1"/>
      <c r="WZN602" s="1"/>
      <c r="WZO602" s="1"/>
      <c r="WZP602" s="1"/>
      <c r="WZQ602" s="1"/>
      <c r="WZR602" s="1"/>
      <c r="WZS602" s="1"/>
      <c r="WZT602" s="1"/>
      <c r="WZU602" s="1"/>
      <c r="WZV602" s="1"/>
      <c r="WZW602" s="1"/>
      <c r="WZX602" s="1"/>
      <c r="WZY602" s="1"/>
      <c r="WZZ602" s="1"/>
      <c r="XAA602" s="1"/>
      <c r="XAB602" s="1"/>
      <c r="XAC602" s="1"/>
      <c r="XAD602" s="1"/>
      <c r="XAE602" s="1"/>
      <c r="XAF602" s="1"/>
      <c r="XAG602" s="1"/>
      <c r="XAH602" s="1"/>
      <c r="XAI602" s="1"/>
      <c r="XAJ602" s="1"/>
      <c r="XAK602" s="1"/>
      <c r="XAL602" s="1"/>
      <c r="XAM602" s="1"/>
      <c r="XAN602" s="1"/>
      <c r="XAO602" s="1"/>
      <c r="XAP602" s="1"/>
      <c r="XAQ602" s="1"/>
      <c r="XAR602" s="1"/>
      <c r="XAS602" s="1"/>
      <c r="XAT602" s="1"/>
      <c r="XAU602" s="1"/>
      <c r="XAV602" s="1"/>
      <c r="XAW602" s="1"/>
      <c r="XAX602" s="1"/>
      <c r="XAY602" s="1"/>
      <c r="XAZ602" s="1"/>
      <c r="XBA602" s="1"/>
      <c r="XBB602" s="1"/>
      <c r="XBC602" s="1"/>
      <c r="XBD602" s="1"/>
      <c r="XBE602" s="1"/>
      <c r="XBF602" s="1"/>
      <c r="XBG602" s="1"/>
      <c r="XBH602" s="1"/>
      <c r="XBI602" s="1"/>
      <c r="XBJ602" s="1"/>
      <c r="XBK602" s="1"/>
      <c r="XBL602" s="1"/>
      <c r="XBM602" s="1"/>
      <c r="XBN602" s="1"/>
      <c r="XBO602" s="1"/>
      <c r="XBP602" s="1"/>
      <c r="XBQ602" s="1"/>
      <c r="XBR602" s="1"/>
      <c r="XBS602" s="1"/>
      <c r="XBT602" s="1"/>
      <c r="XBU602" s="1"/>
      <c r="XBV602" s="1"/>
      <c r="XBW602" s="1"/>
      <c r="XBX602" s="1"/>
      <c r="XBY602" s="1"/>
      <c r="XBZ602" s="1"/>
      <c r="XCA602" s="1"/>
      <c r="XCB602" s="1"/>
      <c r="XCC602" s="1"/>
      <c r="XCD602" s="1"/>
      <c r="XCE602" s="1"/>
      <c r="XCF602" s="1"/>
      <c r="XCG602" s="1"/>
      <c r="XCH602" s="1"/>
      <c r="XCI602" s="1"/>
      <c r="XCJ602" s="1"/>
      <c r="XCK602" s="1"/>
      <c r="XCL602" s="1"/>
      <c r="XCM602" s="1"/>
      <c r="XCN602" s="1"/>
      <c r="XCO602" s="1"/>
      <c r="XCP602" s="1"/>
      <c r="XCQ602" s="1"/>
      <c r="XCR602" s="1"/>
      <c r="XCS602" s="1"/>
      <c r="XCT602" s="1"/>
      <c r="XCU602" s="1"/>
      <c r="XCV602" s="1"/>
      <c r="XCW602" s="1"/>
      <c r="XCX602" s="1"/>
      <c r="XCY602" s="1"/>
      <c r="XCZ602" s="1"/>
      <c r="XDA602" s="1"/>
      <c r="XDB602" s="1"/>
      <c r="XDC602" s="1"/>
      <c r="XDD602" s="1"/>
      <c r="XDE602" s="1"/>
      <c r="XDF602" s="1"/>
      <c r="XDG602" s="1"/>
      <c r="XDH602" s="1"/>
      <c r="XDI602" s="1"/>
      <c r="XDJ602" s="1"/>
      <c r="XDK602" s="1"/>
      <c r="XDL602" s="1"/>
      <c r="XDM602" s="1"/>
      <c r="XDN602" s="1"/>
      <c r="XDO602" s="1"/>
      <c r="XDP602" s="1"/>
      <c r="XDQ602" s="1"/>
      <c r="XDR602" s="1"/>
      <c r="XDS602" s="1"/>
      <c r="XDT602" s="1"/>
      <c r="XDU602" s="1"/>
      <c r="XDV602" s="1"/>
      <c r="XDW602" s="1"/>
      <c r="XDX602" s="1"/>
      <c r="XDY602" s="1"/>
      <c r="XDZ602" s="1"/>
      <c r="XEA602" s="1"/>
      <c r="XEB602" s="1"/>
      <c r="XEC602" s="1"/>
      <c r="XED602" s="1"/>
      <c r="XEE602" s="1"/>
      <c r="XEF602" s="1"/>
      <c r="XEG602" s="1"/>
      <c r="XEH602" s="1"/>
      <c r="XEI602" s="1"/>
      <c r="XEJ602" s="1"/>
      <c r="XEK602" s="1"/>
      <c r="XEL602" s="1"/>
      <c r="XEM602" s="1"/>
      <c r="XEN602" s="1"/>
      <c r="XEO602" s="1"/>
      <c r="XEP602" s="1"/>
      <c r="XEQ602" s="1"/>
      <c r="XER602" s="1"/>
      <c r="XES602" s="1"/>
      <c r="XET602" s="1"/>
      <c r="XEU602" s="1"/>
      <c r="XEV602" s="1"/>
      <c r="XEW602" s="1"/>
      <c r="XEX602" s="1"/>
      <c r="XEY602" s="1"/>
      <c r="XEZ602" s="1"/>
      <c r="XFA602" s="1"/>
      <c r="XFB602" s="1"/>
      <c r="XFC602" s="1"/>
    </row>
    <row r="603" spans="1:150 16226:16383" s="3" customFormat="1" ht="20.25" customHeight="1" x14ac:dyDescent="0.25">
      <c r="A603" s="135">
        <v>1</v>
      </c>
      <c r="B603" s="135"/>
      <c r="C603" s="61" t="s">
        <v>96</v>
      </c>
      <c r="D603" s="221" t="s">
        <v>270</v>
      </c>
      <c r="E603" s="222"/>
      <c r="F603" s="222"/>
      <c r="G603" s="222"/>
      <c r="H603" s="223"/>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WZB603" s="1"/>
      <c r="WZC603" s="1"/>
      <c r="WZD603" s="1"/>
      <c r="WZE603" s="1"/>
      <c r="WZF603" s="1"/>
      <c r="WZG603" s="1"/>
      <c r="WZH603" s="1"/>
      <c r="WZI603" s="1"/>
      <c r="WZJ603" s="1"/>
      <c r="WZK603" s="1"/>
      <c r="WZL603" s="1"/>
      <c r="WZM603" s="1"/>
      <c r="WZN603" s="1"/>
      <c r="WZO603" s="1"/>
      <c r="WZP603" s="1"/>
      <c r="WZQ603" s="1"/>
      <c r="WZR603" s="1"/>
      <c r="WZS603" s="1"/>
      <c r="WZT603" s="1"/>
      <c r="WZU603" s="1"/>
      <c r="WZV603" s="1"/>
      <c r="WZW603" s="1"/>
      <c r="WZX603" s="1"/>
      <c r="WZY603" s="1"/>
      <c r="WZZ603" s="1"/>
      <c r="XAA603" s="1"/>
      <c r="XAB603" s="1"/>
      <c r="XAC603" s="1"/>
      <c r="XAD603" s="1"/>
      <c r="XAE603" s="1"/>
      <c r="XAF603" s="1"/>
      <c r="XAG603" s="1"/>
      <c r="XAH603" s="1"/>
      <c r="XAI603" s="1"/>
      <c r="XAJ603" s="1"/>
      <c r="XAK603" s="1"/>
      <c r="XAL603" s="1"/>
      <c r="XAM603" s="1"/>
      <c r="XAN603" s="1"/>
      <c r="XAO603" s="1"/>
      <c r="XAP603" s="1"/>
      <c r="XAQ603" s="1"/>
      <c r="XAR603" s="1"/>
      <c r="XAS603" s="1"/>
      <c r="XAT603" s="1"/>
      <c r="XAU603" s="1"/>
      <c r="XAV603" s="1"/>
      <c r="XAW603" s="1"/>
      <c r="XAX603" s="1"/>
      <c r="XAY603" s="1"/>
      <c r="XAZ603" s="1"/>
      <c r="XBA603" s="1"/>
      <c r="XBB603" s="1"/>
      <c r="XBC603" s="1"/>
      <c r="XBD603" s="1"/>
      <c r="XBE603" s="1"/>
      <c r="XBF603" s="1"/>
      <c r="XBG603" s="1"/>
      <c r="XBH603" s="1"/>
      <c r="XBI603" s="1"/>
      <c r="XBJ603" s="1"/>
      <c r="XBK603" s="1"/>
      <c r="XBL603" s="1"/>
      <c r="XBM603" s="1"/>
      <c r="XBN603" s="1"/>
      <c r="XBO603" s="1"/>
      <c r="XBP603" s="1"/>
      <c r="XBQ603" s="1"/>
      <c r="XBR603" s="1"/>
      <c r="XBS603" s="1"/>
      <c r="XBT603" s="1"/>
      <c r="XBU603" s="1"/>
      <c r="XBV603" s="1"/>
      <c r="XBW603" s="1"/>
      <c r="XBX603" s="1"/>
      <c r="XBY603" s="1"/>
      <c r="XBZ603" s="1"/>
      <c r="XCA603" s="1"/>
      <c r="XCB603" s="1"/>
      <c r="XCC603" s="1"/>
      <c r="XCD603" s="1"/>
      <c r="XCE603" s="1"/>
      <c r="XCF603" s="1"/>
      <c r="XCG603" s="1"/>
      <c r="XCH603" s="1"/>
      <c r="XCI603" s="1"/>
      <c r="XCJ603" s="1"/>
      <c r="XCK603" s="1"/>
      <c r="XCL603" s="1"/>
      <c r="XCM603" s="1"/>
      <c r="XCN603" s="1"/>
      <c r="XCO603" s="1"/>
      <c r="XCP603" s="1"/>
      <c r="XCQ603" s="1"/>
      <c r="XCR603" s="1"/>
      <c r="XCS603" s="1"/>
      <c r="XCT603" s="1"/>
      <c r="XCU603" s="1"/>
      <c r="XCV603" s="1"/>
      <c r="XCW603" s="1"/>
      <c r="XCX603" s="1"/>
      <c r="XCY603" s="1"/>
      <c r="XCZ603" s="1"/>
      <c r="XDA603" s="1"/>
      <c r="XDB603" s="1"/>
      <c r="XDC603" s="1"/>
      <c r="XDD603" s="1"/>
      <c r="XDE603" s="1"/>
      <c r="XDF603" s="1"/>
      <c r="XDG603" s="1"/>
      <c r="XDH603" s="1"/>
      <c r="XDI603" s="1"/>
      <c r="XDJ603" s="1"/>
      <c r="XDK603" s="1"/>
      <c r="XDL603" s="1"/>
      <c r="XDM603" s="1"/>
      <c r="XDN603" s="1"/>
      <c r="XDO603" s="1"/>
      <c r="XDP603" s="1"/>
      <c r="XDQ603" s="1"/>
      <c r="XDR603" s="1"/>
      <c r="XDS603" s="1"/>
      <c r="XDT603" s="1"/>
      <c r="XDU603" s="1"/>
      <c r="XDV603" s="1"/>
      <c r="XDW603" s="1"/>
      <c r="XDX603" s="1"/>
      <c r="XDY603" s="1"/>
      <c r="XDZ603" s="1"/>
      <c r="XEA603" s="1"/>
      <c r="XEB603" s="1"/>
      <c r="XEC603" s="1"/>
      <c r="XED603" s="1"/>
      <c r="XEE603" s="1"/>
      <c r="XEF603" s="1"/>
      <c r="XEG603" s="1"/>
      <c r="XEH603" s="1"/>
      <c r="XEI603" s="1"/>
      <c r="XEJ603" s="1"/>
      <c r="XEK603" s="1"/>
      <c r="XEL603" s="1"/>
      <c r="XEM603" s="1"/>
      <c r="XEN603" s="1"/>
      <c r="XEO603" s="1"/>
      <c r="XEP603" s="1"/>
      <c r="XEQ603" s="1"/>
      <c r="XER603" s="1"/>
      <c r="XES603" s="1"/>
      <c r="XET603" s="1"/>
      <c r="XEU603" s="1"/>
      <c r="XEV603" s="1"/>
      <c r="XEW603" s="1"/>
      <c r="XEX603" s="1"/>
      <c r="XEY603" s="1"/>
      <c r="XEZ603" s="1"/>
      <c r="XFA603" s="1"/>
      <c r="XFB603" s="1"/>
      <c r="XFC603" s="1"/>
    </row>
    <row r="604" spans="1:150 16226:16383" s="3" customFormat="1" ht="20.25" customHeight="1" x14ac:dyDescent="0.25">
      <c r="A604" s="135">
        <v>2</v>
      </c>
      <c r="B604" s="135"/>
      <c r="C604" s="61" t="s">
        <v>96</v>
      </c>
      <c r="D604" s="61" t="s">
        <v>273</v>
      </c>
      <c r="E604" s="82">
        <f>(93.41)*10.764</f>
        <v>1005.4652399999999</v>
      </c>
      <c r="F604" s="82">
        <f>(2.47*1.1+2.5*1.05)*10.764</f>
        <v>57.501288000000002</v>
      </c>
      <c r="G604" s="82">
        <v>0</v>
      </c>
      <c r="H604" s="82">
        <f>E604+F604+(IF(G604&lt;101,G604,IF(G604&lt;201,G604/2,IF(G604&lt;=301,G604/3,G604/4))))</f>
        <v>1062.9665279999999</v>
      </c>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WZB604" s="1"/>
      <c r="WZC604" s="1"/>
      <c r="WZD604" s="1"/>
      <c r="WZE604" s="1"/>
      <c r="WZF604" s="1"/>
      <c r="WZG604" s="1"/>
      <c r="WZH604" s="1"/>
      <c r="WZI604" s="1"/>
      <c r="WZJ604" s="1"/>
      <c r="WZK604" s="1"/>
      <c r="WZL604" s="1"/>
      <c r="WZM604" s="1"/>
      <c r="WZN604" s="1"/>
      <c r="WZO604" s="1"/>
      <c r="WZP604" s="1"/>
      <c r="WZQ604" s="1"/>
      <c r="WZR604" s="1"/>
      <c r="WZS604" s="1"/>
      <c r="WZT604" s="1"/>
      <c r="WZU604" s="1"/>
      <c r="WZV604" s="1"/>
      <c r="WZW604" s="1"/>
      <c r="WZX604" s="1"/>
      <c r="WZY604" s="1"/>
      <c r="WZZ604" s="1"/>
      <c r="XAA604" s="1"/>
      <c r="XAB604" s="1"/>
      <c r="XAC604" s="1"/>
      <c r="XAD604" s="1"/>
      <c r="XAE604" s="1"/>
      <c r="XAF604" s="1"/>
      <c r="XAG604" s="1"/>
      <c r="XAH604" s="1"/>
      <c r="XAI604" s="1"/>
      <c r="XAJ604" s="1"/>
      <c r="XAK604" s="1"/>
      <c r="XAL604" s="1"/>
      <c r="XAM604" s="1"/>
      <c r="XAN604" s="1"/>
      <c r="XAO604" s="1"/>
      <c r="XAP604" s="1"/>
      <c r="XAQ604" s="1"/>
      <c r="XAR604" s="1"/>
      <c r="XAS604" s="1"/>
      <c r="XAT604" s="1"/>
      <c r="XAU604" s="1"/>
      <c r="XAV604" s="1"/>
      <c r="XAW604" s="1"/>
      <c r="XAX604" s="1"/>
      <c r="XAY604" s="1"/>
      <c r="XAZ604" s="1"/>
      <c r="XBA604" s="1"/>
      <c r="XBB604" s="1"/>
      <c r="XBC604" s="1"/>
      <c r="XBD604" s="1"/>
      <c r="XBE604" s="1"/>
      <c r="XBF604" s="1"/>
      <c r="XBG604" s="1"/>
      <c r="XBH604" s="1"/>
      <c r="XBI604" s="1"/>
      <c r="XBJ604" s="1"/>
      <c r="XBK604" s="1"/>
      <c r="XBL604" s="1"/>
      <c r="XBM604" s="1"/>
      <c r="XBN604" s="1"/>
      <c r="XBO604" s="1"/>
      <c r="XBP604" s="1"/>
      <c r="XBQ604" s="1"/>
      <c r="XBR604" s="1"/>
      <c r="XBS604" s="1"/>
      <c r="XBT604" s="1"/>
      <c r="XBU604" s="1"/>
      <c r="XBV604" s="1"/>
      <c r="XBW604" s="1"/>
      <c r="XBX604" s="1"/>
      <c r="XBY604" s="1"/>
      <c r="XBZ604" s="1"/>
      <c r="XCA604" s="1"/>
      <c r="XCB604" s="1"/>
      <c r="XCC604" s="1"/>
      <c r="XCD604" s="1"/>
      <c r="XCE604" s="1"/>
      <c r="XCF604" s="1"/>
      <c r="XCG604" s="1"/>
      <c r="XCH604" s="1"/>
      <c r="XCI604" s="1"/>
      <c r="XCJ604" s="1"/>
      <c r="XCK604" s="1"/>
      <c r="XCL604" s="1"/>
      <c r="XCM604" s="1"/>
      <c r="XCN604" s="1"/>
      <c r="XCO604" s="1"/>
      <c r="XCP604" s="1"/>
      <c r="XCQ604" s="1"/>
      <c r="XCR604" s="1"/>
      <c r="XCS604" s="1"/>
      <c r="XCT604" s="1"/>
      <c r="XCU604" s="1"/>
      <c r="XCV604" s="1"/>
      <c r="XCW604" s="1"/>
      <c r="XCX604" s="1"/>
      <c r="XCY604" s="1"/>
      <c r="XCZ604" s="1"/>
      <c r="XDA604" s="1"/>
      <c r="XDB604" s="1"/>
      <c r="XDC604" s="1"/>
      <c r="XDD604" s="1"/>
      <c r="XDE604" s="1"/>
      <c r="XDF604" s="1"/>
      <c r="XDG604" s="1"/>
      <c r="XDH604" s="1"/>
      <c r="XDI604" s="1"/>
      <c r="XDJ604" s="1"/>
      <c r="XDK604" s="1"/>
      <c r="XDL604" s="1"/>
      <c r="XDM604" s="1"/>
      <c r="XDN604" s="1"/>
      <c r="XDO604" s="1"/>
      <c r="XDP604" s="1"/>
      <c r="XDQ604" s="1"/>
      <c r="XDR604" s="1"/>
      <c r="XDS604" s="1"/>
      <c r="XDT604" s="1"/>
      <c r="XDU604" s="1"/>
      <c r="XDV604" s="1"/>
      <c r="XDW604" s="1"/>
      <c r="XDX604" s="1"/>
      <c r="XDY604" s="1"/>
      <c r="XDZ604" s="1"/>
      <c r="XEA604" s="1"/>
      <c r="XEB604" s="1"/>
      <c r="XEC604" s="1"/>
      <c r="XED604" s="1"/>
      <c r="XEE604" s="1"/>
      <c r="XEF604" s="1"/>
      <c r="XEG604" s="1"/>
      <c r="XEH604" s="1"/>
      <c r="XEI604" s="1"/>
      <c r="XEJ604" s="1"/>
      <c r="XEK604" s="1"/>
      <c r="XEL604" s="1"/>
      <c r="XEM604" s="1"/>
      <c r="XEN604" s="1"/>
      <c r="XEO604" s="1"/>
      <c r="XEP604" s="1"/>
      <c r="XEQ604" s="1"/>
      <c r="XER604" s="1"/>
      <c r="XES604" s="1"/>
      <c r="XET604" s="1"/>
      <c r="XEU604" s="1"/>
      <c r="XEV604" s="1"/>
      <c r="XEW604" s="1"/>
      <c r="XEX604" s="1"/>
      <c r="XEY604" s="1"/>
      <c r="XEZ604" s="1"/>
      <c r="XFA604" s="1"/>
      <c r="XFB604" s="1"/>
      <c r="XFC604" s="1"/>
    </row>
    <row r="605" spans="1:150 16226:16383" s="3" customFormat="1" ht="20.25" customHeight="1" x14ac:dyDescent="0.25">
      <c r="A605" s="135">
        <v>3</v>
      </c>
      <c r="B605" s="135"/>
      <c r="C605" s="61" t="s">
        <v>96</v>
      </c>
      <c r="D605" s="61" t="s">
        <v>271</v>
      </c>
      <c r="E605" s="82">
        <f>(58.35)*10.764</f>
        <v>628.07939999999996</v>
      </c>
      <c r="F605" s="82">
        <f>(2.2*1.06)*10.764</f>
        <v>25.101648000000001</v>
      </c>
      <c r="G605" s="82">
        <v>0</v>
      </c>
      <c r="H605" s="82">
        <f>E605+F605+(IF(G605&lt;101,G605,IF(G605&lt;201,G605/2,IF(G605&lt;=301,G605/3,G605/4))))</f>
        <v>653.18104799999992</v>
      </c>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WZB605" s="1"/>
      <c r="WZC605" s="1"/>
      <c r="WZD605" s="1"/>
      <c r="WZE605" s="1"/>
      <c r="WZF605" s="1"/>
      <c r="WZG605" s="1"/>
      <c r="WZH605" s="1"/>
      <c r="WZI605" s="1"/>
      <c r="WZJ605" s="1"/>
      <c r="WZK605" s="1"/>
      <c r="WZL605" s="1"/>
      <c r="WZM605" s="1"/>
      <c r="WZN605" s="1"/>
      <c r="WZO605" s="1"/>
      <c r="WZP605" s="1"/>
      <c r="WZQ605" s="1"/>
      <c r="WZR605" s="1"/>
      <c r="WZS605" s="1"/>
      <c r="WZT605" s="1"/>
      <c r="WZU605" s="1"/>
      <c r="WZV605" s="1"/>
      <c r="WZW605" s="1"/>
      <c r="WZX605" s="1"/>
      <c r="WZY605" s="1"/>
      <c r="WZZ605" s="1"/>
      <c r="XAA605" s="1"/>
      <c r="XAB605" s="1"/>
      <c r="XAC605" s="1"/>
      <c r="XAD605" s="1"/>
      <c r="XAE605" s="1"/>
      <c r="XAF605" s="1"/>
      <c r="XAG605" s="1"/>
      <c r="XAH605" s="1"/>
      <c r="XAI605" s="1"/>
      <c r="XAJ605" s="1"/>
      <c r="XAK605" s="1"/>
      <c r="XAL605" s="1"/>
      <c r="XAM605" s="1"/>
      <c r="XAN605" s="1"/>
      <c r="XAO605" s="1"/>
      <c r="XAP605" s="1"/>
      <c r="XAQ605" s="1"/>
      <c r="XAR605" s="1"/>
      <c r="XAS605" s="1"/>
      <c r="XAT605" s="1"/>
      <c r="XAU605" s="1"/>
      <c r="XAV605" s="1"/>
      <c r="XAW605" s="1"/>
      <c r="XAX605" s="1"/>
      <c r="XAY605" s="1"/>
      <c r="XAZ605" s="1"/>
      <c r="XBA605" s="1"/>
      <c r="XBB605" s="1"/>
      <c r="XBC605" s="1"/>
      <c r="XBD605" s="1"/>
      <c r="XBE605" s="1"/>
      <c r="XBF605" s="1"/>
      <c r="XBG605" s="1"/>
      <c r="XBH605" s="1"/>
      <c r="XBI605" s="1"/>
      <c r="XBJ605" s="1"/>
      <c r="XBK605" s="1"/>
      <c r="XBL605" s="1"/>
      <c r="XBM605" s="1"/>
      <c r="XBN605" s="1"/>
      <c r="XBO605" s="1"/>
      <c r="XBP605" s="1"/>
      <c r="XBQ605" s="1"/>
      <c r="XBR605" s="1"/>
      <c r="XBS605" s="1"/>
      <c r="XBT605" s="1"/>
      <c r="XBU605" s="1"/>
      <c r="XBV605" s="1"/>
      <c r="XBW605" s="1"/>
      <c r="XBX605" s="1"/>
      <c r="XBY605" s="1"/>
      <c r="XBZ605" s="1"/>
      <c r="XCA605" s="1"/>
      <c r="XCB605" s="1"/>
      <c r="XCC605" s="1"/>
      <c r="XCD605" s="1"/>
      <c r="XCE605" s="1"/>
      <c r="XCF605" s="1"/>
      <c r="XCG605" s="1"/>
      <c r="XCH605" s="1"/>
      <c r="XCI605" s="1"/>
      <c r="XCJ605" s="1"/>
      <c r="XCK605" s="1"/>
      <c r="XCL605" s="1"/>
      <c r="XCM605" s="1"/>
      <c r="XCN605" s="1"/>
      <c r="XCO605" s="1"/>
      <c r="XCP605" s="1"/>
      <c r="XCQ605" s="1"/>
      <c r="XCR605" s="1"/>
      <c r="XCS605" s="1"/>
      <c r="XCT605" s="1"/>
      <c r="XCU605" s="1"/>
      <c r="XCV605" s="1"/>
      <c r="XCW605" s="1"/>
      <c r="XCX605" s="1"/>
      <c r="XCY605" s="1"/>
      <c r="XCZ605" s="1"/>
      <c r="XDA605" s="1"/>
      <c r="XDB605" s="1"/>
      <c r="XDC605" s="1"/>
      <c r="XDD605" s="1"/>
      <c r="XDE605" s="1"/>
      <c r="XDF605" s="1"/>
      <c r="XDG605" s="1"/>
      <c r="XDH605" s="1"/>
      <c r="XDI605" s="1"/>
      <c r="XDJ605" s="1"/>
      <c r="XDK605" s="1"/>
      <c r="XDL605" s="1"/>
      <c r="XDM605" s="1"/>
      <c r="XDN605" s="1"/>
      <c r="XDO605" s="1"/>
      <c r="XDP605" s="1"/>
      <c r="XDQ605" s="1"/>
      <c r="XDR605" s="1"/>
      <c r="XDS605" s="1"/>
      <c r="XDT605" s="1"/>
      <c r="XDU605" s="1"/>
      <c r="XDV605" s="1"/>
      <c r="XDW605" s="1"/>
      <c r="XDX605" s="1"/>
      <c r="XDY605" s="1"/>
      <c r="XDZ605" s="1"/>
      <c r="XEA605" s="1"/>
      <c r="XEB605" s="1"/>
      <c r="XEC605" s="1"/>
      <c r="XED605" s="1"/>
      <c r="XEE605" s="1"/>
      <c r="XEF605" s="1"/>
      <c r="XEG605" s="1"/>
      <c r="XEH605" s="1"/>
      <c r="XEI605" s="1"/>
      <c r="XEJ605" s="1"/>
      <c r="XEK605" s="1"/>
      <c r="XEL605" s="1"/>
      <c r="XEM605" s="1"/>
      <c r="XEN605" s="1"/>
      <c r="XEO605" s="1"/>
      <c r="XEP605" s="1"/>
      <c r="XEQ605" s="1"/>
      <c r="XER605" s="1"/>
      <c r="XES605" s="1"/>
      <c r="XET605" s="1"/>
      <c r="XEU605" s="1"/>
      <c r="XEV605" s="1"/>
      <c r="XEW605" s="1"/>
      <c r="XEX605" s="1"/>
      <c r="XEY605" s="1"/>
      <c r="XEZ605" s="1"/>
      <c r="XFA605" s="1"/>
      <c r="XFB605" s="1"/>
      <c r="XFC605" s="1"/>
    </row>
    <row r="606" spans="1:150 16226:16383" s="3" customFormat="1" ht="20.25" customHeight="1" x14ac:dyDescent="0.25">
      <c r="A606" s="110">
        <v>4</v>
      </c>
      <c r="B606" s="112"/>
      <c r="C606" s="61" t="s">
        <v>96</v>
      </c>
      <c r="D606" s="61" t="s">
        <v>271</v>
      </c>
      <c r="E606" s="82">
        <f>(58.35)*10.764</f>
        <v>628.07939999999996</v>
      </c>
      <c r="F606" s="82">
        <f>(2.2*1.06)*10.764</f>
        <v>25.101648000000001</v>
      </c>
      <c r="G606" s="82">
        <v>0</v>
      </c>
      <c r="H606" s="82">
        <f>E606+F606+(IF(G606&lt;101,G606,IF(G606&lt;201,G606/2,IF(G606&lt;=301,G606/3,G606/4))))</f>
        <v>653.18104799999992</v>
      </c>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WZB606" s="1"/>
      <c r="WZC606" s="1"/>
      <c r="WZD606" s="1"/>
      <c r="WZE606" s="1"/>
      <c r="WZF606" s="1"/>
      <c r="WZG606" s="1"/>
      <c r="WZH606" s="1"/>
      <c r="WZI606" s="1"/>
      <c r="WZJ606" s="1"/>
      <c r="WZK606" s="1"/>
      <c r="WZL606" s="1"/>
      <c r="WZM606" s="1"/>
      <c r="WZN606" s="1"/>
      <c r="WZO606" s="1"/>
      <c r="WZP606" s="1"/>
      <c r="WZQ606" s="1"/>
      <c r="WZR606" s="1"/>
      <c r="WZS606" s="1"/>
      <c r="WZT606" s="1"/>
      <c r="WZU606" s="1"/>
      <c r="WZV606" s="1"/>
      <c r="WZW606" s="1"/>
      <c r="WZX606" s="1"/>
      <c r="WZY606" s="1"/>
      <c r="WZZ606" s="1"/>
      <c r="XAA606" s="1"/>
      <c r="XAB606" s="1"/>
      <c r="XAC606" s="1"/>
      <c r="XAD606" s="1"/>
      <c r="XAE606" s="1"/>
      <c r="XAF606" s="1"/>
      <c r="XAG606" s="1"/>
      <c r="XAH606" s="1"/>
      <c r="XAI606" s="1"/>
      <c r="XAJ606" s="1"/>
      <c r="XAK606" s="1"/>
      <c r="XAL606" s="1"/>
      <c r="XAM606" s="1"/>
      <c r="XAN606" s="1"/>
      <c r="XAO606" s="1"/>
      <c r="XAP606" s="1"/>
      <c r="XAQ606" s="1"/>
      <c r="XAR606" s="1"/>
      <c r="XAS606" s="1"/>
      <c r="XAT606" s="1"/>
      <c r="XAU606" s="1"/>
      <c r="XAV606" s="1"/>
      <c r="XAW606" s="1"/>
      <c r="XAX606" s="1"/>
      <c r="XAY606" s="1"/>
      <c r="XAZ606" s="1"/>
      <c r="XBA606" s="1"/>
      <c r="XBB606" s="1"/>
      <c r="XBC606" s="1"/>
      <c r="XBD606" s="1"/>
      <c r="XBE606" s="1"/>
      <c r="XBF606" s="1"/>
      <c r="XBG606" s="1"/>
      <c r="XBH606" s="1"/>
      <c r="XBI606" s="1"/>
      <c r="XBJ606" s="1"/>
      <c r="XBK606" s="1"/>
      <c r="XBL606" s="1"/>
      <c r="XBM606" s="1"/>
      <c r="XBN606" s="1"/>
      <c r="XBO606" s="1"/>
      <c r="XBP606" s="1"/>
      <c r="XBQ606" s="1"/>
      <c r="XBR606" s="1"/>
      <c r="XBS606" s="1"/>
      <c r="XBT606" s="1"/>
      <c r="XBU606" s="1"/>
      <c r="XBV606" s="1"/>
      <c r="XBW606" s="1"/>
      <c r="XBX606" s="1"/>
      <c r="XBY606" s="1"/>
      <c r="XBZ606" s="1"/>
      <c r="XCA606" s="1"/>
      <c r="XCB606" s="1"/>
      <c r="XCC606" s="1"/>
      <c r="XCD606" s="1"/>
      <c r="XCE606" s="1"/>
      <c r="XCF606" s="1"/>
      <c r="XCG606" s="1"/>
      <c r="XCH606" s="1"/>
      <c r="XCI606" s="1"/>
      <c r="XCJ606" s="1"/>
      <c r="XCK606" s="1"/>
      <c r="XCL606" s="1"/>
      <c r="XCM606" s="1"/>
      <c r="XCN606" s="1"/>
      <c r="XCO606" s="1"/>
      <c r="XCP606" s="1"/>
      <c r="XCQ606" s="1"/>
      <c r="XCR606" s="1"/>
      <c r="XCS606" s="1"/>
      <c r="XCT606" s="1"/>
      <c r="XCU606" s="1"/>
      <c r="XCV606" s="1"/>
      <c r="XCW606" s="1"/>
      <c r="XCX606" s="1"/>
      <c r="XCY606" s="1"/>
      <c r="XCZ606" s="1"/>
      <c r="XDA606" s="1"/>
      <c r="XDB606" s="1"/>
      <c r="XDC606" s="1"/>
      <c r="XDD606" s="1"/>
      <c r="XDE606" s="1"/>
      <c r="XDF606" s="1"/>
      <c r="XDG606" s="1"/>
      <c r="XDH606" s="1"/>
      <c r="XDI606" s="1"/>
      <c r="XDJ606" s="1"/>
      <c r="XDK606" s="1"/>
      <c r="XDL606" s="1"/>
      <c r="XDM606" s="1"/>
      <c r="XDN606" s="1"/>
      <c r="XDO606" s="1"/>
      <c r="XDP606" s="1"/>
      <c r="XDQ606" s="1"/>
      <c r="XDR606" s="1"/>
      <c r="XDS606" s="1"/>
      <c r="XDT606" s="1"/>
      <c r="XDU606" s="1"/>
      <c r="XDV606" s="1"/>
      <c r="XDW606" s="1"/>
      <c r="XDX606" s="1"/>
      <c r="XDY606" s="1"/>
      <c r="XDZ606" s="1"/>
      <c r="XEA606" s="1"/>
      <c r="XEB606" s="1"/>
      <c r="XEC606" s="1"/>
      <c r="XED606" s="1"/>
      <c r="XEE606" s="1"/>
      <c r="XEF606" s="1"/>
      <c r="XEG606" s="1"/>
      <c r="XEH606" s="1"/>
      <c r="XEI606" s="1"/>
      <c r="XEJ606" s="1"/>
      <c r="XEK606" s="1"/>
      <c r="XEL606" s="1"/>
      <c r="XEM606" s="1"/>
      <c r="XEN606" s="1"/>
      <c r="XEO606" s="1"/>
      <c r="XEP606" s="1"/>
      <c r="XEQ606" s="1"/>
      <c r="XER606" s="1"/>
      <c r="XES606" s="1"/>
      <c r="XET606" s="1"/>
      <c r="XEU606" s="1"/>
      <c r="XEV606" s="1"/>
      <c r="XEW606" s="1"/>
      <c r="XEX606" s="1"/>
      <c r="XEY606" s="1"/>
      <c r="XEZ606" s="1"/>
      <c r="XFA606" s="1"/>
      <c r="XFB606" s="1"/>
      <c r="XFC606" s="1"/>
    </row>
    <row r="607" spans="1:150 16226:16383" s="3" customFormat="1" ht="20.25" customHeight="1" x14ac:dyDescent="0.25">
      <c r="A607" s="135">
        <v>5</v>
      </c>
      <c r="B607" s="135"/>
      <c r="C607" s="61" t="s">
        <v>96</v>
      </c>
      <c r="D607" s="61" t="s">
        <v>271</v>
      </c>
      <c r="E607" s="82">
        <f>(58.32)*10.764</f>
        <v>627.75648000000001</v>
      </c>
      <c r="F607" s="82">
        <f>(2.2*1.06)*10.764</f>
        <v>25.101648000000001</v>
      </c>
      <c r="G607" s="82">
        <v>0</v>
      </c>
      <c r="H607" s="82">
        <f>E607+F607+(IF(G607&lt;101,G607,IF(G607&lt;201,G607/2,IF(G607&lt;=301,G607/3,G607/4))))</f>
        <v>652.85812799999997</v>
      </c>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WZB607" s="1"/>
      <c r="WZC607" s="1"/>
      <c r="WZD607" s="1"/>
      <c r="WZE607" s="1"/>
      <c r="WZF607" s="1"/>
      <c r="WZG607" s="1"/>
      <c r="WZH607" s="1"/>
      <c r="WZI607" s="1"/>
      <c r="WZJ607" s="1"/>
      <c r="WZK607" s="1"/>
      <c r="WZL607" s="1"/>
      <c r="WZM607" s="1"/>
      <c r="WZN607" s="1"/>
      <c r="WZO607" s="1"/>
      <c r="WZP607" s="1"/>
      <c r="WZQ607" s="1"/>
      <c r="WZR607" s="1"/>
      <c r="WZS607" s="1"/>
      <c r="WZT607" s="1"/>
      <c r="WZU607" s="1"/>
      <c r="WZV607" s="1"/>
      <c r="WZW607" s="1"/>
      <c r="WZX607" s="1"/>
      <c r="WZY607" s="1"/>
      <c r="WZZ607" s="1"/>
      <c r="XAA607" s="1"/>
      <c r="XAB607" s="1"/>
      <c r="XAC607" s="1"/>
      <c r="XAD607" s="1"/>
      <c r="XAE607" s="1"/>
      <c r="XAF607" s="1"/>
      <c r="XAG607" s="1"/>
      <c r="XAH607" s="1"/>
      <c r="XAI607" s="1"/>
      <c r="XAJ607" s="1"/>
      <c r="XAK607" s="1"/>
      <c r="XAL607" s="1"/>
      <c r="XAM607" s="1"/>
      <c r="XAN607" s="1"/>
      <c r="XAO607" s="1"/>
      <c r="XAP607" s="1"/>
      <c r="XAQ607" s="1"/>
      <c r="XAR607" s="1"/>
      <c r="XAS607" s="1"/>
      <c r="XAT607" s="1"/>
      <c r="XAU607" s="1"/>
      <c r="XAV607" s="1"/>
      <c r="XAW607" s="1"/>
      <c r="XAX607" s="1"/>
      <c r="XAY607" s="1"/>
      <c r="XAZ607" s="1"/>
      <c r="XBA607" s="1"/>
      <c r="XBB607" s="1"/>
      <c r="XBC607" s="1"/>
      <c r="XBD607" s="1"/>
      <c r="XBE607" s="1"/>
      <c r="XBF607" s="1"/>
      <c r="XBG607" s="1"/>
      <c r="XBH607" s="1"/>
      <c r="XBI607" s="1"/>
      <c r="XBJ607" s="1"/>
      <c r="XBK607" s="1"/>
      <c r="XBL607" s="1"/>
      <c r="XBM607" s="1"/>
      <c r="XBN607" s="1"/>
      <c r="XBO607" s="1"/>
      <c r="XBP607" s="1"/>
      <c r="XBQ607" s="1"/>
      <c r="XBR607" s="1"/>
      <c r="XBS607" s="1"/>
      <c r="XBT607" s="1"/>
      <c r="XBU607" s="1"/>
      <c r="XBV607" s="1"/>
      <c r="XBW607" s="1"/>
      <c r="XBX607" s="1"/>
      <c r="XBY607" s="1"/>
      <c r="XBZ607" s="1"/>
      <c r="XCA607" s="1"/>
      <c r="XCB607" s="1"/>
      <c r="XCC607" s="1"/>
      <c r="XCD607" s="1"/>
      <c r="XCE607" s="1"/>
      <c r="XCF607" s="1"/>
      <c r="XCG607" s="1"/>
      <c r="XCH607" s="1"/>
      <c r="XCI607" s="1"/>
      <c r="XCJ607" s="1"/>
      <c r="XCK607" s="1"/>
      <c r="XCL607" s="1"/>
      <c r="XCM607" s="1"/>
      <c r="XCN607" s="1"/>
      <c r="XCO607" s="1"/>
      <c r="XCP607" s="1"/>
      <c r="XCQ607" s="1"/>
      <c r="XCR607" s="1"/>
      <c r="XCS607" s="1"/>
      <c r="XCT607" s="1"/>
      <c r="XCU607" s="1"/>
      <c r="XCV607" s="1"/>
      <c r="XCW607" s="1"/>
      <c r="XCX607" s="1"/>
      <c r="XCY607" s="1"/>
      <c r="XCZ607" s="1"/>
      <c r="XDA607" s="1"/>
      <c r="XDB607" s="1"/>
      <c r="XDC607" s="1"/>
      <c r="XDD607" s="1"/>
      <c r="XDE607" s="1"/>
      <c r="XDF607" s="1"/>
      <c r="XDG607" s="1"/>
      <c r="XDH607" s="1"/>
      <c r="XDI607" s="1"/>
      <c r="XDJ607" s="1"/>
      <c r="XDK607" s="1"/>
      <c r="XDL607" s="1"/>
      <c r="XDM607" s="1"/>
      <c r="XDN607" s="1"/>
      <c r="XDO607" s="1"/>
      <c r="XDP607" s="1"/>
      <c r="XDQ607" s="1"/>
      <c r="XDR607" s="1"/>
      <c r="XDS607" s="1"/>
      <c r="XDT607" s="1"/>
      <c r="XDU607" s="1"/>
      <c r="XDV607" s="1"/>
      <c r="XDW607" s="1"/>
      <c r="XDX607" s="1"/>
      <c r="XDY607" s="1"/>
      <c r="XDZ607" s="1"/>
      <c r="XEA607" s="1"/>
      <c r="XEB607" s="1"/>
      <c r="XEC607" s="1"/>
      <c r="XED607" s="1"/>
      <c r="XEE607" s="1"/>
      <c r="XEF607" s="1"/>
      <c r="XEG607" s="1"/>
      <c r="XEH607" s="1"/>
      <c r="XEI607" s="1"/>
      <c r="XEJ607" s="1"/>
      <c r="XEK607" s="1"/>
      <c r="XEL607" s="1"/>
      <c r="XEM607" s="1"/>
      <c r="XEN607" s="1"/>
      <c r="XEO607" s="1"/>
      <c r="XEP607" s="1"/>
      <c r="XEQ607" s="1"/>
      <c r="XER607" s="1"/>
      <c r="XES607" s="1"/>
      <c r="XET607" s="1"/>
      <c r="XEU607" s="1"/>
      <c r="XEV607" s="1"/>
      <c r="XEW607" s="1"/>
      <c r="XEX607" s="1"/>
      <c r="XEY607" s="1"/>
      <c r="XEZ607" s="1"/>
      <c r="XFA607" s="1"/>
      <c r="XFB607" s="1"/>
      <c r="XFC607" s="1"/>
    </row>
    <row r="608" spans="1:150 16226:16383" s="3" customFormat="1" ht="20.25" customHeight="1" x14ac:dyDescent="0.25">
      <c r="A608" s="135">
        <v>6</v>
      </c>
      <c r="B608" s="135"/>
      <c r="C608" s="61" t="s">
        <v>96</v>
      </c>
      <c r="D608" s="221" t="s">
        <v>270</v>
      </c>
      <c r="E608" s="222"/>
      <c r="F608" s="222"/>
      <c r="G608" s="222"/>
      <c r="H608" s="223"/>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WZB608" s="1"/>
      <c r="WZC608" s="1"/>
      <c r="WZD608" s="1"/>
      <c r="WZE608" s="1"/>
      <c r="WZF608" s="1"/>
      <c r="WZG608" s="1"/>
      <c r="WZH608" s="1"/>
      <c r="WZI608" s="1"/>
      <c r="WZJ608" s="1"/>
      <c r="WZK608" s="1"/>
      <c r="WZL608" s="1"/>
      <c r="WZM608" s="1"/>
      <c r="WZN608" s="1"/>
      <c r="WZO608" s="1"/>
      <c r="WZP608" s="1"/>
      <c r="WZQ608" s="1"/>
      <c r="WZR608" s="1"/>
      <c r="WZS608" s="1"/>
      <c r="WZT608" s="1"/>
      <c r="WZU608" s="1"/>
      <c r="WZV608" s="1"/>
      <c r="WZW608" s="1"/>
      <c r="WZX608" s="1"/>
      <c r="WZY608" s="1"/>
      <c r="WZZ608" s="1"/>
      <c r="XAA608" s="1"/>
      <c r="XAB608" s="1"/>
      <c r="XAC608" s="1"/>
      <c r="XAD608" s="1"/>
      <c r="XAE608" s="1"/>
      <c r="XAF608" s="1"/>
      <c r="XAG608" s="1"/>
      <c r="XAH608" s="1"/>
      <c r="XAI608" s="1"/>
      <c r="XAJ608" s="1"/>
      <c r="XAK608" s="1"/>
      <c r="XAL608" s="1"/>
      <c r="XAM608" s="1"/>
      <c r="XAN608" s="1"/>
      <c r="XAO608" s="1"/>
      <c r="XAP608" s="1"/>
      <c r="XAQ608" s="1"/>
      <c r="XAR608" s="1"/>
      <c r="XAS608" s="1"/>
      <c r="XAT608" s="1"/>
      <c r="XAU608" s="1"/>
      <c r="XAV608" s="1"/>
      <c r="XAW608" s="1"/>
      <c r="XAX608" s="1"/>
      <c r="XAY608" s="1"/>
      <c r="XAZ608" s="1"/>
      <c r="XBA608" s="1"/>
      <c r="XBB608" s="1"/>
      <c r="XBC608" s="1"/>
      <c r="XBD608" s="1"/>
      <c r="XBE608" s="1"/>
      <c r="XBF608" s="1"/>
      <c r="XBG608" s="1"/>
      <c r="XBH608" s="1"/>
      <c r="XBI608" s="1"/>
      <c r="XBJ608" s="1"/>
      <c r="XBK608" s="1"/>
      <c r="XBL608" s="1"/>
      <c r="XBM608" s="1"/>
      <c r="XBN608" s="1"/>
      <c r="XBO608" s="1"/>
      <c r="XBP608" s="1"/>
      <c r="XBQ608" s="1"/>
      <c r="XBR608" s="1"/>
      <c r="XBS608" s="1"/>
      <c r="XBT608" s="1"/>
      <c r="XBU608" s="1"/>
      <c r="XBV608" s="1"/>
      <c r="XBW608" s="1"/>
      <c r="XBX608" s="1"/>
      <c r="XBY608" s="1"/>
      <c r="XBZ608" s="1"/>
      <c r="XCA608" s="1"/>
      <c r="XCB608" s="1"/>
      <c r="XCC608" s="1"/>
      <c r="XCD608" s="1"/>
      <c r="XCE608" s="1"/>
      <c r="XCF608" s="1"/>
      <c r="XCG608" s="1"/>
      <c r="XCH608" s="1"/>
      <c r="XCI608" s="1"/>
      <c r="XCJ608" s="1"/>
      <c r="XCK608" s="1"/>
      <c r="XCL608" s="1"/>
      <c r="XCM608" s="1"/>
      <c r="XCN608" s="1"/>
      <c r="XCO608" s="1"/>
      <c r="XCP608" s="1"/>
      <c r="XCQ608" s="1"/>
      <c r="XCR608" s="1"/>
      <c r="XCS608" s="1"/>
      <c r="XCT608" s="1"/>
      <c r="XCU608" s="1"/>
      <c r="XCV608" s="1"/>
      <c r="XCW608" s="1"/>
      <c r="XCX608" s="1"/>
      <c r="XCY608" s="1"/>
      <c r="XCZ608" s="1"/>
      <c r="XDA608" s="1"/>
      <c r="XDB608" s="1"/>
      <c r="XDC608" s="1"/>
      <c r="XDD608" s="1"/>
      <c r="XDE608" s="1"/>
      <c r="XDF608" s="1"/>
      <c r="XDG608" s="1"/>
      <c r="XDH608" s="1"/>
      <c r="XDI608" s="1"/>
      <c r="XDJ608" s="1"/>
      <c r="XDK608" s="1"/>
      <c r="XDL608" s="1"/>
      <c r="XDM608" s="1"/>
      <c r="XDN608" s="1"/>
      <c r="XDO608" s="1"/>
      <c r="XDP608" s="1"/>
      <c r="XDQ608" s="1"/>
      <c r="XDR608" s="1"/>
      <c r="XDS608" s="1"/>
      <c r="XDT608" s="1"/>
      <c r="XDU608" s="1"/>
      <c r="XDV608" s="1"/>
      <c r="XDW608" s="1"/>
      <c r="XDX608" s="1"/>
      <c r="XDY608" s="1"/>
      <c r="XDZ608" s="1"/>
      <c r="XEA608" s="1"/>
      <c r="XEB608" s="1"/>
      <c r="XEC608" s="1"/>
      <c r="XED608" s="1"/>
      <c r="XEE608" s="1"/>
      <c r="XEF608" s="1"/>
      <c r="XEG608" s="1"/>
      <c r="XEH608" s="1"/>
      <c r="XEI608" s="1"/>
      <c r="XEJ608" s="1"/>
      <c r="XEK608" s="1"/>
      <c r="XEL608" s="1"/>
      <c r="XEM608" s="1"/>
      <c r="XEN608" s="1"/>
      <c r="XEO608" s="1"/>
      <c r="XEP608" s="1"/>
      <c r="XEQ608" s="1"/>
      <c r="XER608" s="1"/>
      <c r="XES608" s="1"/>
      <c r="XET608" s="1"/>
      <c r="XEU608" s="1"/>
      <c r="XEV608" s="1"/>
      <c r="XEW608" s="1"/>
      <c r="XEX608" s="1"/>
      <c r="XEY608" s="1"/>
      <c r="XEZ608" s="1"/>
      <c r="XFA608" s="1"/>
      <c r="XFB608" s="1"/>
      <c r="XFC608" s="1"/>
    </row>
    <row r="609" spans="1:150 16226:16383" s="3" customFormat="1" ht="20.25" x14ac:dyDescent="0.25">
      <c r="A609" s="101" t="s">
        <v>275</v>
      </c>
      <c r="B609" s="102"/>
      <c r="C609" s="102"/>
      <c r="D609" s="102"/>
      <c r="E609" s="102"/>
      <c r="F609" s="102"/>
      <c r="G609" s="102"/>
      <c r="H609" s="103"/>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WZB609" s="1"/>
      <c r="WZC609" s="1"/>
      <c r="WZD609" s="1"/>
      <c r="WZE609" s="1"/>
      <c r="WZF609" s="1"/>
      <c r="WZG609" s="1"/>
      <c r="WZH609" s="1"/>
      <c r="WZI609" s="1"/>
      <c r="WZJ609" s="1"/>
      <c r="WZK609" s="1"/>
      <c r="WZL609" s="1"/>
      <c r="WZM609" s="1"/>
      <c r="WZN609" s="1"/>
      <c r="WZO609" s="1"/>
      <c r="WZP609" s="1"/>
      <c r="WZQ609" s="1"/>
      <c r="WZR609" s="1"/>
      <c r="WZS609" s="1"/>
      <c r="WZT609" s="1"/>
      <c r="WZU609" s="1"/>
      <c r="WZV609" s="1"/>
      <c r="WZW609" s="1"/>
      <c r="WZX609" s="1"/>
      <c r="WZY609" s="1"/>
      <c r="WZZ609" s="1"/>
      <c r="XAA609" s="1"/>
      <c r="XAB609" s="1"/>
      <c r="XAC609" s="1"/>
      <c r="XAD609" s="1"/>
      <c r="XAE609" s="1"/>
      <c r="XAF609" s="1"/>
      <c r="XAG609" s="1"/>
      <c r="XAH609" s="1"/>
      <c r="XAI609" s="1"/>
      <c r="XAJ609" s="1"/>
      <c r="XAK609" s="1"/>
      <c r="XAL609" s="1"/>
      <c r="XAM609" s="1"/>
      <c r="XAN609" s="1"/>
      <c r="XAO609" s="1"/>
      <c r="XAP609" s="1"/>
      <c r="XAQ609" s="1"/>
      <c r="XAR609" s="1"/>
      <c r="XAS609" s="1"/>
      <c r="XAT609" s="1"/>
      <c r="XAU609" s="1"/>
      <c r="XAV609" s="1"/>
      <c r="XAW609" s="1"/>
      <c r="XAX609" s="1"/>
      <c r="XAY609" s="1"/>
      <c r="XAZ609" s="1"/>
      <c r="XBA609" s="1"/>
      <c r="XBB609" s="1"/>
      <c r="XBC609" s="1"/>
      <c r="XBD609" s="1"/>
      <c r="XBE609" s="1"/>
      <c r="XBF609" s="1"/>
      <c r="XBG609" s="1"/>
      <c r="XBH609" s="1"/>
      <c r="XBI609" s="1"/>
      <c r="XBJ609" s="1"/>
      <c r="XBK609" s="1"/>
      <c r="XBL609" s="1"/>
      <c r="XBM609" s="1"/>
      <c r="XBN609" s="1"/>
      <c r="XBO609" s="1"/>
      <c r="XBP609" s="1"/>
      <c r="XBQ609" s="1"/>
      <c r="XBR609" s="1"/>
      <c r="XBS609" s="1"/>
      <c r="XBT609" s="1"/>
      <c r="XBU609" s="1"/>
      <c r="XBV609" s="1"/>
      <c r="XBW609" s="1"/>
      <c r="XBX609" s="1"/>
      <c r="XBY609" s="1"/>
      <c r="XBZ609" s="1"/>
      <c r="XCA609" s="1"/>
      <c r="XCB609" s="1"/>
      <c r="XCC609" s="1"/>
      <c r="XCD609" s="1"/>
      <c r="XCE609" s="1"/>
      <c r="XCF609" s="1"/>
      <c r="XCG609" s="1"/>
      <c r="XCH609" s="1"/>
      <c r="XCI609" s="1"/>
      <c r="XCJ609" s="1"/>
      <c r="XCK609" s="1"/>
      <c r="XCL609" s="1"/>
      <c r="XCM609" s="1"/>
      <c r="XCN609" s="1"/>
      <c r="XCO609" s="1"/>
      <c r="XCP609" s="1"/>
      <c r="XCQ609" s="1"/>
      <c r="XCR609" s="1"/>
      <c r="XCS609" s="1"/>
      <c r="XCT609" s="1"/>
      <c r="XCU609" s="1"/>
      <c r="XCV609" s="1"/>
      <c r="XCW609" s="1"/>
      <c r="XCX609" s="1"/>
      <c r="XCY609" s="1"/>
      <c r="XCZ609" s="1"/>
      <c r="XDA609" s="1"/>
      <c r="XDB609" s="1"/>
      <c r="XDC609" s="1"/>
      <c r="XDD609" s="1"/>
      <c r="XDE609" s="1"/>
      <c r="XDF609" s="1"/>
      <c r="XDG609" s="1"/>
      <c r="XDH609" s="1"/>
      <c r="XDI609" s="1"/>
      <c r="XDJ609" s="1"/>
      <c r="XDK609" s="1"/>
      <c r="XDL609" s="1"/>
      <c r="XDM609" s="1"/>
      <c r="XDN609" s="1"/>
      <c r="XDO609" s="1"/>
      <c r="XDP609" s="1"/>
      <c r="XDQ609" s="1"/>
      <c r="XDR609" s="1"/>
      <c r="XDS609" s="1"/>
      <c r="XDT609" s="1"/>
      <c r="XDU609" s="1"/>
      <c r="XDV609" s="1"/>
      <c r="XDW609" s="1"/>
      <c r="XDX609" s="1"/>
      <c r="XDY609" s="1"/>
      <c r="XDZ609" s="1"/>
      <c r="XEA609" s="1"/>
      <c r="XEB609" s="1"/>
      <c r="XEC609" s="1"/>
      <c r="XED609" s="1"/>
      <c r="XEE609" s="1"/>
      <c r="XEF609" s="1"/>
      <c r="XEG609" s="1"/>
      <c r="XEH609" s="1"/>
      <c r="XEI609" s="1"/>
      <c r="XEJ609" s="1"/>
      <c r="XEK609" s="1"/>
      <c r="XEL609" s="1"/>
      <c r="XEM609" s="1"/>
      <c r="XEN609" s="1"/>
      <c r="XEO609" s="1"/>
      <c r="XEP609" s="1"/>
      <c r="XEQ609" s="1"/>
      <c r="XER609" s="1"/>
      <c r="XES609" s="1"/>
      <c r="XET609" s="1"/>
      <c r="XEU609" s="1"/>
      <c r="XEV609" s="1"/>
      <c r="XEW609" s="1"/>
      <c r="XEX609" s="1"/>
      <c r="XEY609" s="1"/>
      <c r="XEZ609" s="1"/>
      <c r="XFA609" s="1"/>
      <c r="XFB609" s="1"/>
      <c r="XFC609" s="1"/>
    </row>
    <row r="610" spans="1:150 16226:16383" s="3" customFormat="1" ht="20.25" customHeight="1" x14ac:dyDescent="0.25">
      <c r="A610" s="135">
        <v>1</v>
      </c>
      <c r="B610" s="135"/>
      <c r="C610" s="61" t="s">
        <v>96</v>
      </c>
      <c r="D610" s="221" t="s">
        <v>270</v>
      </c>
      <c r="E610" s="222"/>
      <c r="F610" s="222"/>
      <c r="G610" s="222"/>
      <c r="H610" s="223"/>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WZB610" s="1"/>
      <c r="WZC610" s="1"/>
      <c r="WZD610" s="1"/>
      <c r="WZE610" s="1"/>
      <c r="WZF610" s="1"/>
      <c r="WZG610" s="1"/>
      <c r="WZH610" s="1"/>
      <c r="WZI610" s="1"/>
      <c r="WZJ610" s="1"/>
      <c r="WZK610" s="1"/>
      <c r="WZL610" s="1"/>
      <c r="WZM610" s="1"/>
      <c r="WZN610" s="1"/>
      <c r="WZO610" s="1"/>
      <c r="WZP610" s="1"/>
      <c r="WZQ610" s="1"/>
      <c r="WZR610" s="1"/>
      <c r="WZS610" s="1"/>
      <c r="WZT610" s="1"/>
      <c r="WZU610" s="1"/>
      <c r="WZV610" s="1"/>
      <c r="WZW610" s="1"/>
      <c r="WZX610" s="1"/>
      <c r="WZY610" s="1"/>
      <c r="WZZ610" s="1"/>
      <c r="XAA610" s="1"/>
      <c r="XAB610" s="1"/>
      <c r="XAC610" s="1"/>
      <c r="XAD610" s="1"/>
      <c r="XAE610" s="1"/>
      <c r="XAF610" s="1"/>
      <c r="XAG610" s="1"/>
      <c r="XAH610" s="1"/>
      <c r="XAI610" s="1"/>
      <c r="XAJ610" s="1"/>
      <c r="XAK610" s="1"/>
      <c r="XAL610" s="1"/>
      <c r="XAM610" s="1"/>
      <c r="XAN610" s="1"/>
      <c r="XAO610" s="1"/>
      <c r="XAP610" s="1"/>
      <c r="XAQ610" s="1"/>
      <c r="XAR610" s="1"/>
      <c r="XAS610" s="1"/>
      <c r="XAT610" s="1"/>
      <c r="XAU610" s="1"/>
      <c r="XAV610" s="1"/>
      <c r="XAW610" s="1"/>
      <c r="XAX610" s="1"/>
      <c r="XAY610" s="1"/>
      <c r="XAZ610" s="1"/>
      <c r="XBA610" s="1"/>
      <c r="XBB610" s="1"/>
      <c r="XBC610" s="1"/>
      <c r="XBD610" s="1"/>
      <c r="XBE610" s="1"/>
      <c r="XBF610" s="1"/>
      <c r="XBG610" s="1"/>
      <c r="XBH610" s="1"/>
      <c r="XBI610" s="1"/>
      <c r="XBJ610" s="1"/>
      <c r="XBK610" s="1"/>
      <c r="XBL610" s="1"/>
      <c r="XBM610" s="1"/>
      <c r="XBN610" s="1"/>
      <c r="XBO610" s="1"/>
      <c r="XBP610" s="1"/>
      <c r="XBQ610" s="1"/>
      <c r="XBR610" s="1"/>
      <c r="XBS610" s="1"/>
      <c r="XBT610" s="1"/>
      <c r="XBU610" s="1"/>
      <c r="XBV610" s="1"/>
      <c r="XBW610" s="1"/>
      <c r="XBX610" s="1"/>
      <c r="XBY610" s="1"/>
      <c r="XBZ610" s="1"/>
      <c r="XCA610" s="1"/>
      <c r="XCB610" s="1"/>
      <c r="XCC610" s="1"/>
      <c r="XCD610" s="1"/>
      <c r="XCE610" s="1"/>
      <c r="XCF610" s="1"/>
      <c r="XCG610" s="1"/>
      <c r="XCH610" s="1"/>
      <c r="XCI610" s="1"/>
      <c r="XCJ610" s="1"/>
      <c r="XCK610" s="1"/>
      <c r="XCL610" s="1"/>
      <c r="XCM610" s="1"/>
      <c r="XCN610" s="1"/>
      <c r="XCO610" s="1"/>
      <c r="XCP610" s="1"/>
      <c r="XCQ610" s="1"/>
      <c r="XCR610" s="1"/>
      <c r="XCS610" s="1"/>
      <c r="XCT610" s="1"/>
      <c r="XCU610" s="1"/>
      <c r="XCV610" s="1"/>
      <c r="XCW610" s="1"/>
      <c r="XCX610" s="1"/>
      <c r="XCY610" s="1"/>
      <c r="XCZ610" s="1"/>
      <c r="XDA610" s="1"/>
      <c r="XDB610" s="1"/>
      <c r="XDC610" s="1"/>
      <c r="XDD610" s="1"/>
      <c r="XDE610" s="1"/>
      <c r="XDF610" s="1"/>
      <c r="XDG610" s="1"/>
      <c r="XDH610" s="1"/>
      <c r="XDI610" s="1"/>
      <c r="XDJ610" s="1"/>
      <c r="XDK610" s="1"/>
      <c r="XDL610" s="1"/>
      <c r="XDM610" s="1"/>
      <c r="XDN610" s="1"/>
      <c r="XDO610" s="1"/>
      <c r="XDP610" s="1"/>
      <c r="XDQ610" s="1"/>
      <c r="XDR610" s="1"/>
      <c r="XDS610" s="1"/>
      <c r="XDT610" s="1"/>
      <c r="XDU610" s="1"/>
      <c r="XDV610" s="1"/>
      <c r="XDW610" s="1"/>
      <c r="XDX610" s="1"/>
      <c r="XDY610" s="1"/>
      <c r="XDZ610" s="1"/>
      <c r="XEA610" s="1"/>
      <c r="XEB610" s="1"/>
      <c r="XEC610" s="1"/>
      <c r="XED610" s="1"/>
      <c r="XEE610" s="1"/>
      <c r="XEF610" s="1"/>
      <c r="XEG610" s="1"/>
      <c r="XEH610" s="1"/>
      <c r="XEI610" s="1"/>
      <c r="XEJ610" s="1"/>
      <c r="XEK610" s="1"/>
      <c r="XEL610" s="1"/>
      <c r="XEM610" s="1"/>
      <c r="XEN610" s="1"/>
      <c r="XEO610" s="1"/>
      <c r="XEP610" s="1"/>
      <c r="XEQ610" s="1"/>
      <c r="XER610" s="1"/>
      <c r="XES610" s="1"/>
      <c r="XET610" s="1"/>
      <c r="XEU610" s="1"/>
      <c r="XEV610" s="1"/>
      <c r="XEW610" s="1"/>
      <c r="XEX610" s="1"/>
      <c r="XEY610" s="1"/>
      <c r="XEZ610" s="1"/>
      <c r="XFA610" s="1"/>
      <c r="XFB610" s="1"/>
      <c r="XFC610" s="1"/>
    </row>
    <row r="611" spans="1:150 16226:16383" s="3" customFormat="1" ht="20.25" customHeight="1" x14ac:dyDescent="0.25">
      <c r="A611" s="135">
        <v>2</v>
      </c>
      <c r="B611" s="135"/>
      <c r="C611" s="61" t="s">
        <v>96</v>
      </c>
      <c r="D611" s="61" t="s">
        <v>273</v>
      </c>
      <c r="E611" s="82">
        <f>(93.41)*10.764</f>
        <v>1005.4652399999999</v>
      </c>
      <c r="F611" s="82">
        <f>(2.47*1.1+2.5*1.05)*10.764</f>
        <v>57.501288000000002</v>
      </c>
      <c r="G611" s="82">
        <v>0</v>
      </c>
      <c r="H611" s="82">
        <f>E611+F611+(IF(G611&lt;101,G611,IF(G611&lt;201,G611/2,IF(G611&lt;=301,G611/3,G611/4))))</f>
        <v>1062.9665279999999</v>
      </c>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WZB611" s="1"/>
      <c r="WZC611" s="1"/>
      <c r="WZD611" s="1"/>
      <c r="WZE611" s="1"/>
      <c r="WZF611" s="1"/>
      <c r="WZG611" s="1"/>
      <c r="WZH611" s="1"/>
      <c r="WZI611" s="1"/>
      <c r="WZJ611" s="1"/>
      <c r="WZK611" s="1"/>
      <c r="WZL611" s="1"/>
      <c r="WZM611" s="1"/>
      <c r="WZN611" s="1"/>
      <c r="WZO611" s="1"/>
      <c r="WZP611" s="1"/>
      <c r="WZQ611" s="1"/>
      <c r="WZR611" s="1"/>
      <c r="WZS611" s="1"/>
      <c r="WZT611" s="1"/>
      <c r="WZU611" s="1"/>
      <c r="WZV611" s="1"/>
      <c r="WZW611" s="1"/>
      <c r="WZX611" s="1"/>
      <c r="WZY611" s="1"/>
      <c r="WZZ611" s="1"/>
      <c r="XAA611" s="1"/>
      <c r="XAB611" s="1"/>
      <c r="XAC611" s="1"/>
      <c r="XAD611" s="1"/>
      <c r="XAE611" s="1"/>
      <c r="XAF611" s="1"/>
      <c r="XAG611" s="1"/>
      <c r="XAH611" s="1"/>
      <c r="XAI611" s="1"/>
      <c r="XAJ611" s="1"/>
      <c r="XAK611" s="1"/>
      <c r="XAL611" s="1"/>
      <c r="XAM611" s="1"/>
      <c r="XAN611" s="1"/>
      <c r="XAO611" s="1"/>
      <c r="XAP611" s="1"/>
      <c r="XAQ611" s="1"/>
      <c r="XAR611" s="1"/>
      <c r="XAS611" s="1"/>
      <c r="XAT611" s="1"/>
      <c r="XAU611" s="1"/>
      <c r="XAV611" s="1"/>
      <c r="XAW611" s="1"/>
      <c r="XAX611" s="1"/>
      <c r="XAY611" s="1"/>
      <c r="XAZ611" s="1"/>
      <c r="XBA611" s="1"/>
      <c r="XBB611" s="1"/>
      <c r="XBC611" s="1"/>
      <c r="XBD611" s="1"/>
      <c r="XBE611" s="1"/>
      <c r="XBF611" s="1"/>
      <c r="XBG611" s="1"/>
      <c r="XBH611" s="1"/>
      <c r="XBI611" s="1"/>
      <c r="XBJ611" s="1"/>
      <c r="XBK611" s="1"/>
      <c r="XBL611" s="1"/>
      <c r="XBM611" s="1"/>
      <c r="XBN611" s="1"/>
      <c r="XBO611" s="1"/>
      <c r="XBP611" s="1"/>
      <c r="XBQ611" s="1"/>
      <c r="XBR611" s="1"/>
      <c r="XBS611" s="1"/>
      <c r="XBT611" s="1"/>
      <c r="XBU611" s="1"/>
      <c r="XBV611" s="1"/>
      <c r="XBW611" s="1"/>
      <c r="XBX611" s="1"/>
      <c r="XBY611" s="1"/>
      <c r="XBZ611" s="1"/>
      <c r="XCA611" s="1"/>
      <c r="XCB611" s="1"/>
      <c r="XCC611" s="1"/>
      <c r="XCD611" s="1"/>
      <c r="XCE611" s="1"/>
      <c r="XCF611" s="1"/>
      <c r="XCG611" s="1"/>
      <c r="XCH611" s="1"/>
      <c r="XCI611" s="1"/>
      <c r="XCJ611" s="1"/>
      <c r="XCK611" s="1"/>
      <c r="XCL611" s="1"/>
      <c r="XCM611" s="1"/>
      <c r="XCN611" s="1"/>
      <c r="XCO611" s="1"/>
      <c r="XCP611" s="1"/>
      <c r="XCQ611" s="1"/>
      <c r="XCR611" s="1"/>
      <c r="XCS611" s="1"/>
      <c r="XCT611" s="1"/>
      <c r="XCU611" s="1"/>
      <c r="XCV611" s="1"/>
      <c r="XCW611" s="1"/>
      <c r="XCX611" s="1"/>
      <c r="XCY611" s="1"/>
      <c r="XCZ611" s="1"/>
      <c r="XDA611" s="1"/>
      <c r="XDB611" s="1"/>
      <c r="XDC611" s="1"/>
      <c r="XDD611" s="1"/>
      <c r="XDE611" s="1"/>
      <c r="XDF611" s="1"/>
      <c r="XDG611" s="1"/>
      <c r="XDH611" s="1"/>
      <c r="XDI611" s="1"/>
      <c r="XDJ611" s="1"/>
      <c r="XDK611" s="1"/>
      <c r="XDL611" s="1"/>
      <c r="XDM611" s="1"/>
      <c r="XDN611" s="1"/>
      <c r="XDO611" s="1"/>
      <c r="XDP611" s="1"/>
      <c r="XDQ611" s="1"/>
      <c r="XDR611" s="1"/>
      <c r="XDS611" s="1"/>
      <c r="XDT611" s="1"/>
      <c r="XDU611" s="1"/>
      <c r="XDV611" s="1"/>
      <c r="XDW611" s="1"/>
      <c r="XDX611" s="1"/>
      <c r="XDY611" s="1"/>
      <c r="XDZ611" s="1"/>
      <c r="XEA611" s="1"/>
      <c r="XEB611" s="1"/>
      <c r="XEC611" s="1"/>
      <c r="XED611" s="1"/>
      <c r="XEE611" s="1"/>
      <c r="XEF611" s="1"/>
      <c r="XEG611" s="1"/>
      <c r="XEH611" s="1"/>
      <c r="XEI611" s="1"/>
      <c r="XEJ611" s="1"/>
      <c r="XEK611" s="1"/>
      <c r="XEL611" s="1"/>
      <c r="XEM611" s="1"/>
      <c r="XEN611" s="1"/>
      <c r="XEO611" s="1"/>
      <c r="XEP611" s="1"/>
      <c r="XEQ611" s="1"/>
      <c r="XER611" s="1"/>
      <c r="XES611" s="1"/>
      <c r="XET611" s="1"/>
      <c r="XEU611" s="1"/>
      <c r="XEV611" s="1"/>
      <c r="XEW611" s="1"/>
      <c r="XEX611" s="1"/>
      <c r="XEY611" s="1"/>
      <c r="XEZ611" s="1"/>
      <c r="XFA611" s="1"/>
      <c r="XFB611" s="1"/>
      <c r="XFC611" s="1"/>
    </row>
    <row r="612" spans="1:150 16226:16383" s="3" customFormat="1" ht="20.25" customHeight="1" x14ac:dyDescent="0.25">
      <c r="A612" s="135">
        <v>3</v>
      </c>
      <c r="B612" s="135"/>
      <c r="C612" s="61" t="s">
        <v>96</v>
      </c>
      <c r="D612" s="61" t="s">
        <v>271</v>
      </c>
      <c r="E612" s="82">
        <f>(58.35)*10.764</f>
        <v>628.07939999999996</v>
      </c>
      <c r="F612" s="82">
        <f>(2.2*1.06)*10.764</f>
        <v>25.101648000000001</v>
      </c>
      <c r="G612" s="82">
        <v>0</v>
      </c>
      <c r="H612" s="82">
        <f>E612+F612+(IF(G612&lt;101,G612,IF(G612&lt;201,G612/2,IF(G612&lt;=301,G612/3,G612/4))))</f>
        <v>653.18104799999992</v>
      </c>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WZB612" s="1"/>
      <c r="WZC612" s="1"/>
      <c r="WZD612" s="1"/>
      <c r="WZE612" s="1"/>
      <c r="WZF612" s="1"/>
      <c r="WZG612" s="1"/>
      <c r="WZH612" s="1"/>
      <c r="WZI612" s="1"/>
      <c r="WZJ612" s="1"/>
      <c r="WZK612" s="1"/>
      <c r="WZL612" s="1"/>
      <c r="WZM612" s="1"/>
      <c r="WZN612" s="1"/>
      <c r="WZO612" s="1"/>
      <c r="WZP612" s="1"/>
      <c r="WZQ612" s="1"/>
      <c r="WZR612" s="1"/>
      <c r="WZS612" s="1"/>
      <c r="WZT612" s="1"/>
      <c r="WZU612" s="1"/>
      <c r="WZV612" s="1"/>
      <c r="WZW612" s="1"/>
      <c r="WZX612" s="1"/>
      <c r="WZY612" s="1"/>
      <c r="WZZ612" s="1"/>
      <c r="XAA612" s="1"/>
      <c r="XAB612" s="1"/>
      <c r="XAC612" s="1"/>
      <c r="XAD612" s="1"/>
      <c r="XAE612" s="1"/>
      <c r="XAF612" s="1"/>
      <c r="XAG612" s="1"/>
      <c r="XAH612" s="1"/>
      <c r="XAI612" s="1"/>
      <c r="XAJ612" s="1"/>
      <c r="XAK612" s="1"/>
      <c r="XAL612" s="1"/>
      <c r="XAM612" s="1"/>
      <c r="XAN612" s="1"/>
      <c r="XAO612" s="1"/>
      <c r="XAP612" s="1"/>
      <c r="XAQ612" s="1"/>
      <c r="XAR612" s="1"/>
      <c r="XAS612" s="1"/>
      <c r="XAT612" s="1"/>
      <c r="XAU612" s="1"/>
      <c r="XAV612" s="1"/>
      <c r="XAW612" s="1"/>
      <c r="XAX612" s="1"/>
      <c r="XAY612" s="1"/>
      <c r="XAZ612" s="1"/>
      <c r="XBA612" s="1"/>
      <c r="XBB612" s="1"/>
      <c r="XBC612" s="1"/>
      <c r="XBD612" s="1"/>
      <c r="XBE612" s="1"/>
      <c r="XBF612" s="1"/>
      <c r="XBG612" s="1"/>
      <c r="XBH612" s="1"/>
      <c r="XBI612" s="1"/>
      <c r="XBJ612" s="1"/>
      <c r="XBK612" s="1"/>
      <c r="XBL612" s="1"/>
      <c r="XBM612" s="1"/>
      <c r="XBN612" s="1"/>
      <c r="XBO612" s="1"/>
      <c r="XBP612" s="1"/>
      <c r="XBQ612" s="1"/>
      <c r="XBR612" s="1"/>
      <c r="XBS612" s="1"/>
      <c r="XBT612" s="1"/>
      <c r="XBU612" s="1"/>
      <c r="XBV612" s="1"/>
      <c r="XBW612" s="1"/>
      <c r="XBX612" s="1"/>
      <c r="XBY612" s="1"/>
      <c r="XBZ612" s="1"/>
      <c r="XCA612" s="1"/>
      <c r="XCB612" s="1"/>
      <c r="XCC612" s="1"/>
      <c r="XCD612" s="1"/>
      <c r="XCE612" s="1"/>
      <c r="XCF612" s="1"/>
      <c r="XCG612" s="1"/>
      <c r="XCH612" s="1"/>
      <c r="XCI612" s="1"/>
      <c r="XCJ612" s="1"/>
      <c r="XCK612" s="1"/>
      <c r="XCL612" s="1"/>
      <c r="XCM612" s="1"/>
      <c r="XCN612" s="1"/>
      <c r="XCO612" s="1"/>
      <c r="XCP612" s="1"/>
      <c r="XCQ612" s="1"/>
      <c r="XCR612" s="1"/>
      <c r="XCS612" s="1"/>
      <c r="XCT612" s="1"/>
      <c r="XCU612" s="1"/>
      <c r="XCV612" s="1"/>
      <c r="XCW612" s="1"/>
      <c r="XCX612" s="1"/>
      <c r="XCY612" s="1"/>
      <c r="XCZ612" s="1"/>
      <c r="XDA612" s="1"/>
      <c r="XDB612" s="1"/>
      <c r="XDC612" s="1"/>
      <c r="XDD612" s="1"/>
      <c r="XDE612" s="1"/>
      <c r="XDF612" s="1"/>
      <c r="XDG612" s="1"/>
      <c r="XDH612" s="1"/>
      <c r="XDI612" s="1"/>
      <c r="XDJ612" s="1"/>
      <c r="XDK612" s="1"/>
      <c r="XDL612" s="1"/>
      <c r="XDM612" s="1"/>
      <c r="XDN612" s="1"/>
      <c r="XDO612" s="1"/>
      <c r="XDP612" s="1"/>
      <c r="XDQ612" s="1"/>
      <c r="XDR612" s="1"/>
      <c r="XDS612" s="1"/>
      <c r="XDT612" s="1"/>
      <c r="XDU612" s="1"/>
      <c r="XDV612" s="1"/>
      <c r="XDW612" s="1"/>
      <c r="XDX612" s="1"/>
      <c r="XDY612" s="1"/>
      <c r="XDZ612" s="1"/>
      <c r="XEA612" s="1"/>
      <c r="XEB612" s="1"/>
      <c r="XEC612" s="1"/>
      <c r="XED612" s="1"/>
      <c r="XEE612" s="1"/>
      <c r="XEF612" s="1"/>
      <c r="XEG612" s="1"/>
      <c r="XEH612" s="1"/>
      <c r="XEI612" s="1"/>
      <c r="XEJ612" s="1"/>
      <c r="XEK612" s="1"/>
      <c r="XEL612" s="1"/>
      <c r="XEM612" s="1"/>
      <c r="XEN612" s="1"/>
      <c r="XEO612" s="1"/>
      <c r="XEP612" s="1"/>
      <c r="XEQ612" s="1"/>
      <c r="XER612" s="1"/>
      <c r="XES612" s="1"/>
      <c r="XET612" s="1"/>
      <c r="XEU612" s="1"/>
      <c r="XEV612" s="1"/>
      <c r="XEW612" s="1"/>
      <c r="XEX612" s="1"/>
      <c r="XEY612" s="1"/>
      <c r="XEZ612" s="1"/>
      <c r="XFA612" s="1"/>
      <c r="XFB612" s="1"/>
      <c r="XFC612" s="1"/>
    </row>
    <row r="613" spans="1:150 16226:16383" s="3" customFormat="1" ht="20.25" customHeight="1" x14ac:dyDescent="0.25">
      <c r="A613" s="110">
        <v>4</v>
      </c>
      <c r="B613" s="112"/>
      <c r="C613" s="61" t="s">
        <v>96</v>
      </c>
      <c r="D613" s="61" t="s">
        <v>271</v>
      </c>
      <c r="E613" s="82">
        <f>(58.35)*10.764</f>
        <v>628.07939999999996</v>
      </c>
      <c r="F613" s="82">
        <f>(2.2*1.06)*10.764</f>
        <v>25.101648000000001</v>
      </c>
      <c r="G613" s="82">
        <v>0</v>
      </c>
      <c r="H613" s="82">
        <f>E613+F613+(IF(G613&lt;101,G613,IF(G613&lt;201,G613/2,IF(G613&lt;=301,G613/3,G613/4))))</f>
        <v>653.18104799999992</v>
      </c>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WZB613" s="1"/>
      <c r="WZC613" s="1"/>
      <c r="WZD613" s="1"/>
      <c r="WZE613" s="1"/>
      <c r="WZF613" s="1"/>
      <c r="WZG613" s="1"/>
      <c r="WZH613" s="1"/>
      <c r="WZI613" s="1"/>
      <c r="WZJ613" s="1"/>
      <c r="WZK613" s="1"/>
      <c r="WZL613" s="1"/>
      <c r="WZM613" s="1"/>
      <c r="WZN613" s="1"/>
      <c r="WZO613" s="1"/>
      <c r="WZP613" s="1"/>
      <c r="WZQ613" s="1"/>
      <c r="WZR613" s="1"/>
      <c r="WZS613" s="1"/>
      <c r="WZT613" s="1"/>
      <c r="WZU613" s="1"/>
      <c r="WZV613" s="1"/>
      <c r="WZW613" s="1"/>
      <c r="WZX613" s="1"/>
      <c r="WZY613" s="1"/>
      <c r="WZZ613" s="1"/>
      <c r="XAA613" s="1"/>
      <c r="XAB613" s="1"/>
      <c r="XAC613" s="1"/>
      <c r="XAD613" s="1"/>
      <c r="XAE613" s="1"/>
      <c r="XAF613" s="1"/>
      <c r="XAG613" s="1"/>
      <c r="XAH613" s="1"/>
      <c r="XAI613" s="1"/>
      <c r="XAJ613" s="1"/>
      <c r="XAK613" s="1"/>
      <c r="XAL613" s="1"/>
      <c r="XAM613" s="1"/>
      <c r="XAN613" s="1"/>
      <c r="XAO613" s="1"/>
      <c r="XAP613" s="1"/>
      <c r="XAQ613" s="1"/>
      <c r="XAR613" s="1"/>
      <c r="XAS613" s="1"/>
      <c r="XAT613" s="1"/>
      <c r="XAU613" s="1"/>
      <c r="XAV613" s="1"/>
      <c r="XAW613" s="1"/>
      <c r="XAX613" s="1"/>
      <c r="XAY613" s="1"/>
      <c r="XAZ613" s="1"/>
      <c r="XBA613" s="1"/>
      <c r="XBB613" s="1"/>
      <c r="XBC613" s="1"/>
      <c r="XBD613" s="1"/>
      <c r="XBE613" s="1"/>
      <c r="XBF613" s="1"/>
      <c r="XBG613" s="1"/>
      <c r="XBH613" s="1"/>
      <c r="XBI613" s="1"/>
      <c r="XBJ613" s="1"/>
      <c r="XBK613" s="1"/>
      <c r="XBL613" s="1"/>
      <c r="XBM613" s="1"/>
      <c r="XBN613" s="1"/>
      <c r="XBO613" s="1"/>
      <c r="XBP613" s="1"/>
      <c r="XBQ613" s="1"/>
      <c r="XBR613" s="1"/>
      <c r="XBS613" s="1"/>
      <c r="XBT613" s="1"/>
      <c r="XBU613" s="1"/>
      <c r="XBV613" s="1"/>
      <c r="XBW613" s="1"/>
      <c r="XBX613" s="1"/>
      <c r="XBY613" s="1"/>
      <c r="XBZ613" s="1"/>
      <c r="XCA613" s="1"/>
      <c r="XCB613" s="1"/>
      <c r="XCC613" s="1"/>
      <c r="XCD613" s="1"/>
      <c r="XCE613" s="1"/>
      <c r="XCF613" s="1"/>
      <c r="XCG613" s="1"/>
      <c r="XCH613" s="1"/>
      <c r="XCI613" s="1"/>
      <c r="XCJ613" s="1"/>
      <c r="XCK613" s="1"/>
      <c r="XCL613" s="1"/>
      <c r="XCM613" s="1"/>
      <c r="XCN613" s="1"/>
      <c r="XCO613" s="1"/>
      <c r="XCP613" s="1"/>
      <c r="XCQ613" s="1"/>
      <c r="XCR613" s="1"/>
      <c r="XCS613" s="1"/>
      <c r="XCT613" s="1"/>
      <c r="XCU613" s="1"/>
      <c r="XCV613" s="1"/>
      <c r="XCW613" s="1"/>
      <c r="XCX613" s="1"/>
      <c r="XCY613" s="1"/>
      <c r="XCZ613" s="1"/>
      <c r="XDA613" s="1"/>
      <c r="XDB613" s="1"/>
      <c r="XDC613" s="1"/>
      <c r="XDD613" s="1"/>
      <c r="XDE613" s="1"/>
      <c r="XDF613" s="1"/>
      <c r="XDG613" s="1"/>
      <c r="XDH613" s="1"/>
      <c r="XDI613" s="1"/>
      <c r="XDJ613" s="1"/>
      <c r="XDK613" s="1"/>
      <c r="XDL613" s="1"/>
      <c r="XDM613" s="1"/>
      <c r="XDN613" s="1"/>
      <c r="XDO613" s="1"/>
      <c r="XDP613" s="1"/>
      <c r="XDQ613" s="1"/>
      <c r="XDR613" s="1"/>
      <c r="XDS613" s="1"/>
      <c r="XDT613" s="1"/>
      <c r="XDU613" s="1"/>
      <c r="XDV613" s="1"/>
      <c r="XDW613" s="1"/>
      <c r="XDX613" s="1"/>
      <c r="XDY613" s="1"/>
      <c r="XDZ613" s="1"/>
      <c r="XEA613" s="1"/>
      <c r="XEB613" s="1"/>
      <c r="XEC613" s="1"/>
      <c r="XED613" s="1"/>
      <c r="XEE613" s="1"/>
      <c r="XEF613" s="1"/>
      <c r="XEG613" s="1"/>
      <c r="XEH613" s="1"/>
      <c r="XEI613" s="1"/>
      <c r="XEJ613" s="1"/>
      <c r="XEK613" s="1"/>
      <c r="XEL613" s="1"/>
      <c r="XEM613" s="1"/>
      <c r="XEN613" s="1"/>
      <c r="XEO613" s="1"/>
      <c r="XEP613" s="1"/>
      <c r="XEQ613" s="1"/>
      <c r="XER613" s="1"/>
      <c r="XES613" s="1"/>
      <c r="XET613" s="1"/>
      <c r="XEU613" s="1"/>
      <c r="XEV613" s="1"/>
      <c r="XEW613" s="1"/>
      <c r="XEX613" s="1"/>
      <c r="XEY613" s="1"/>
      <c r="XEZ613" s="1"/>
      <c r="XFA613" s="1"/>
      <c r="XFB613" s="1"/>
      <c r="XFC613" s="1"/>
    </row>
    <row r="614" spans="1:150 16226:16383" s="3" customFormat="1" ht="20.25" customHeight="1" x14ac:dyDescent="0.25">
      <c r="A614" s="135">
        <v>5</v>
      </c>
      <c r="B614" s="135"/>
      <c r="C614" s="61" t="s">
        <v>96</v>
      </c>
      <c r="D614" s="61" t="s">
        <v>271</v>
      </c>
      <c r="E614" s="82">
        <f>(58.32)*10.764</f>
        <v>627.75648000000001</v>
      </c>
      <c r="F614" s="82">
        <f>(2.2*1.06)*10.764</f>
        <v>25.101648000000001</v>
      </c>
      <c r="G614" s="82">
        <v>0</v>
      </c>
      <c r="H614" s="82">
        <f>E614+F614+(IF(G614&lt;101,G614,IF(G614&lt;201,G614/2,IF(G614&lt;=301,G614/3,G614/4))))</f>
        <v>652.85812799999997</v>
      </c>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WZB614" s="1"/>
      <c r="WZC614" s="1"/>
      <c r="WZD614" s="1"/>
      <c r="WZE614" s="1"/>
      <c r="WZF614" s="1"/>
      <c r="WZG614" s="1"/>
      <c r="WZH614" s="1"/>
      <c r="WZI614" s="1"/>
      <c r="WZJ614" s="1"/>
      <c r="WZK614" s="1"/>
      <c r="WZL614" s="1"/>
      <c r="WZM614" s="1"/>
      <c r="WZN614" s="1"/>
      <c r="WZO614" s="1"/>
      <c r="WZP614" s="1"/>
      <c r="WZQ614" s="1"/>
      <c r="WZR614" s="1"/>
      <c r="WZS614" s="1"/>
      <c r="WZT614" s="1"/>
      <c r="WZU614" s="1"/>
      <c r="WZV614" s="1"/>
      <c r="WZW614" s="1"/>
      <c r="WZX614" s="1"/>
      <c r="WZY614" s="1"/>
      <c r="WZZ614" s="1"/>
      <c r="XAA614" s="1"/>
      <c r="XAB614" s="1"/>
      <c r="XAC614" s="1"/>
      <c r="XAD614" s="1"/>
      <c r="XAE614" s="1"/>
      <c r="XAF614" s="1"/>
      <c r="XAG614" s="1"/>
      <c r="XAH614" s="1"/>
      <c r="XAI614" s="1"/>
      <c r="XAJ614" s="1"/>
      <c r="XAK614" s="1"/>
      <c r="XAL614" s="1"/>
      <c r="XAM614" s="1"/>
      <c r="XAN614" s="1"/>
      <c r="XAO614" s="1"/>
      <c r="XAP614" s="1"/>
      <c r="XAQ614" s="1"/>
      <c r="XAR614" s="1"/>
      <c r="XAS614" s="1"/>
      <c r="XAT614" s="1"/>
      <c r="XAU614" s="1"/>
      <c r="XAV614" s="1"/>
      <c r="XAW614" s="1"/>
      <c r="XAX614" s="1"/>
      <c r="XAY614" s="1"/>
      <c r="XAZ614" s="1"/>
      <c r="XBA614" s="1"/>
      <c r="XBB614" s="1"/>
      <c r="XBC614" s="1"/>
      <c r="XBD614" s="1"/>
      <c r="XBE614" s="1"/>
      <c r="XBF614" s="1"/>
      <c r="XBG614" s="1"/>
      <c r="XBH614" s="1"/>
      <c r="XBI614" s="1"/>
      <c r="XBJ614" s="1"/>
      <c r="XBK614" s="1"/>
      <c r="XBL614" s="1"/>
      <c r="XBM614" s="1"/>
      <c r="XBN614" s="1"/>
      <c r="XBO614" s="1"/>
      <c r="XBP614" s="1"/>
      <c r="XBQ614" s="1"/>
      <c r="XBR614" s="1"/>
      <c r="XBS614" s="1"/>
      <c r="XBT614" s="1"/>
      <c r="XBU614" s="1"/>
      <c r="XBV614" s="1"/>
      <c r="XBW614" s="1"/>
      <c r="XBX614" s="1"/>
      <c r="XBY614" s="1"/>
      <c r="XBZ614" s="1"/>
      <c r="XCA614" s="1"/>
      <c r="XCB614" s="1"/>
      <c r="XCC614" s="1"/>
      <c r="XCD614" s="1"/>
      <c r="XCE614" s="1"/>
      <c r="XCF614" s="1"/>
      <c r="XCG614" s="1"/>
      <c r="XCH614" s="1"/>
      <c r="XCI614" s="1"/>
      <c r="XCJ614" s="1"/>
      <c r="XCK614" s="1"/>
      <c r="XCL614" s="1"/>
      <c r="XCM614" s="1"/>
      <c r="XCN614" s="1"/>
      <c r="XCO614" s="1"/>
      <c r="XCP614" s="1"/>
      <c r="XCQ614" s="1"/>
      <c r="XCR614" s="1"/>
      <c r="XCS614" s="1"/>
      <c r="XCT614" s="1"/>
      <c r="XCU614" s="1"/>
      <c r="XCV614" s="1"/>
      <c r="XCW614" s="1"/>
      <c r="XCX614" s="1"/>
      <c r="XCY614" s="1"/>
      <c r="XCZ614" s="1"/>
      <c r="XDA614" s="1"/>
      <c r="XDB614" s="1"/>
      <c r="XDC614" s="1"/>
      <c r="XDD614" s="1"/>
      <c r="XDE614" s="1"/>
      <c r="XDF614" s="1"/>
      <c r="XDG614" s="1"/>
      <c r="XDH614" s="1"/>
      <c r="XDI614" s="1"/>
      <c r="XDJ614" s="1"/>
      <c r="XDK614" s="1"/>
      <c r="XDL614" s="1"/>
      <c r="XDM614" s="1"/>
      <c r="XDN614" s="1"/>
      <c r="XDO614" s="1"/>
      <c r="XDP614" s="1"/>
      <c r="XDQ614" s="1"/>
      <c r="XDR614" s="1"/>
      <c r="XDS614" s="1"/>
      <c r="XDT614" s="1"/>
      <c r="XDU614" s="1"/>
      <c r="XDV614" s="1"/>
      <c r="XDW614" s="1"/>
      <c r="XDX614" s="1"/>
      <c r="XDY614" s="1"/>
      <c r="XDZ614" s="1"/>
      <c r="XEA614" s="1"/>
      <c r="XEB614" s="1"/>
      <c r="XEC614" s="1"/>
      <c r="XED614" s="1"/>
      <c r="XEE614" s="1"/>
      <c r="XEF614" s="1"/>
      <c r="XEG614" s="1"/>
      <c r="XEH614" s="1"/>
      <c r="XEI614" s="1"/>
      <c r="XEJ614" s="1"/>
      <c r="XEK614" s="1"/>
      <c r="XEL614" s="1"/>
      <c r="XEM614" s="1"/>
      <c r="XEN614" s="1"/>
      <c r="XEO614" s="1"/>
      <c r="XEP614" s="1"/>
      <c r="XEQ614" s="1"/>
      <c r="XER614" s="1"/>
      <c r="XES614" s="1"/>
      <c r="XET614" s="1"/>
      <c r="XEU614" s="1"/>
      <c r="XEV614" s="1"/>
      <c r="XEW614" s="1"/>
      <c r="XEX614" s="1"/>
      <c r="XEY614" s="1"/>
      <c r="XEZ614" s="1"/>
      <c r="XFA614" s="1"/>
      <c r="XFB614" s="1"/>
      <c r="XFC614" s="1"/>
    </row>
    <row r="615" spans="1:150 16226:16383" s="3" customFormat="1" ht="20.25" customHeight="1" x14ac:dyDescent="0.25">
      <c r="A615" s="135">
        <v>6</v>
      </c>
      <c r="B615" s="135"/>
      <c r="C615" s="61" t="s">
        <v>96</v>
      </c>
      <c r="D615" s="221" t="s">
        <v>270</v>
      </c>
      <c r="E615" s="222"/>
      <c r="F615" s="222"/>
      <c r="G615" s="222"/>
      <c r="H615" s="223"/>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WZB615" s="1"/>
      <c r="WZC615" s="1"/>
      <c r="WZD615" s="1"/>
      <c r="WZE615" s="1"/>
      <c r="WZF615" s="1"/>
      <c r="WZG615" s="1"/>
      <c r="WZH615" s="1"/>
      <c r="WZI615" s="1"/>
      <c r="WZJ615" s="1"/>
      <c r="WZK615" s="1"/>
      <c r="WZL615" s="1"/>
      <c r="WZM615" s="1"/>
      <c r="WZN615" s="1"/>
      <c r="WZO615" s="1"/>
      <c r="WZP615" s="1"/>
      <c r="WZQ615" s="1"/>
      <c r="WZR615" s="1"/>
      <c r="WZS615" s="1"/>
      <c r="WZT615" s="1"/>
      <c r="WZU615" s="1"/>
      <c r="WZV615" s="1"/>
      <c r="WZW615" s="1"/>
      <c r="WZX615" s="1"/>
      <c r="WZY615" s="1"/>
      <c r="WZZ615" s="1"/>
      <c r="XAA615" s="1"/>
      <c r="XAB615" s="1"/>
      <c r="XAC615" s="1"/>
      <c r="XAD615" s="1"/>
      <c r="XAE615" s="1"/>
      <c r="XAF615" s="1"/>
      <c r="XAG615" s="1"/>
      <c r="XAH615" s="1"/>
      <c r="XAI615" s="1"/>
      <c r="XAJ615" s="1"/>
      <c r="XAK615" s="1"/>
      <c r="XAL615" s="1"/>
      <c r="XAM615" s="1"/>
      <c r="XAN615" s="1"/>
      <c r="XAO615" s="1"/>
      <c r="XAP615" s="1"/>
      <c r="XAQ615" s="1"/>
      <c r="XAR615" s="1"/>
      <c r="XAS615" s="1"/>
      <c r="XAT615" s="1"/>
      <c r="XAU615" s="1"/>
      <c r="XAV615" s="1"/>
      <c r="XAW615" s="1"/>
      <c r="XAX615" s="1"/>
      <c r="XAY615" s="1"/>
      <c r="XAZ615" s="1"/>
      <c r="XBA615" s="1"/>
      <c r="XBB615" s="1"/>
      <c r="XBC615" s="1"/>
      <c r="XBD615" s="1"/>
      <c r="XBE615" s="1"/>
      <c r="XBF615" s="1"/>
      <c r="XBG615" s="1"/>
      <c r="XBH615" s="1"/>
      <c r="XBI615" s="1"/>
      <c r="XBJ615" s="1"/>
      <c r="XBK615" s="1"/>
      <c r="XBL615" s="1"/>
      <c r="XBM615" s="1"/>
      <c r="XBN615" s="1"/>
      <c r="XBO615" s="1"/>
      <c r="XBP615" s="1"/>
      <c r="XBQ615" s="1"/>
      <c r="XBR615" s="1"/>
      <c r="XBS615" s="1"/>
      <c r="XBT615" s="1"/>
      <c r="XBU615" s="1"/>
      <c r="XBV615" s="1"/>
      <c r="XBW615" s="1"/>
      <c r="XBX615" s="1"/>
      <c r="XBY615" s="1"/>
      <c r="XBZ615" s="1"/>
      <c r="XCA615" s="1"/>
      <c r="XCB615" s="1"/>
      <c r="XCC615" s="1"/>
      <c r="XCD615" s="1"/>
      <c r="XCE615" s="1"/>
      <c r="XCF615" s="1"/>
      <c r="XCG615" s="1"/>
      <c r="XCH615" s="1"/>
      <c r="XCI615" s="1"/>
      <c r="XCJ615" s="1"/>
      <c r="XCK615" s="1"/>
      <c r="XCL615" s="1"/>
      <c r="XCM615" s="1"/>
      <c r="XCN615" s="1"/>
      <c r="XCO615" s="1"/>
      <c r="XCP615" s="1"/>
      <c r="XCQ615" s="1"/>
      <c r="XCR615" s="1"/>
      <c r="XCS615" s="1"/>
      <c r="XCT615" s="1"/>
      <c r="XCU615" s="1"/>
      <c r="XCV615" s="1"/>
      <c r="XCW615" s="1"/>
      <c r="XCX615" s="1"/>
      <c r="XCY615" s="1"/>
      <c r="XCZ615" s="1"/>
      <c r="XDA615" s="1"/>
      <c r="XDB615" s="1"/>
      <c r="XDC615" s="1"/>
      <c r="XDD615" s="1"/>
      <c r="XDE615" s="1"/>
      <c r="XDF615" s="1"/>
      <c r="XDG615" s="1"/>
      <c r="XDH615" s="1"/>
      <c r="XDI615" s="1"/>
      <c r="XDJ615" s="1"/>
      <c r="XDK615" s="1"/>
      <c r="XDL615" s="1"/>
      <c r="XDM615" s="1"/>
      <c r="XDN615" s="1"/>
      <c r="XDO615" s="1"/>
      <c r="XDP615" s="1"/>
      <c r="XDQ615" s="1"/>
      <c r="XDR615" s="1"/>
      <c r="XDS615" s="1"/>
      <c r="XDT615" s="1"/>
      <c r="XDU615" s="1"/>
      <c r="XDV615" s="1"/>
      <c r="XDW615" s="1"/>
      <c r="XDX615" s="1"/>
      <c r="XDY615" s="1"/>
      <c r="XDZ615" s="1"/>
      <c r="XEA615" s="1"/>
      <c r="XEB615" s="1"/>
      <c r="XEC615" s="1"/>
      <c r="XED615" s="1"/>
      <c r="XEE615" s="1"/>
      <c r="XEF615" s="1"/>
      <c r="XEG615" s="1"/>
      <c r="XEH615" s="1"/>
      <c r="XEI615" s="1"/>
      <c r="XEJ615" s="1"/>
      <c r="XEK615" s="1"/>
      <c r="XEL615" s="1"/>
      <c r="XEM615" s="1"/>
      <c r="XEN615" s="1"/>
      <c r="XEO615" s="1"/>
      <c r="XEP615" s="1"/>
      <c r="XEQ615" s="1"/>
      <c r="XER615" s="1"/>
      <c r="XES615" s="1"/>
      <c r="XET615" s="1"/>
      <c r="XEU615" s="1"/>
      <c r="XEV615" s="1"/>
      <c r="XEW615" s="1"/>
      <c r="XEX615" s="1"/>
      <c r="XEY615" s="1"/>
      <c r="XEZ615" s="1"/>
      <c r="XFA615" s="1"/>
      <c r="XFB615" s="1"/>
      <c r="XFC615" s="1"/>
    </row>
    <row r="616" spans="1:150 16226:16383" s="3" customFormat="1" ht="20.25" x14ac:dyDescent="0.25">
      <c r="A616" s="101" t="s">
        <v>333</v>
      </c>
      <c r="B616" s="102"/>
      <c r="C616" s="102"/>
      <c r="D616" s="102"/>
      <c r="E616" s="102"/>
      <c r="F616" s="102"/>
      <c r="G616" s="102"/>
      <c r="H616" s="103"/>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WZB616" s="1"/>
      <c r="WZC616" s="1"/>
      <c r="WZD616" s="1"/>
      <c r="WZE616" s="1"/>
      <c r="WZF616" s="1"/>
      <c r="WZG616" s="1"/>
      <c r="WZH616" s="1"/>
      <c r="WZI616" s="1"/>
      <c r="WZJ616" s="1"/>
      <c r="WZK616" s="1"/>
      <c r="WZL616" s="1"/>
      <c r="WZM616" s="1"/>
      <c r="WZN616" s="1"/>
      <c r="WZO616" s="1"/>
      <c r="WZP616" s="1"/>
      <c r="WZQ616" s="1"/>
      <c r="WZR616" s="1"/>
      <c r="WZS616" s="1"/>
      <c r="WZT616" s="1"/>
      <c r="WZU616" s="1"/>
      <c r="WZV616" s="1"/>
      <c r="WZW616" s="1"/>
      <c r="WZX616" s="1"/>
      <c r="WZY616" s="1"/>
      <c r="WZZ616" s="1"/>
      <c r="XAA616" s="1"/>
      <c r="XAB616" s="1"/>
      <c r="XAC616" s="1"/>
      <c r="XAD616" s="1"/>
      <c r="XAE616" s="1"/>
      <c r="XAF616" s="1"/>
      <c r="XAG616" s="1"/>
      <c r="XAH616" s="1"/>
      <c r="XAI616" s="1"/>
      <c r="XAJ616" s="1"/>
      <c r="XAK616" s="1"/>
      <c r="XAL616" s="1"/>
      <c r="XAM616" s="1"/>
      <c r="XAN616" s="1"/>
      <c r="XAO616" s="1"/>
      <c r="XAP616" s="1"/>
      <c r="XAQ616" s="1"/>
      <c r="XAR616" s="1"/>
      <c r="XAS616" s="1"/>
      <c r="XAT616" s="1"/>
      <c r="XAU616" s="1"/>
      <c r="XAV616" s="1"/>
      <c r="XAW616" s="1"/>
      <c r="XAX616" s="1"/>
      <c r="XAY616" s="1"/>
      <c r="XAZ616" s="1"/>
      <c r="XBA616" s="1"/>
      <c r="XBB616" s="1"/>
      <c r="XBC616" s="1"/>
      <c r="XBD616" s="1"/>
      <c r="XBE616" s="1"/>
      <c r="XBF616" s="1"/>
      <c r="XBG616" s="1"/>
      <c r="XBH616" s="1"/>
      <c r="XBI616" s="1"/>
      <c r="XBJ616" s="1"/>
      <c r="XBK616" s="1"/>
      <c r="XBL616" s="1"/>
      <c r="XBM616" s="1"/>
      <c r="XBN616" s="1"/>
      <c r="XBO616" s="1"/>
      <c r="XBP616" s="1"/>
      <c r="XBQ616" s="1"/>
      <c r="XBR616" s="1"/>
      <c r="XBS616" s="1"/>
      <c r="XBT616" s="1"/>
      <c r="XBU616" s="1"/>
      <c r="XBV616" s="1"/>
      <c r="XBW616" s="1"/>
      <c r="XBX616" s="1"/>
      <c r="XBY616" s="1"/>
      <c r="XBZ616" s="1"/>
      <c r="XCA616" s="1"/>
      <c r="XCB616" s="1"/>
      <c r="XCC616" s="1"/>
      <c r="XCD616" s="1"/>
      <c r="XCE616" s="1"/>
      <c r="XCF616" s="1"/>
      <c r="XCG616" s="1"/>
      <c r="XCH616" s="1"/>
      <c r="XCI616" s="1"/>
      <c r="XCJ616" s="1"/>
      <c r="XCK616" s="1"/>
      <c r="XCL616" s="1"/>
      <c r="XCM616" s="1"/>
      <c r="XCN616" s="1"/>
      <c r="XCO616" s="1"/>
      <c r="XCP616" s="1"/>
      <c r="XCQ616" s="1"/>
      <c r="XCR616" s="1"/>
      <c r="XCS616" s="1"/>
      <c r="XCT616" s="1"/>
      <c r="XCU616" s="1"/>
      <c r="XCV616" s="1"/>
      <c r="XCW616" s="1"/>
      <c r="XCX616" s="1"/>
      <c r="XCY616" s="1"/>
      <c r="XCZ616" s="1"/>
      <c r="XDA616" s="1"/>
      <c r="XDB616" s="1"/>
      <c r="XDC616" s="1"/>
      <c r="XDD616" s="1"/>
      <c r="XDE616" s="1"/>
      <c r="XDF616" s="1"/>
      <c r="XDG616" s="1"/>
      <c r="XDH616" s="1"/>
      <c r="XDI616" s="1"/>
      <c r="XDJ616" s="1"/>
      <c r="XDK616" s="1"/>
      <c r="XDL616" s="1"/>
      <c r="XDM616" s="1"/>
      <c r="XDN616" s="1"/>
      <c r="XDO616" s="1"/>
      <c r="XDP616" s="1"/>
      <c r="XDQ616" s="1"/>
      <c r="XDR616" s="1"/>
      <c r="XDS616" s="1"/>
      <c r="XDT616" s="1"/>
      <c r="XDU616" s="1"/>
      <c r="XDV616" s="1"/>
      <c r="XDW616" s="1"/>
      <c r="XDX616" s="1"/>
      <c r="XDY616" s="1"/>
      <c r="XDZ616" s="1"/>
      <c r="XEA616" s="1"/>
      <c r="XEB616" s="1"/>
      <c r="XEC616" s="1"/>
      <c r="XED616" s="1"/>
      <c r="XEE616" s="1"/>
      <c r="XEF616" s="1"/>
      <c r="XEG616" s="1"/>
      <c r="XEH616" s="1"/>
      <c r="XEI616" s="1"/>
      <c r="XEJ616" s="1"/>
      <c r="XEK616" s="1"/>
      <c r="XEL616" s="1"/>
      <c r="XEM616" s="1"/>
      <c r="XEN616" s="1"/>
      <c r="XEO616" s="1"/>
      <c r="XEP616" s="1"/>
      <c r="XEQ616" s="1"/>
      <c r="XER616" s="1"/>
      <c r="XES616" s="1"/>
      <c r="XET616" s="1"/>
      <c r="XEU616" s="1"/>
      <c r="XEV616" s="1"/>
      <c r="XEW616" s="1"/>
      <c r="XEX616" s="1"/>
      <c r="XEY616" s="1"/>
      <c r="XEZ616" s="1"/>
      <c r="XFA616" s="1"/>
      <c r="XFB616" s="1"/>
      <c r="XFC616" s="1"/>
    </row>
    <row r="617" spans="1:150 16226:16383" s="3" customFormat="1" ht="20.25" customHeight="1" x14ac:dyDescent="0.25">
      <c r="A617" s="135">
        <v>1</v>
      </c>
      <c r="B617" s="135"/>
      <c r="C617" s="61" t="s">
        <v>96</v>
      </c>
      <c r="D617" s="221" t="s">
        <v>276</v>
      </c>
      <c r="E617" s="222"/>
      <c r="F617" s="222"/>
      <c r="G617" s="222"/>
      <c r="H617" s="223"/>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WZB617" s="1"/>
      <c r="WZC617" s="1"/>
      <c r="WZD617" s="1"/>
      <c r="WZE617" s="1"/>
      <c r="WZF617" s="1"/>
      <c r="WZG617" s="1"/>
      <c r="WZH617" s="1"/>
      <c r="WZI617" s="1"/>
      <c r="WZJ617" s="1"/>
      <c r="WZK617" s="1"/>
      <c r="WZL617" s="1"/>
      <c r="WZM617" s="1"/>
      <c r="WZN617" s="1"/>
      <c r="WZO617" s="1"/>
      <c r="WZP617" s="1"/>
      <c r="WZQ617" s="1"/>
      <c r="WZR617" s="1"/>
      <c r="WZS617" s="1"/>
      <c r="WZT617" s="1"/>
      <c r="WZU617" s="1"/>
      <c r="WZV617" s="1"/>
      <c r="WZW617" s="1"/>
      <c r="WZX617" s="1"/>
      <c r="WZY617" s="1"/>
      <c r="WZZ617" s="1"/>
      <c r="XAA617" s="1"/>
      <c r="XAB617" s="1"/>
      <c r="XAC617" s="1"/>
      <c r="XAD617" s="1"/>
      <c r="XAE617" s="1"/>
      <c r="XAF617" s="1"/>
      <c r="XAG617" s="1"/>
      <c r="XAH617" s="1"/>
      <c r="XAI617" s="1"/>
      <c r="XAJ617" s="1"/>
      <c r="XAK617" s="1"/>
      <c r="XAL617" s="1"/>
      <c r="XAM617" s="1"/>
      <c r="XAN617" s="1"/>
      <c r="XAO617" s="1"/>
      <c r="XAP617" s="1"/>
      <c r="XAQ617" s="1"/>
      <c r="XAR617" s="1"/>
      <c r="XAS617" s="1"/>
      <c r="XAT617" s="1"/>
      <c r="XAU617" s="1"/>
      <c r="XAV617" s="1"/>
      <c r="XAW617" s="1"/>
      <c r="XAX617" s="1"/>
      <c r="XAY617" s="1"/>
      <c r="XAZ617" s="1"/>
      <c r="XBA617" s="1"/>
      <c r="XBB617" s="1"/>
      <c r="XBC617" s="1"/>
      <c r="XBD617" s="1"/>
      <c r="XBE617" s="1"/>
      <c r="XBF617" s="1"/>
      <c r="XBG617" s="1"/>
      <c r="XBH617" s="1"/>
      <c r="XBI617" s="1"/>
      <c r="XBJ617" s="1"/>
      <c r="XBK617" s="1"/>
      <c r="XBL617" s="1"/>
      <c r="XBM617" s="1"/>
      <c r="XBN617" s="1"/>
      <c r="XBO617" s="1"/>
      <c r="XBP617" s="1"/>
      <c r="XBQ617" s="1"/>
      <c r="XBR617" s="1"/>
      <c r="XBS617" s="1"/>
      <c r="XBT617" s="1"/>
      <c r="XBU617" s="1"/>
      <c r="XBV617" s="1"/>
      <c r="XBW617" s="1"/>
      <c r="XBX617" s="1"/>
      <c r="XBY617" s="1"/>
      <c r="XBZ617" s="1"/>
      <c r="XCA617" s="1"/>
      <c r="XCB617" s="1"/>
      <c r="XCC617" s="1"/>
      <c r="XCD617" s="1"/>
      <c r="XCE617" s="1"/>
      <c r="XCF617" s="1"/>
      <c r="XCG617" s="1"/>
      <c r="XCH617" s="1"/>
      <c r="XCI617" s="1"/>
      <c r="XCJ617" s="1"/>
      <c r="XCK617" s="1"/>
      <c r="XCL617" s="1"/>
      <c r="XCM617" s="1"/>
      <c r="XCN617" s="1"/>
      <c r="XCO617" s="1"/>
      <c r="XCP617" s="1"/>
      <c r="XCQ617" s="1"/>
      <c r="XCR617" s="1"/>
      <c r="XCS617" s="1"/>
      <c r="XCT617" s="1"/>
      <c r="XCU617" s="1"/>
      <c r="XCV617" s="1"/>
      <c r="XCW617" s="1"/>
      <c r="XCX617" s="1"/>
      <c r="XCY617" s="1"/>
      <c r="XCZ617" s="1"/>
      <c r="XDA617" s="1"/>
      <c r="XDB617" s="1"/>
      <c r="XDC617" s="1"/>
      <c r="XDD617" s="1"/>
      <c r="XDE617" s="1"/>
      <c r="XDF617" s="1"/>
      <c r="XDG617" s="1"/>
      <c r="XDH617" s="1"/>
      <c r="XDI617" s="1"/>
      <c r="XDJ617" s="1"/>
      <c r="XDK617" s="1"/>
      <c r="XDL617" s="1"/>
      <c r="XDM617" s="1"/>
      <c r="XDN617" s="1"/>
      <c r="XDO617" s="1"/>
      <c r="XDP617" s="1"/>
      <c r="XDQ617" s="1"/>
      <c r="XDR617" s="1"/>
      <c r="XDS617" s="1"/>
      <c r="XDT617" s="1"/>
      <c r="XDU617" s="1"/>
      <c r="XDV617" s="1"/>
      <c r="XDW617" s="1"/>
      <c r="XDX617" s="1"/>
      <c r="XDY617" s="1"/>
      <c r="XDZ617" s="1"/>
      <c r="XEA617" s="1"/>
      <c r="XEB617" s="1"/>
      <c r="XEC617" s="1"/>
      <c r="XED617" s="1"/>
      <c r="XEE617" s="1"/>
      <c r="XEF617" s="1"/>
      <c r="XEG617" s="1"/>
      <c r="XEH617" s="1"/>
      <c r="XEI617" s="1"/>
      <c r="XEJ617" s="1"/>
      <c r="XEK617" s="1"/>
      <c r="XEL617" s="1"/>
      <c r="XEM617" s="1"/>
      <c r="XEN617" s="1"/>
      <c r="XEO617" s="1"/>
      <c r="XEP617" s="1"/>
      <c r="XEQ617" s="1"/>
      <c r="XER617" s="1"/>
      <c r="XES617" s="1"/>
      <c r="XET617" s="1"/>
      <c r="XEU617" s="1"/>
      <c r="XEV617" s="1"/>
      <c r="XEW617" s="1"/>
      <c r="XEX617" s="1"/>
      <c r="XEY617" s="1"/>
      <c r="XEZ617" s="1"/>
      <c r="XFA617" s="1"/>
      <c r="XFB617" s="1"/>
      <c r="XFC617" s="1"/>
    </row>
    <row r="618" spans="1:150 16226:16383" s="3" customFormat="1" ht="20.25" customHeight="1" x14ac:dyDescent="0.25">
      <c r="A618" s="135">
        <v>2</v>
      </c>
      <c r="B618" s="135"/>
      <c r="C618" s="61" t="s">
        <v>96</v>
      </c>
      <c r="D618" s="61" t="s">
        <v>273</v>
      </c>
      <c r="E618" s="82">
        <f>(93.41)*10.764</f>
        <v>1005.4652399999999</v>
      </c>
      <c r="F618" s="82">
        <f>(2.47*1.1+2.5*1.05)*10.764</f>
        <v>57.501288000000002</v>
      </c>
      <c r="G618" s="82">
        <v>0</v>
      </c>
      <c r="H618" s="82">
        <f>E618+F618+(IF(G618&lt;101,G618,IF(G618&lt;201,G618/2,IF(G618&lt;=301,G618/3,G618/4))))</f>
        <v>1062.9665279999999</v>
      </c>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WZB618" s="1"/>
      <c r="WZC618" s="1"/>
      <c r="WZD618" s="1"/>
      <c r="WZE618" s="1"/>
      <c r="WZF618" s="1"/>
      <c r="WZG618" s="1"/>
      <c r="WZH618" s="1"/>
      <c r="WZI618" s="1"/>
      <c r="WZJ618" s="1"/>
      <c r="WZK618" s="1"/>
      <c r="WZL618" s="1"/>
      <c r="WZM618" s="1"/>
      <c r="WZN618" s="1"/>
      <c r="WZO618" s="1"/>
      <c r="WZP618" s="1"/>
      <c r="WZQ618" s="1"/>
      <c r="WZR618" s="1"/>
      <c r="WZS618" s="1"/>
      <c r="WZT618" s="1"/>
      <c r="WZU618" s="1"/>
      <c r="WZV618" s="1"/>
      <c r="WZW618" s="1"/>
      <c r="WZX618" s="1"/>
      <c r="WZY618" s="1"/>
      <c r="WZZ618" s="1"/>
      <c r="XAA618" s="1"/>
      <c r="XAB618" s="1"/>
      <c r="XAC618" s="1"/>
      <c r="XAD618" s="1"/>
      <c r="XAE618" s="1"/>
      <c r="XAF618" s="1"/>
      <c r="XAG618" s="1"/>
      <c r="XAH618" s="1"/>
      <c r="XAI618" s="1"/>
      <c r="XAJ618" s="1"/>
      <c r="XAK618" s="1"/>
      <c r="XAL618" s="1"/>
      <c r="XAM618" s="1"/>
      <c r="XAN618" s="1"/>
      <c r="XAO618" s="1"/>
      <c r="XAP618" s="1"/>
      <c r="XAQ618" s="1"/>
      <c r="XAR618" s="1"/>
      <c r="XAS618" s="1"/>
      <c r="XAT618" s="1"/>
      <c r="XAU618" s="1"/>
      <c r="XAV618" s="1"/>
      <c r="XAW618" s="1"/>
      <c r="XAX618" s="1"/>
      <c r="XAY618" s="1"/>
      <c r="XAZ618" s="1"/>
      <c r="XBA618" s="1"/>
      <c r="XBB618" s="1"/>
      <c r="XBC618" s="1"/>
      <c r="XBD618" s="1"/>
      <c r="XBE618" s="1"/>
      <c r="XBF618" s="1"/>
      <c r="XBG618" s="1"/>
      <c r="XBH618" s="1"/>
      <c r="XBI618" s="1"/>
      <c r="XBJ618" s="1"/>
      <c r="XBK618" s="1"/>
      <c r="XBL618" s="1"/>
      <c r="XBM618" s="1"/>
      <c r="XBN618" s="1"/>
      <c r="XBO618" s="1"/>
      <c r="XBP618" s="1"/>
      <c r="XBQ618" s="1"/>
      <c r="XBR618" s="1"/>
      <c r="XBS618" s="1"/>
      <c r="XBT618" s="1"/>
      <c r="XBU618" s="1"/>
      <c r="XBV618" s="1"/>
      <c r="XBW618" s="1"/>
      <c r="XBX618" s="1"/>
      <c r="XBY618" s="1"/>
      <c r="XBZ618" s="1"/>
      <c r="XCA618" s="1"/>
      <c r="XCB618" s="1"/>
      <c r="XCC618" s="1"/>
      <c r="XCD618" s="1"/>
      <c r="XCE618" s="1"/>
      <c r="XCF618" s="1"/>
      <c r="XCG618" s="1"/>
      <c r="XCH618" s="1"/>
      <c r="XCI618" s="1"/>
      <c r="XCJ618" s="1"/>
      <c r="XCK618" s="1"/>
      <c r="XCL618" s="1"/>
      <c r="XCM618" s="1"/>
      <c r="XCN618" s="1"/>
      <c r="XCO618" s="1"/>
      <c r="XCP618" s="1"/>
      <c r="XCQ618" s="1"/>
      <c r="XCR618" s="1"/>
      <c r="XCS618" s="1"/>
      <c r="XCT618" s="1"/>
      <c r="XCU618" s="1"/>
      <c r="XCV618" s="1"/>
      <c r="XCW618" s="1"/>
      <c r="XCX618" s="1"/>
      <c r="XCY618" s="1"/>
      <c r="XCZ618" s="1"/>
      <c r="XDA618" s="1"/>
      <c r="XDB618" s="1"/>
      <c r="XDC618" s="1"/>
      <c r="XDD618" s="1"/>
      <c r="XDE618" s="1"/>
      <c r="XDF618" s="1"/>
      <c r="XDG618" s="1"/>
      <c r="XDH618" s="1"/>
      <c r="XDI618" s="1"/>
      <c r="XDJ618" s="1"/>
      <c r="XDK618" s="1"/>
      <c r="XDL618" s="1"/>
      <c r="XDM618" s="1"/>
      <c r="XDN618" s="1"/>
      <c r="XDO618" s="1"/>
      <c r="XDP618" s="1"/>
      <c r="XDQ618" s="1"/>
      <c r="XDR618" s="1"/>
      <c r="XDS618" s="1"/>
      <c r="XDT618" s="1"/>
      <c r="XDU618" s="1"/>
      <c r="XDV618" s="1"/>
      <c r="XDW618" s="1"/>
      <c r="XDX618" s="1"/>
      <c r="XDY618" s="1"/>
      <c r="XDZ618" s="1"/>
      <c r="XEA618" s="1"/>
      <c r="XEB618" s="1"/>
      <c r="XEC618" s="1"/>
      <c r="XED618" s="1"/>
      <c r="XEE618" s="1"/>
      <c r="XEF618" s="1"/>
      <c r="XEG618" s="1"/>
      <c r="XEH618" s="1"/>
      <c r="XEI618" s="1"/>
      <c r="XEJ618" s="1"/>
      <c r="XEK618" s="1"/>
      <c r="XEL618" s="1"/>
      <c r="XEM618" s="1"/>
      <c r="XEN618" s="1"/>
      <c r="XEO618" s="1"/>
      <c r="XEP618" s="1"/>
      <c r="XEQ618" s="1"/>
      <c r="XER618" s="1"/>
      <c r="XES618" s="1"/>
      <c r="XET618" s="1"/>
      <c r="XEU618" s="1"/>
      <c r="XEV618" s="1"/>
      <c r="XEW618" s="1"/>
      <c r="XEX618" s="1"/>
      <c r="XEY618" s="1"/>
      <c r="XEZ618" s="1"/>
      <c r="XFA618" s="1"/>
      <c r="XFB618" s="1"/>
      <c r="XFC618" s="1"/>
    </row>
    <row r="619" spans="1:150 16226:16383" s="3" customFormat="1" ht="20.25" customHeight="1" x14ac:dyDescent="0.25">
      <c r="A619" s="135">
        <v>3</v>
      </c>
      <c r="B619" s="135"/>
      <c r="C619" s="61" t="s">
        <v>96</v>
      </c>
      <c r="D619" s="61" t="s">
        <v>271</v>
      </c>
      <c r="E619" s="82">
        <f>(58.35)*10.764</f>
        <v>628.07939999999996</v>
      </c>
      <c r="F619" s="82">
        <f>(2.2*1.06)*10.764</f>
        <v>25.101648000000001</v>
      </c>
      <c r="G619" s="82">
        <v>0</v>
      </c>
      <c r="H619" s="82">
        <f>E619+F619+(IF(G619&lt;101,G619,IF(G619&lt;201,G619/2,IF(G619&lt;=301,G619/3,G619/4))))</f>
        <v>653.18104799999992</v>
      </c>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WZB619" s="1"/>
      <c r="WZC619" s="1"/>
      <c r="WZD619" s="1"/>
      <c r="WZE619" s="1"/>
      <c r="WZF619" s="1"/>
      <c r="WZG619" s="1"/>
      <c r="WZH619" s="1"/>
      <c r="WZI619" s="1"/>
      <c r="WZJ619" s="1"/>
      <c r="WZK619" s="1"/>
      <c r="WZL619" s="1"/>
      <c r="WZM619" s="1"/>
      <c r="WZN619" s="1"/>
      <c r="WZO619" s="1"/>
      <c r="WZP619" s="1"/>
      <c r="WZQ619" s="1"/>
      <c r="WZR619" s="1"/>
      <c r="WZS619" s="1"/>
      <c r="WZT619" s="1"/>
      <c r="WZU619" s="1"/>
      <c r="WZV619" s="1"/>
      <c r="WZW619" s="1"/>
      <c r="WZX619" s="1"/>
      <c r="WZY619" s="1"/>
      <c r="WZZ619" s="1"/>
      <c r="XAA619" s="1"/>
      <c r="XAB619" s="1"/>
      <c r="XAC619" s="1"/>
      <c r="XAD619" s="1"/>
      <c r="XAE619" s="1"/>
      <c r="XAF619" s="1"/>
      <c r="XAG619" s="1"/>
      <c r="XAH619" s="1"/>
      <c r="XAI619" s="1"/>
      <c r="XAJ619" s="1"/>
      <c r="XAK619" s="1"/>
      <c r="XAL619" s="1"/>
      <c r="XAM619" s="1"/>
      <c r="XAN619" s="1"/>
      <c r="XAO619" s="1"/>
      <c r="XAP619" s="1"/>
      <c r="XAQ619" s="1"/>
      <c r="XAR619" s="1"/>
      <c r="XAS619" s="1"/>
      <c r="XAT619" s="1"/>
      <c r="XAU619" s="1"/>
      <c r="XAV619" s="1"/>
      <c r="XAW619" s="1"/>
      <c r="XAX619" s="1"/>
      <c r="XAY619" s="1"/>
      <c r="XAZ619" s="1"/>
      <c r="XBA619" s="1"/>
      <c r="XBB619" s="1"/>
      <c r="XBC619" s="1"/>
      <c r="XBD619" s="1"/>
      <c r="XBE619" s="1"/>
      <c r="XBF619" s="1"/>
      <c r="XBG619" s="1"/>
      <c r="XBH619" s="1"/>
      <c r="XBI619" s="1"/>
      <c r="XBJ619" s="1"/>
      <c r="XBK619" s="1"/>
      <c r="XBL619" s="1"/>
      <c r="XBM619" s="1"/>
      <c r="XBN619" s="1"/>
      <c r="XBO619" s="1"/>
      <c r="XBP619" s="1"/>
      <c r="XBQ619" s="1"/>
      <c r="XBR619" s="1"/>
      <c r="XBS619" s="1"/>
      <c r="XBT619" s="1"/>
      <c r="XBU619" s="1"/>
      <c r="XBV619" s="1"/>
      <c r="XBW619" s="1"/>
      <c r="XBX619" s="1"/>
      <c r="XBY619" s="1"/>
      <c r="XBZ619" s="1"/>
      <c r="XCA619" s="1"/>
      <c r="XCB619" s="1"/>
      <c r="XCC619" s="1"/>
      <c r="XCD619" s="1"/>
      <c r="XCE619" s="1"/>
      <c r="XCF619" s="1"/>
      <c r="XCG619" s="1"/>
      <c r="XCH619" s="1"/>
      <c r="XCI619" s="1"/>
      <c r="XCJ619" s="1"/>
      <c r="XCK619" s="1"/>
      <c r="XCL619" s="1"/>
      <c r="XCM619" s="1"/>
      <c r="XCN619" s="1"/>
      <c r="XCO619" s="1"/>
      <c r="XCP619" s="1"/>
      <c r="XCQ619" s="1"/>
      <c r="XCR619" s="1"/>
      <c r="XCS619" s="1"/>
      <c r="XCT619" s="1"/>
      <c r="XCU619" s="1"/>
      <c r="XCV619" s="1"/>
      <c r="XCW619" s="1"/>
      <c r="XCX619" s="1"/>
      <c r="XCY619" s="1"/>
      <c r="XCZ619" s="1"/>
      <c r="XDA619" s="1"/>
      <c r="XDB619" s="1"/>
      <c r="XDC619" s="1"/>
      <c r="XDD619" s="1"/>
      <c r="XDE619" s="1"/>
      <c r="XDF619" s="1"/>
      <c r="XDG619" s="1"/>
      <c r="XDH619" s="1"/>
      <c r="XDI619" s="1"/>
      <c r="XDJ619" s="1"/>
      <c r="XDK619" s="1"/>
      <c r="XDL619" s="1"/>
      <c r="XDM619" s="1"/>
      <c r="XDN619" s="1"/>
      <c r="XDO619" s="1"/>
      <c r="XDP619" s="1"/>
      <c r="XDQ619" s="1"/>
      <c r="XDR619" s="1"/>
      <c r="XDS619" s="1"/>
      <c r="XDT619" s="1"/>
      <c r="XDU619" s="1"/>
      <c r="XDV619" s="1"/>
      <c r="XDW619" s="1"/>
      <c r="XDX619" s="1"/>
      <c r="XDY619" s="1"/>
      <c r="XDZ619" s="1"/>
      <c r="XEA619" s="1"/>
      <c r="XEB619" s="1"/>
      <c r="XEC619" s="1"/>
      <c r="XED619" s="1"/>
      <c r="XEE619" s="1"/>
      <c r="XEF619" s="1"/>
      <c r="XEG619" s="1"/>
      <c r="XEH619" s="1"/>
      <c r="XEI619" s="1"/>
      <c r="XEJ619" s="1"/>
      <c r="XEK619" s="1"/>
      <c r="XEL619" s="1"/>
      <c r="XEM619" s="1"/>
      <c r="XEN619" s="1"/>
      <c r="XEO619" s="1"/>
      <c r="XEP619" s="1"/>
      <c r="XEQ619" s="1"/>
      <c r="XER619" s="1"/>
      <c r="XES619" s="1"/>
      <c r="XET619" s="1"/>
      <c r="XEU619" s="1"/>
      <c r="XEV619" s="1"/>
      <c r="XEW619" s="1"/>
      <c r="XEX619" s="1"/>
      <c r="XEY619" s="1"/>
      <c r="XEZ619" s="1"/>
      <c r="XFA619" s="1"/>
      <c r="XFB619" s="1"/>
      <c r="XFC619" s="1"/>
    </row>
    <row r="620" spans="1:150 16226:16383" s="3" customFormat="1" ht="20.25" customHeight="1" x14ac:dyDescent="0.25">
      <c r="A620" s="110">
        <v>4</v>
      </c>
      <c r="B620" s="112"/>
      <c r="C620" s="61" t="s">
        <v>96</v>
      </c>
      <c r="D620" s="61" t="s">
        <v>271</v>
      </c>
      <c r="E620" s="82">
        <f>(58.35)*10.764</f>
        <v>628.07939999999996</v>
      </c>
      <c r="F620" s="82">
        <f>(2.2*1.06)*10.764</f>
        <v>25.101648000000001</v>
      </c>
      <c r="G620" s="82">
        <v>0</v>
      </c>
      <c r="H620" s="82">
        <f>E620+F620+(IF(G620&lt;101,G620,IF(G620&lt;201,G620/2,IF(G620&lt;=301,G620/3,G620/4))))</f>
        <v>653.18104799999992</v>
      </c>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WZB620" s="1"/>
      <c r="WZC620" s="1"/>
      <c r="WZD620" s="1"/>
      <c r="WZE620" s="1"/>
      <c r="WZF620" s="1"/>
      <c r="WZG620" s="1"/>
      <c r="WZH620" s="1"/>
      <c r="WZI620" s="1"/>
      <c r="WZJ620" s="1"/>
      <c r="WZK620" s="1"/>
      <c r="WZL620" s="1"/>
      <c r="WZM620" s="1"/>
      <c r="WZN620" s="1"/>
      <c r="WZO620" s="1"/>
      <c r="WZP620" s="1"/>
      <c r="WZQ620" s="1"/>
      <c r="WZR620" s="1"/>
      <c r="WZS620" s="1"/>
      <c r="WZT620" s="1"/>
      <c r="WZU620" s="1"/>
      <c r="WZV620" s="1"/>
      <c r="WZW620" s="1"/>
      <c r="WZX620" s="1"/>
      <c r="WZY620" s="1"/>
      <c r="WZZ620" s="1"/>
      <c r="XAA620" s="1"/>
      <c r="XAB620" s="1"/>
      <c r="XAC620" s="1"/>
      <c r="XAD620" s="1"/>
      <c r="XAE620" s="1"/>
      <c r="XAF620" s="1"/>
      <c r="XAG620" s="1"/>
      <c r="XAH620" s="1"/>
      <c r="XAI620" s="1"/>
      <c r="XAJ620" s="1"/>
      <c r="XAK620" s="1"/>
      <c r="XAL620" s="1"/>
      <c r="XAM620" s="1"/>
      <c r="XAN620" s="1"/>
      <c r="XAO620" s="1"/>
      <c r="XAP620" s="1"/>
      <c r="XAQ620" s="1"/>
      <c r="XAR620" s="1"/>
      <c r="XAS620" s="1"/>
      <c r="XAT620" s="1"/>
      <c r="XAU620" s="1"/>
      <c r="XAV620" s="1"/>
      <c r="XAW620" s="1"/>
      <c r="XAX620" s="1"/>
      <c r="XAY620" s="1"/>
      <c r="XAZ620" s="1"/>
      <c r="XBA620" s="1"/>
      <c r="XBB620" s="1"/>
      <c r="XBC620" s="1"/>
      <c r="XBD620" s="1"/>
      <c r="XBE620" s="1"/>
      <c r="XBF620" s="1"/>
      <c r="XBG620" s="1"/>
      <c r="XBH620" s="1"/>
      <c r="XBI620" s="1"/>
      <c r="XBJ620" s="1"/>
      <c r="XBK620" s="1"/>
      <c r="XBL620" s="1"/>
      <c r="XBM620" s="1"/>
      <c r="XBN620" s="1"/>
      <c r="XBO620" s="1"/>
      <c r="XBP620" s="1"/>
      <c r="XBQ620" s="1"/>
      <c r="XBR620" s="1"/>
      <c r="XBS620" s="1"/>
      <c r="XBT620" s="1"/>
      <c r="XBU620" s="1"/>
      <c r="XBV620" s="1"/>
      <c r="XBW620" s="1"/>
      <c r="XBX620" s="1"/>
      <c r="XBY620" s="1"/>
      <c r="XBZ620" s="1"/>
      <c r="XCA620" s="1"/>
      <c r="XCB620" s="1"/>
      <c r="XCC620" s="1"/>
      <c r="XCD620" s="1"/>
      <c r="XCE620" s="1"/>
      <c r="XCF620" s="1"/>
      <c r="XCG620" s="1"/>
      <c r="XCH620" s="1"/>
      <c r="XCI620" s="1"/>
      <c r="XCJ620" s="1"/>
      <c r="XCK620" s="1"/>
      <c r="XCL620" s="1"/>
      <c r="XCM620" s="1"/>
      <c r="XCN620" s="1"/>
      <c r="XCO620" s="1"/>
      <c r="XCP620" s="1"/>
      <c r="XCQ620" s="1"/>
      <c r="XCR620" s="1"/>
      <c r="XCS620" s="1"/>
      <c r="XCT620" s="1"/>
      <c r="XCU620" s="1"/>
      <c r="XCV620" s="1"/>
      <c r="XCW620" s="1"/>
      <c r="XCX620" s="1"/>
      <c r="XCY620" s="1"/>
      <c r="XCZ620" s="1"/>
      <c r="XDA620" s="1"/>
      <c r="XDB620" s="1"/>
      <c r="XDC620" s="1"/>
      <c r="XDD620" s="1"/>
      <c r="XDE620" s="1"/>
      <c r="XDF620" s="1"/>
      <c r="XDG620" s="1"/>
      <c r="XDH620" s="1"/>
      <c r="XDI620" s="1"/>
      <c r="XDJ620" s="1"/>
      <c r="XDK620" s="1"/>
      <c r="XDL620" s="1"/>
      <c r="XDM620" s="1"/>
      <c r="XDN620" s="1"/>
      <c r="XDO620" s="1"/>
      <c r="XDP620" s="1"/>
      <c r="XDQ620" s="1"/>
      <c r="XDR620" s="1"/>
      <c r="XDS620" s="1"/>
      <c r="XDT620" s="1"/>
      <c r="XDU620" s="1"/>
      <c r="XDV620" s="1"/>
      <c r="XDW620" s="1"/>
      <c r="XDX620" s="1"/>
      <c r="XDY620" s="1"/>
      <c r="XDZ620" s="1"/>
      <c r="XEA620" s="1"/>
      <c r="XEB620" s="1"/>
      <c r="XEC620" s="1"/>
      <c r="XED620" s="1"/>
      <c r="XEE620" s="1"/>
      <c r="XEF620" s="1"/>
      <c r="XEG620" s="1"/>
      <c r="XEH620" s="1"/>
      <c r="XEI620" s="1"/>
      <c r="XEJ620" s="1"/>
      <c r="XEK620" s="1"/>
      <c r="XEL620" s="1"/>
      <c r="XEM620" s="1"/>
      <c r="XEN620" s="1"/>
      <c r="XEO620" s="1"/>
      <c r="XEP620" s="1"/>
      <c r="XEQ620" s="1"/>
      <c r="XER620" s="1"/>
      <c r="XES620" s="1"/>
      <c r="XET620" s="1"/>
      <c r="XEU620" s="1"/>
      <c r="XEV620" s="1"/>
      <c r="XEW620" s="1"/>
      <c r="XEX620" s="1"/>
      <c r="XEY620" s="1"/>
      <c r="XEZ620" s="1"/>
      <c r="XFA620" s="1"/>
      <c r="XFB620" s="1"/>
      <c r="XFC620" s="1"/>
    </row>
    <row r="621" spans="1:150 16226:16383" s="3" customFormat="1" ht="20.25" customHeight="1" x14ac:dyDescent="0.25">
      <c r="A621" s="135">
        <v>5</v>
      </c>
      <c r="B621" s="135"/>
      <c r="C621" s="61" t="s">
        <v>96</v>
      </c>
      <c r="D621" s="61" t="s">
        <v>271</v>
      </c>
      <c r="E621" s="82">
        <f>(58.32)*10.764</f>
        <v>627.75648000000001</v>
      </c>
      <c r="F621" s="82">
        <f>(2.2*1.06)*10.764</f>
        <v>25.101648000000001</v>
      </c>
      <c r="G621" s="82">
        <v>0</v>
      </c>
      <c r="H621" s="82">
        <f>E621+F621+(IF(G621&lt;101,G621,IF(G621&lt;201,G621/2,IF(G621&lt;=301,G621/3,G621/4))))</f>
        <v>652.85812799999997</v>
      </c>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WZB621" s="1"/>
      <c r="WZC621" s="1"/>
      <c r="WZD621" s="1"/>
      <c r="WZE621" s="1"/>
      <c r="WZF621" s="1"/>
      <c r="WZG621" s="1"/>
      <c r="WZH621" s="1"/>
      <c r="WZI621" s="1"/>
      <c r="WZJ621" s="1"/>
      <c r="WZK621" s="1"/>
      <c r="WZL621" s="1"/>
      <c r="WZM621" s="1"/>
      <c r="WZN621" s="1"/>
      <c r="WZO621" s="1"/>
      <c r="WZP621" s="1"/>
      <c r="WZQ621" s="1"/>
      <c r="WZR621" s="1"/>
      <c r="WZS621" s="1"/>
      <c r="WZT621" s="1"/>
      <c r="WZU621" s="1"/>
      <c r="WZV621" s="1"/>
      <c r="WZW621" s="1"/>
      <c r="WZX621" s="1"/>
      <c r="WZY621" s="1"/>
      <c r="WZZ621" s="1"/>
      <c r="XAA621" s="1"/>
      <c r="XAB621" s="1"/>
      <c r="XAC621" s="1"/>
      <c r="XAD621" s="1"/>
      <c r="XAE621" s="1"/>
      <c r="XAF621" s="1"/>
      <c r="XAG621" s="1"/>
      <c r="XAH621" s="1"/>
      <c r="XAI621" s="1"/>
      <c r="XAJ621" s="1"/>
      <c r="XAK621" s="1"/>
      <c r="XAL621" s="1"/>
      <c r="XAM621" s="1"/>
      <c r="XAN621" s="1"/>
      <c r="XAO621" s="1"/>
      <c r="XAP621" s="1"/>
      <c r="XAQ621" s="1"/>
      <c r="XAR621" s="1"/>
      <c r="XAS621" s="1"/>
      <c r="XAT621" s="1"/>
      <c r="XAU621" s="1"/>
      <c r="XAV621" s="1"/>
      <c r="XAW621" s="1"/>
      <c r="XAX621" s="1"/>
      <c r="XAY621" s="1"/>
      <c r="XAZ621" s="1"/>
      <c r="XBA621" s="1"/>
      <c r="XBB621" s="1"/>
      <c r="XBC621" s="1"/>
      <c r="XBD621" s="1"/>
      <c r="XBE621" s="1"/>
      <c r="XBF621" s="1"/>
      <c r="XBG621" s="1"/>
      <c r="XBH621" s="1"/>
      <c r="XBI621" s="1"/>
      <c r="XBJ621" s="1"/>
      <c r="XBK621" s="1"/>
      <c r="XBL621" s="1"/>
      <c r="XBM621" s="1"/>
      <c r="XBN621" s="1"/>
      <c r="XBO621" s="1"/>
      <c r="XBP621" s="1"/>
      <c r="XBQ621" s="1"/>
      <c r="XBR621" s="1"/>
      <c r="XBS621" s="1"/>
      <c r="XBT621" s="1"/>
      <c r="XBU621" s="1"/>
      <c r="XBV621" s="1"/>
      <c r="XBW621" s="1"/>
      <c r="XBX621" s="1"/>
      <c r="XBY621" s="1"/>
      <c r="XBZ621" s="1"/>
      <c r="XCA621" s="1"/>
      <c r="XCB621" s="1"/>
      <c r="XCC621" s="1"/>
      <c r="XCD621" s="1"/>
      <c r="XCE621" s="1"/>
      <c r="XCF621" s="1"/>
      <c r="XCG621" s="1"/>
      <c r="XCH621" s="1"/>
      <c r="XCI621" s="1"/>
      <c r="XCJ621" s="1"/>
      <c r="XCK621" s="1"/>
      <c r="XCL621" s="1"/>
      <c r="XCM621" s="1"/>
      <c r="XCN621" s="1"/>
      <c r="XCO621" s="1"/>
      <c r="XCP621" s="1"/>
      <c r="XCQ621" s="1"/>
      <c r="XCR621" s="1"/>
      <c r="XCS621" s="1"/>
      <c r="XCT621" s="1"/>
      <c r="XCU621" s="1"/>
      <c r="XCV621" s="1"/>
      <c r="XCW621" s="1"/>
      <c r="XCX621" s="1"/>
      <c r="XCY621" s="1"/>
      <c r="XCZ621" s="1"/>
      <c r="XDA621" s="1"/>
      <c r="XDB621" s="1"/>
      <c r="XDC621" s="1"/>
      <c r="XDD621" s="1"/>
      <c r="XDE621" s="1"/>
      <c r="XDF621" s="1"/>
      <c r="XDG621" s="1"/>
      <c r="XDH621" s="1"/>
      <c r="XDI621" s="1"/>
      <c r="XDJ621" s="1"/>
      <c r="XDK621" s="1"/>
      <c r="XDL621" s="1"/>
      <c r="XDM621" s="1"/>
      <c r="XDN621" s="1"/>
      <c r="XDO621" s="1"/>
      <c r="XDP621" s="1"/>
      <c r="XDQ621" s="1"/>
      <c r="XDR621" s="1"/>
      <c r="XDS621" s="1"/>
      <c r="XDT621" s="1"/>
      <c r="XDU621" s="1"/>
      <c r="XDV621" s="1"/>
      <c r="XDW621" s="1"/>
      <c r="XDX621" s="1"/>
      <c r="XDY621" s="1"/>
      <c r="XDZ621" s="1"/>
      <c r="XEA621" s="1"/>
      <c r="XEB621" s="1"/>
      <c r="XEC621" s="1"/>
      <c r="XED621" s="1"/>
      <c r="XEE621" s="1"/>
      <c r="XEF621" s="1"/>
      <c r="XEG621" s="1"/>
      <c r="XEH621" s="1"/>
      <c r="XEI621" s="1"/>
      <c r="XEJ621" s="1"/>
      <c r="XEK621" s="1"/>
      <c r="XEL621" s="1"/>
      <c r="XEM621" s="1"/>
      <c r="XEN621" s="1"/>
      <c r="XEO621" s="1"/>
      <c r="XEP621" s="1"/>
      <c r="XEQ621" s="1"/>
      <c r="XER621" s="1"/>
      <c r="XES621" s="1"/>
      <c r="XET621" s="1"/>
      <c r="XEU621" s="1"/>
      <c r="XEV621" s="1"/>
      <c r="XEW621" s="1"/>
      <c r="XEX621" s="1"/>
      <c r="XEY621" s="1"/>
      <c r="XEZ621" s="1"/>
      <c r="XFA621" s="1"/>
      <c r="XFB621" s="1"/>
      <c r="XFC621" s="1"/>
    </row>
    <row r="622" spans="1:150 16226:16383" s="3" customFormat="1" ht="20.25" customHeight="1" x14ac:dyDescent="0.25">
      <c r="A622" s="135">
        <v>6</v>
      </c>
      <c r="B622" s="135"/>
      <c r="C622" s="61" t="s">
        <v>96</v>
      </c>
      <c r="D622" s="221" t="s">
        <v>276</v>
      </c>
      <c r="E622" s="222"/>
      <c r="F622" s="222"/>
      <c r="G622" s="222"/>
      <c r="H622" s="223"/>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WZB622" s="1"/>
      <c r="WZC622" s="1"/>
      <c r="WZD622" s="1"/>
      <c r="WZE622" s="1"/>
      <c r="WZF622" s="1"/>
      <c r="WZG622" s="1"/>
      <c r="WZH622" s="1"/>
      <c r="WZI622" s="1"/>
      <c r="WZJ622" s="1"/>
      <c r="WZK622" s="1"/>
      <c r="WZL622" s="1"/>
      <c r="WZM622" s="1"/>
      <c r="WZN622" s="1"/>
      <c r="WZO622" s="1"/>
      <c r="WZP622" s="1"/>
      <c r="WZQ622" s="1"/>
      <c r="WZR622" s="1"/>
      <c r="WZS622" s="1"/>
      <c r="WZT622" s="1"/>
      <c r="WZU622" s="1"/>
      <c r="WZV622" s="1"/>
      <c r="WZW622" s="1"/>
      <c r="WZX622" s="1"/>
      <c r="WZY622" s="1"/>
      <c r="WZZ622" s="1"/>
      <c r="XAA622" s="1"/>
      <c r="XAB622" s="1"/>
      <c r="XAC622" s="1"/>
      <c r="XAD622" s="1"/>
      <c r="XAE622" s="1"/>
      <c r="XAF622" s="1"/>
      <c r="XAG622" s="1"/>
      <c r="XAH622" s="1"/>
      <c r="XAI622" s="1"/>
      <c r="XAJ622" s="1"/>
      <c r="XAK622" s="1"/>
      <c r="XAL622" s="1"/>
      <c r="XAM622" s="1"/>
      <c r="XAN622" s="1"/>
      <c r="XAO622" s="1"/>
      <c r="XAP622" s="1"/>
      <c r="XAQ622" s="1"/>
      <c r="XAR622" s="1"/>
      <c r="XAS622" s="1"/>
      <c r="XAT622" s="1"/>
      <c r="XAU622" s="1"/>
      <c r="XAV622" s="1"/>
      <c r="XAW622" s="1"/>
      <c r="XAX622" s="1"/>
      <c r="XAY622" s="1"/>
      <c r="XAZ622" s="1"/>
      <c r="XBA622" s="1"/>
      <c r="XBB622" s="1"/>
      <c r="XBC622" s="1"/>
      <c r="XBD622" s="1"/>
      <c r="XBE622" s="1"/>
      <c r="XBF622" s="1"/>
      <c r="XBG622" s="1"/>
      <c r="XBH622" s="1"/>
      <c r="XBI622" s="1"/>
      <c r="XBJ622" s="1"/>
      <c r="XBK622" s="1"/>
      <c r="XBL622" s="1"/>
      <c r="XBM622" s="1"/>
      <c r="XBN622" s="1"/>
      <c r="XBO622" s="1"/>
      <c r="XBP622" s="1"/>
      <c r="XBQ622" s="1"/>
      <c r="XBR622" s="1"/>
      <c r="XBS622" s="1"/>
      <c r="XBT622" s="1"/>
      <c r="XBU622" s="1"/>
      <c r="XBV622" s="1"/>
      <c r="XBW622" s="1"/>
      <c r="XBX622" s="1"/>
      <c r="XBY622" s="1"/>
      <c r="XBZ622" s="1"/>
      <c r="XCA622" s="1"/>
      <c r="XCB622" s="1"/>
      <c r="XCC622" s="1"/>
      <c r="XCD622" s="1"/>
      <c r="XCE622" s="1"/>
      <c r="XCF622" s="1"/>
      <c r="XCG622" s="1"/>
      <c r="XCH622" s="1"/>
      <c r="XCI622" s="1"/>
      <c r="XCJ622" s="1"/>
      <c r="XCK622" s="1"/>
      <c r="XCL622" s="1"/>
      <c r="XCM622" s="1"/>
      <c r="XCN622" s="1"/>
      <c r="XCO622" s="1"/>
      <c r="XCP622" s="1"/>
      <c r="XCQ622" s="1"/>
      <c r="XCR622" s="1"/>
      <c r="XCS622" s="1"/>
      <c r="XCT622" s="1"/>
      <c r="XCU622" s="1"/>
      <c r="XCV622" s="1"/>
      <c r="XCW622" s="1"/>
      <c r="XCX622" s="1"/>
      <c r="XCY622" s="1"/>
      <c r="XCZ622" s="1"/>
      <c r="XDA622" s="1"/>
      <c r="XDB622" s="1"/>
      <c r="XDC622" s="1"/>
      <c r="XDD622" s="1"/>
      <c r="XDE622" s="1"/>
      <c r="XDF622" s="1"/>
      <c r="XDG622" s="1"/>
      <c r="XDH622" s="1"/>
      <c r="XDI622" s="1"/>
      <c r="XDJ622" s="1"/>
      <c r="XDK622" s="1"/>
      <c r="XDL622" s="1"/>
      <c r="XDM622" s="1"/>
      <c r="XDN622" s="1"/>
      <c r="XDO622" s="1"/>
      <c r="XDP622" s="1"/>
      <c r="XDQ622" s="1"/>
      <c r="XDR622" s="1"/>
      <c r="XDS622" s="1"/>
      <c r="XDT622" s="1"/>
      <c r="XDU622" s="1"/>
      <c r="XDV622" s="1"/>
      <c r="XDW622" s="1"/>
      <c r="XDX622" s="1"/>
      <c r="XDY622" s="1"/>
      <c r="XDZ622" s="1"/>
      <c r="XEA622" s="1"/>
      <c r="XEB622" s="1"/>
      <c r="XEC622" s="1"/>
      <c r="XED622" s="1"/>
      <c r="XEE622" s="1"/>
      <c r="XEF622" s="1"/>
      <c r="XEG622" s="1"/>
      <c r="XEH622" s="1"/>
      <c r="XEI622" s="1"/>
      <c r="XEJ622" s="1"/>
      <c r="XEK622" s="1"/>
      <c r="XEL622" s="1"/>
      <c r="XEM622" s="1"/>
      <c r="XEN622" s="1"/>
      <c r="XEO622" s="1"/>
      <c r="XEP622" s="1"/>
      <c r="XEQ622" s="1"/>
      <c r="XER622" s="1"/>
      <c r="XES622" s="1"/>
      <c r="XET622" s="1"/>
      <c r="XEU622" s="1"/>
      <c r="XEV622" s="1"/>
      <c r="XEW622" s="1"/>
      <c r="XEX622" s="1"/>
      <c r="XEY622" s="1"/>
      <c r="XEZ622" s="1"/>
      <c r="XFA622" s="1"/>
      <c r="XFB622" s="1"/>
      <c r="XFC622" s="1"/>
    </row>
    <row r="623" spans="1:150 16226:16383" s="3" customFormat="1" ht="20.25" x14ac:dyDescent="0.25">
      <c r="A623" s="101" t="s">
        <v>337</v>
      </c>
      <c r="B623" s="102"/>
      <c r="C623" s="102"/>
      <c r="D623" s="102"/>
      <c r="E623" s="102"/>
      <c r="F623" s="102"/>
      <c r="G623" s="102"/>
      <c r="H623" s="103"/>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WZB623" s="1"/>
      <c r="WZC623" s="1"/>
      <c r="WZD623" s="1"/>
      <c r="WZE623" s="1"/>
      <c r="WZF623" s="1"/>
      <c r="WZG623" s="1"/>
      <c r="WZH623" s="1"/>
      <c r="WZI623" s="1"/>
      <c r="WZJ623" s="1"/>
      <c r="WZK623" s="1"/>
      <c r="WZL623" s="1"/>
      <c r="WZM623" s="1"/>
      <c r="WZN623" s="1"/>
      <c r="WZO623" s="1"/>
      <c r="WZP623" s="1"/>
      <c r="WZQ623" s="1"/>
      <c r="WZR623" s="1"/>
      <c r="WZS623" s="1"/>
      <c r="WZT623" s="1"/>
      <c r="WZU623" s="1"/>
      <c r="WZV623" s="1"/>
      <c r="WZW623" s="1"/>
      <c r="WZX623" s="1"/>
      <c r="WZY623" s="1"/>
      <c r="WZZ623" s="1"/>
      <c r="XAA623" s="1"/>
      <c r="XAB623" s="1"/>
      <c r="XAC623" s="1"/>
      <c r="XAD623" s="1"/>
      <c r="XAE623" s="1"/>
      <c r="XAF623" s="1"/>
      <c r="XAG623" s="1"/>
      <c r="XAH623" s="1"/>
      <c r="XAI623" s="1"/>
      <c r="XAJ623" s="1"/>
      <c r="XAK623" s="1"/>
      <c r="XAL623" s="1"/>
      <c r="XAM623" s="1"/>
      <c r="XAN623" s="1"/>
      <c r="XAO623" s="1"/>
      <c r="XAP623" s="1"/>
      <c r="XAQ623" s="1"/>
      <c r="XAR623" s="1"/>
      <c r="XAS623" s="1"/>
      <c r="XAT623" s="1"/>
      <c r="XAU623" s="1"/>
      <c r="XAV623" s="1"/>
      <c r="XAW623" s="1"/>
      <c r="XAX623" s="1"/>
      <c r="XAY623" s="1"/>
      <c r="XAZ623" s="1"/>
      <c r="XBA623" s="1"/>
      <c r="XBB623" s="1"/>
      <c r="XBC623" s="1"/>
      <c r="XBD623" s="1"/>
      <c r="XBE623" s="1"/>
      <c r="XBF623" s="1"/>
      <c r="XBG623" s="1"/>
      <c r="XBH623" s="1"/>
      <c r="XBI623" s="1"/>
      <c r="XBJ623" s="1"/>
      <c r="XBK623" s="1"/>
      <c r="XBL623" s="1"/>
      <c r="XBM623" s="1"/>
      <c r="XBN623" s="1"/>
      <c r="XBO623" s="1"/>
      <c r="XBP623" s="1"/>
      <c r="XBQ623" s="1"/>
      <c r="XBR623" s="1"/>
      <c r="XBS623" s="1"/>
      <c r="XBT623" s="1"/>
      <c r="XBU623" s="1"/>
      <c r="XBV623" s="1"/>
      <c r="XBW623" s="1"/>
      <c r="XBX623" s="1"/>
      <c r="XBY623" s="1"/>
      <c r="XBZ623" s="1"/>
      <c r="XCA623" s="1"/>
      <c r="XCB623" s="1"/>
      <c r="XCC623" s="1"/>
      <c r="XCD623" s="1"/>
      <c r="XCE623" s="1"/>
      <c r="XCF623" s="1"/>
      <c r="XCG623" s="1"/>
      <c r="XCH623" s="1"/>
      <c r="XCI623" s="1"/>
      <c r="XCJ623" s="1"/>
      <c r="XCK623" s="1"/>
      <c r="XCL623" s="1"/>
      <c r="XCM623" s="1"/>
      <c r="XCN623" s="1"/>
      <c r="XCO623" s="1"/>
      <c r="XCP623" s="1"/>
      <c r="XCQ623" s="1"/>
      <c r="XCR623" s="1"/>
      <c r="XCS623" s="1"/>
      <c r="XCT623" s="1"/>
      <c r="XCU623" s="1"/>
      <c r="XCV623" s="1"/>
      <c r="XCW623" s="1"/>
      <c r="XCX623" s="1"/>
      <c r="XCY623" s="1"/>
      <c r="XCZ623" s="1"/>
      <c r="XDA623" s="1"/>
      <c r="XDB623" s="1"/>
      <c r="XDC623" s="1"/>
      <c r="XDD623" s="1"/>
      <c r="XDE623" s="1"/>
      <c r="XDF623" s="1"/>
      <c r="XDG623" s="1"/>
      <c r="XDH623" s="1"/>
      <c r="XDI623" s="1"/>
      <c r="XDJ623" s="1"/>
      <c r="XDK623" s="1"/>
      <c r="XDL623" s="1"/>
      <c r="XDM623" s="1"/>
      <c r="XDN623" s="1"/>
      <c r="XDO623" s="1"/>
      <c r="XDP623" s="1"/>
      <c r="XDQ623" s="1"/>
      <c r="XDR623" s="1"/>
      <c r="XDS623" s="1"/>
      <c r="XDT623" s="1"/>
      <c r="XDU623" s="1"/>
      <c r="XDV623" s="1"/>
      <c r="XDW623" s="1"/>
      <c r="XDX623" s="1"/>
      <c r="XDY623" s="1"/>
      <c r="XDZ623" s="1"/>
      <c r="XEA623" s="1"/>
      <c r="XEB623" s="1"/>
      <c r="XEC623" s="1"/>
      <c r="XED623" s="1"/>
      <c r="XEE623" s="1"/>
      <c r="XEF623" s="1"/>
      <c r="XEG623" s="1"/>
      <c r="XEH623" s="1"/>
      <c r="XEI623" s="1"/>
      <c r="XEJ623" s="1"/>
      <c r="XEK623" s="1"/>
      <c r="XEL623" s="1"/>
      <c r="XEM623" s="1"/>
      <c r="XEN623" s="1"/>
      <c r="XEO623" s="1"/>
      <c r="XEP623" s="1"/>
      <c r="XEQ623" s="1"/>
      <c r="XER623" s="1"/>
      <c r="XES623" s="1"/>
      <c r="XET623" s="1"/>
      <c r="XEU623" s="1"/>
      <c r="XEV623" s="1"/>
      <c r="XEW623" s="1"/>
      <c r="XEX623" s="1"/>
      <c r="XEY623" s="1"/>
      <c r="XEZ623" s="1"/>
      <c r="XFA623" s="1"/>
      <c r="XFB623" s="1"/>
      <c r="XFC623" s="1"/>
    </row>
    <row r="624" spans="1:150 16226:16383" s="3" customFormat="1" ht="20.25" customHeight="1" x14ac:dyDescent="0.25">
      <c r="A624" s="135">
        <v>1</v>
      </c>
      <c r="B624" s="135"/>
      <c r="C624" s="61" t="s">
        <v>96</v>
      </c>
      <c r="D624" s="61" t="s">
        <v>273</v>
      </c>
      <c r="E624" s="84">
        <f>(93.41)*10.764</f>
        <v>1005.4652399999999</v>
      </c>
      <c r="F624" s="84">
        <f>(2.47*1.1+2.5*1.05)*10.764</f>
        <v>57.501288000000002</v>
      </c>
      <c r="G624" s="61">
        <v>0</v>
      </c>
      <c r="H624" s="82">
        <f>E624+F624+(IF(G624&lt;101,G624,IF(G624&lt;201,G624/2,IF(G624&lt;=301,G624/3,G624/4))))</f>
        <v>1062.9665279999999</v>
      </c>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WZB624" s="1"/>
      <c r="WZC624" s="1"/>
      <c r="WZD624" s="1"/>
      <c r="WZE624" s="1"/>
      <c r="WZF624" s="1"/>
      <c r="WZG624" s="1"/>
      <c r="WZH624" s="1"/>
      <c r="WZI624" s="1"/>
      <c r="WZJ624" s="1"/>
      <c r="WZK624" s="1"/>
      <c r="WZL624" s="1"/>
      <c r="WZM624" s="1"/>
      <c r="WZN624" s="1"/>
      <c r="WZO624" s="1"/>
      <c r="WZP624" s="1"/>
      <c r="WZQ624" s="1"/>
      <c r="WZR624" s="1"/>
      <c r="WZS624" s="1"/>
      <c r="WZT624" s="1"/>
      <c r="WZU624" s="1"/>
      <c r="WZV624" s="1"/>
      <c r="WZW624" s="1"/>
      <c r="WZX624" s="1"/>
      <c r="WZY624" s="1"/>
      <c r="WZZ624" s="1"/>
      <c r="XAA624" s="1"/>
      <c r="XAB624" s="1"/>
      <c r="XAC624" s="1"/>
      <c r="XAD624" s="1"/>
      <c r="XAE624" s="1"/>
      <c r="XAF624" s="1"/>
      <c r="XAG624" s="1"/>
      <c r="XAH624" s="1"/>
      <c r="XAI624" s="1"/>
      <c r="XAJ624" s="1"/>
      <c r="XAK624" s="1"/>
      <c r="XAL624" s="1"/>
      <c r="XAM624" s="1"/>
      <c r="XAN624" s="1"/>
      <c r="XAO624" s="1"/>
      <c r="XAP624" s="1"/>
      <c r="XAQ624" s="1"/>
      <c r="XAR624" s="1"/>
      <c r="XAS624" s="1"/>
      <c r="XAT624" s="1"/>
      <c r="XAU624" s="1"/>
      <c r="XAV624" s="1"/>
      <c r="XAW624" s="1"/>
      <c r="XAX624" s="1"/>
      <c r="XAY624" s="1"/>
      <c r="XAZ624" s="1"/>
      <c r="XBA624" s="1"/>
      <c r="XBB624" s="1"/>
      <c r="XBC624" s="1"/>
      <c r="XBD624" s="1"/>
      <c r="XBE624" s="1"/>
      <c r="XBF624" s="1"/>
      <c r="XBG624" s="1"/>
      <c r="XBH624" s="1"/>
      <c r="XBI624" s="1"/>
      <c r="XBJ624" s="1"/>
      <c r="XBK624" s="1"/>
      <c r="XBL624" s="1"/>
      <c r="XBM624" s="1"/>
      <c r="XBN624" s="1"/>
      <c r="XBO624" s="1"/>
      <c r="XBP624" s="1"/>
      <c r="XBQ624" s="1"/>
      <c r="XBR624" s="1"/>
      <c r="XBS624" s="1"/>
      <c r="XBT624" s="1"/>
      <c r="XBU624" s="1"/>
      <c r="XBV624" s="1"/>
      <c r="XBW624" s="1"/>
      <c r="XBX624" s="1"/>
      <c r="XBY624" s="1"/>
      <c r="XBZ624" s="1"/>
      <c r="XCA624" s="1"/>
      <c r="XCB624" s="1"/>
      <c r="XCC624" s="1"/>
      <c r="XCD624" s="1"/>
      <c r="XCE624" s="1"/>
      <c r="XCF624" s="1"/>
      <c r="XCG624" s="1"/>
      <c r="XCH624" s="1"/>
      <c r="XCI624" s="1"/>
      <c r="XCJ624" s="1"/>
      <c r="XCK624" s="1"/>
      <c r="XCL624" s="1"/>
      <c r="XCM624" s="1"/>
      <c r="XCN624" s="1"/>
      <c r="XCO624" s="1"/>
      <c r="XCP624" s="1"/>
      <c r="XCQ624" s="1"/>
      <c r="XCR624" s="1"/>
      <c r="XCS624" s="1"/>
      <c r="XCT624" s="1"/>
      <c r="XCU624" s="1"/>
      <c r="XCV624" s="1"/>
      <c r="XCW624" s="1"/>
      <c r="XCX624" s="1"/>
      <c r="XCY624" s="1"/>
      <c r="XCZ624" s="1"/>
      <c r="XDA624" s="1"/>
      <c r="XDB624" s="1"/>
      <c r="XDC624" s="1"/>
      <c r="XDD624" s="1"/>
      <c r="XDE624" s="1"/>
      <c r="XDF624" s="1"/>
      <c r="XDG624" s="1"/>
      <c r="XDH624" s="1"/>
      <c r="XDI624" s="1"/>
      <c r="XDJ624" s="1"/>
      <c r="XDK624" s="1"/>
      <c r="XDL624" s="1"/>
      <c r="XDM624" s="1"/>
      <c r="XDN624" s="1"/>
      <c r="XDO624" s="1"/>
      <c r="XDP624" s="1"/>
      <c r="XDQ624" s="1"/>
      <c r="XDR624" s="1"/>
      <c r="XDS624" s="1"/>
      <c r="XDT624" s="1"/>
      <c r="XDU624" s="1"/>
      <c r="XDV624" s="1"/>
      <c r="XDW624" s="1"/>
      <c r="XDX624" s="1"/>
      <c r="XDY624" s="1"/>
      <c r="XDZ624" s="1"/>
      <c r="XEA624" s="1"/>
      <c r="XEB624" s="1"/>
      <c r="XEC624" s="1"/>
      <c r="XED624" s="1"/>
      <c r="XEE624" s="1"/>
      <c r="XEF624" s="1"/>
      <c r="XEG624" s="1"/>
      <c r="XEH624" s="1"/>
      <c r="XEI624" s="1"/>
      <c r="XEJ624" s="1"/>
      <c r="XEK624" s="1"/>
      <c r="XEL624" s="1"/>
      <c r="XEM624" s="1"/>
      <c r="XEN624" s="1"/>
      <c r="XEO624" s="1"/>
      <c r="XEP624" s="1"/>
      <c r="XEQ624" s="1"/>
      <c r="XER624" s="1"/>
      <c r="XES624" s="1"/>
      <c r="XET624" s="1"/>
      <c r="XEU624" s="1"/>
      <c r="XEV624" s="1"/>
      <c r="XEW624" s="1"/>
      <c r="XEX624" s="1"/>
      <c r="XEY624" s="1"/>
      <c r="XEZ624" s="1"/>
      <c r="XFA624" s="1"/>
      <c r="XFB624" s="1"/>
      <c r="XFC624" s="1"/>
    </row>
    <row r="625" spans="1:150 16226:16383" s="3" customFormat="1" ht="20.25" customHeight="1" x14ac:dyDescent="0.25">
      <c r="A625" s="135">
        <v>2</v>
      </c>
      <c r="B625" s="135"/>
      <c r="C625" s="61" t="s">
        <v>96</v>
      </c>
      <c r="D625" s="61" t="s">
        <v>273</v>
      </c>
      <c r="E625" s="84">
        <f>(93.41)*10.764</f>
        <v>1005.4652399999999</v>
      </c>
      <c r="F625" s="84">
        <f>(2.47*1.1+2.5*1.05)*10.764</f>
        <v>57.501288000000002</v>
      </c>
      <c r="G625" s="82">
        <v>0</v>
      </c>
      <c r="H625" s="82">
        <f>E625+F625+(IF(G625&lt;101,G625,IF(G625&lt;201,G625/2,IF(G625&lt;=301,G625/3,G625/4))))</f>
        <v>1062.9665279999999</v>
      </c>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WZB625" s="1"/>
      <c r="WZC625" s="1"/>
      <c r="WZD625" s="1"/>
      <c r="WZE625" s="1"/>
      <c r="WZF625" s="1"/>
      <c r="WZG625" s="1"/>
      <c r="WZH625" s="1"/>
      <c r="WZI625" s="1"/>
      <c r="WZJ625" s="1"/>
      <c r="WZK625" s="1"/>
      <c r="WZL625" s="1"/>
      <c r="WZM625" s="1"/>
      <c r="WZN625" s="1"/>
      <c r="WZO625" s="1"/>
      <c r="WZP625" s="1"/>
      <c r="WZQ625" s="1"/>
      <c r="WZR625" s="1"/>
      <c r="WZS625" s="1"/>
      <c r="WZT625" s="1"/>
      <c r="WZU625" s="1"/>
      <c r="WZV625" s="1"/>
      <c r="WZW625" s="1"/>
      <c r="WZX625" s="1"/>
      <c r="WZY625" s="1"/>
      <c r="WZZ625" s="1"/>
      <c r="XAA625" s="1"/>
      <c r="XAB625" s="1"/>
      <c r="XAC625" s="1"/>
      <c r="XAD625" s="1"/>
      <c r="XAE625" s="1"/>
      <c r="XAF625" s="1"/>
      <c r="XAG625" s="1"/>
      <c r="XAH625" s="1"/>
      <c r="XAI625" s="1"/>
      <c r="XAJ625" s="1"/>
      <c r="XAK625" s="1"/>
      <c r="XAL625" s="1"/>
      <c r="XAM625" s="1"/>
      <c r="XAN625" s="1"/>
      <c r="XAO625" s="1"/>
      <c r="XAP625" s="1"/>
      <c r="XAQ625" s="1"/>
      <c r="XAR625" s="1"/>
      <c r="XAS625" s="1"/>
      <c r="XAT625" s="1"/>
      <c r="XAU625" s="1"/>
      <c r="XAV625" s="1"/>
      <c r="XAW625" s="1"/>
      <c r="XAX625" s="1"/>
      <c r="XAY625" s="1"/>
      <c r="XAZ625" s="1"/>
      <c r="XBA625" s="1"/>
      <c r="XBB625" s="1"/>
      <c r="XBC625" s="1"/>
      <c r="XBD625" s="1"/>
      <c r="XBE625" s="1"/>
      <c r="XBF625" s="1"/>
      <c r="XBG625" s="1"/>
      <c r="XBH625" s="1"/>
      <c r="XBI625" s="1"/>
      <c r="XBJ625" s="1"/>
      <c r="XBK625" s="1"/>
      <c r="XBL625" s="1"/>
      <c r="XBM625" s="1"/>
      <c r="XBN625" s="1"/>
      <c r="XBO625" s="1"/>
      <c r="XBP625" s="1"/>
      <c r="XBQ625" s="1"/>
      <c r="XBR625" s="1"/>
      <c r="XBS625" s="1"/>
      <c r="XBT625" s="1"/>
      <c r="XBU625" s="1"/>
      <c r="XBV625" s="1"/>
      <c r="XBW625" s="1"/>
      <c r="XBX625" s="1"/>
      <c r="XBY625" s="1"/>
      <c r="XBZ625" s="1"/>
      <c r="XCA625" s="1"/>
      <c r="XCB625" s="1"/>
      <c r="XCC625" s="1"/>
      <c r="XCD625" s="1"/>
      <c r="XCE625" s="1"/>
      <c r="XCF625" s="1"/>
      <c r="XCG625" s="1"/>
      <c r="XCH625" s="1"/>
      <c r="XCI625" s="1"/>
      <c r="XCJ625" s="1"/>
      <c r="XCK625" s="1"/>
      <c r="XCL625" s="1"/>
      <c r="XCM625" s="1"/>
      <c r="XCN625" s="1"/>
      <c r="XCO625" s="1"/>
      <c r="XCP625" s="1"/>
      <c r="XCQ625" s="1"/>
      <c r="XCR625" s="1"/>
      <c r="XCS625" s="1"/>
      <c r="XCT625" s="1"/>
      <c r="XCU625" s="1"/>
      <c r="XCV625" s="1"/>
      <c r="XCW625" s="1"/>
      <c r="XCX625" s="1"/>
      <c r="XCY625" s="1"/>
      <c r="XCZ625" s="1"/>
      <c r="XDA625" s="1"/>
      <c r="XDB625" s="1"/>
      <c r="XDC625" s="1"/>
      <c r="XDD625" s="1"/>
      <c r="XDE625" s="1"/>
      <c r="XDF625" s="1"/>
      <c r="XDG625" s="1"/>
      <c r="XDH625" s="1"/>
      <c r="XDI625" s="1"/>
      <c r="XDJ625" s="1"/>
      <c r="XDK625" s="1"/>
      <c r="XDL625" s="1"/>
      <c r="XDM625" s="1"/>
      <c r="XDN625" s="1"/>
      <c r="XDO625" s="1"/>
      <c r="XDP625" s="1"/>
      <c r="XDQ625" s="1"/>
      <c r="XDR625" s="1"/>
      <c r="XDS625" s="1"/>
      <c r="XDT625" s="1"/>
      <c r="XDU625" s="1"/>
      <c r="XDV625" s="1"/>
      <c r="XDW625" s="1"/>
      <c r="XDX625" s="1"/>
      <c r="XDY625" s="1"/>
      <c r="XDZ625" s="1"/>
      <c r="XEA625" s="1"/>
      <c r="XEB625" s="1"/>
      <c r="XEC625" s="1"/>
      <c r="XED625" s="1"/>
      <c r="XEE625" s="1"/>
      <c r="XEF625" s="1"/>
      <c r="XEG625" s="1"/>
      <c r="XEH625" s="1"/>
      <c r="XEI625" s="1"/>
      <c r="XEJ625" s="1"/>
      <c r="XEK625" s="1"/>
      <c r="XEL625" s="1"/>
      <c r="XEM625" s="1"/>
      <c r="XEN625" s="1"/>
      <c r="XEO625" s="1"/>
      <c r="XEP625" s="1"/>
      <c r="XEQ625" s="1"/>
      <c r="XER625" s="1"/>
      <c r="XES625" s="1"/>
      <c r="XET625" s="1"/>
      <c r="XEU625" s="1"/>
      <c r="XEV625" s="1"/>
      <c r="XEW625" s="1"/>
      <c r="XEX625" s="1"/>
      <c r="XEY625" s="1"/>
      <c r="XEZ625" s="1"/>
      <c r="XFA625" s="1"/>
      <c r="XFB625" s="1"/>
      <c r="XFC625" s="1"/>
    </row>
    <row r="626" spans="1:150 16226:16383" s="3" customFormat="1" ht="20.25" customHeight="1" x14ac:dyDescent="0.25">
      <c r="A626" s="135">
        <v>3</v>
      </c>
      <c r="B626" s="135"/>
      <c r="C626" s="61" t="s">
        <v>96</v>
      </c>
      <c r="D626" s="182" t="s">
        <v>278</v>
      </c>
      <c r="E626" s="183"/>
      <c r="F626" s="183"/>
      <c r="G626" s="183"/>
      <c r="H626" s="184"/>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WZB626" s="1"/>
      <c r="WZC626" s="1"/>
      <c r="WZD626" s="1"/>
      <c r="WZE626" s="1"/>
      <c r="WZF626" s="1"/>
      <c r="WZG626" s="1"/>
      <c r="WZH626" s="1"/>
      <c r="WZI626" s="1"/>
      <c r="WZJ626" s="1"/>
      <c r="WZK626" s="1"/>
      <c r="WZL626" s="1"/>
      <c r="WZM626" s="1"/>
      <c r="WZN626" s="1"/>
      <c r="WZO626" s="1"/>
      <c r="WZP626" s="1"/>
      <c r="WZQ626" s="1"/>
      <c r="WZR626" s="1"/>
      <c r="WZS626" s="1"/>
      <c r="WZT626" s="1"/>
      <c r="WZU626" s="1"/>
      <c r="WZV626" s="1"/>
      <c r="WZW626" s="1"/>
      <c r="WZX626" s="1"/>
      <c r="WZY626" s="1"/>
      <c r="WZZ626" s="1"/>
      <c r="XAA626" s="1"/>
      <c r="XAB626" s="1"/>
      <c r="XAC626" s="1"/>
      <c r="XAD626" s="1"/>
      <c r="XAE626" s="1"/>
      <c r="XAF626" s="1"/>
      <c r="XAG626" s="1"/>
      <c r="XAH626" s="1"/>
      <c r="XAI626" s="1"/>
      <c r="XAJ626" s="1"/>
      <c r="XAK626" s="1"/>
      <c r="XAL626" s="1"/>
      <c r="XAM626" s="1"/>
      <c r="XAN626" s="1"/>
      <c r="XAO626" s="1"/>
      <c r="XAP626" s="1"/>
      <c r="XAQ626" s="1"/>
      <c r="XAR626" s="1"/>
      <c r="XAS626" s="1"/>
      <c r="XAT626" s="1"/>
      <c r="XAU626" s="1"/>
      <c r="XAV626" s="1"/>
      <c r="XAW626" s="1"/>
      <c r="XAX626" s="1"/>
      <c r="XAY626" s="1"/>
      <c r="XAZ626" s="1"/>
      <c r="XBA626" s="1"/>
      <c r="XBB626" s="1"/>
      <c r="XBC626" s="1"/>
      <c r="XBD626" s="1"/>
      <c r="XBE626" s="1"/>
      <c r="XBF626" s="1"/>
      <c r="XBG626" s="1"/>
      <c r="XBH626" s="1"/>
      <c r="XBI626" s="1"/>
      <c r="XBJ626" s="1"/>
      <c r="XBK626" s="1"/>
      <c r="XBL626" s="1"/>
      <c r="XBM626" s="1"/>
      <c r="XBN626" s="1"/>
      <c r="XBO626" s="1"/>
      <c r="XBP626" s="1"/>
      <c r="XBQ626" s="1"/>
      <c r="XBR626" s="1"/>
      <c r="XBS626" s="1"/>
      <c r="XBT626" s="1"/>
      <c r="XBU626" s="1"/>
      <c r="XBV626" s="1"/>
      <c r="XBW626" s="1"/>
      <c r="XBX626" s="1"/>
      <c r="XBY626" s="1"/>
      <c r="XBZ626" s="1"/>
      <c r="XCA626" s="1"/>
      <c r="XCB626" s="1"/>
      <c r="XCC626" s="1"/>
      <c r="XCD626" s="1"/>
      <c r="XCE626" s="1"/>
      <c r="XCF626" s="1"/>
      <c r="XCG626" s="1"/>
      <c r="XCH626" s="1"/>
      <c r="XCI626" s="1"/>
      <c r="XCJ626" s="1"/>
      <c r="XCK626" s="1"/>
      <c r="XCL626" s="1"/>
      <c r="XCM626" s="1"/>
      <c r="XCN626" s="1"/>
      <c r="XCO626" s="1"/>
      <c r="XCP626" s="1"/>
      <c r="XCQ626" s="1"/>
      <c r="XCR626" s="1"/>
      <c r="XCS626" s="1"/>
      <c r="XCT626" s="1"/>
      <c r="XCU626" s="1"/>
      <c r="XCV626" s="1"/>
      <c r="XCW626" s="1"/>
      <c r="XCX626" s="1"/>
      <c r="XCY626" s="1"/>
      <c r="XCZ626" s="1"/>
      <c r="XDA626" s="1"/>
      <c r="XDB626" s="1"/>
      <c r="XDC626" s="1"/>
      <c r="XDD626" s="1"/>
      <c r="XDE626" s="1"/>
      <c r="XDF626" s="1"/>
      <c r="XDG626" s="1"/>
      <c r="XDH626" s="1"/>
      <c r="XDI626" s="1"/>
      <c r="XDJ626" s="1"/>
      <c r="XDK626" s="1"/>
      <c r="XDL626" s="1"/>
      <c r="XDM626" s="1"/>
      <c r="XDN626" s="1"/>
      <c r="XDO626" s="1"/>
      <c r="XDP626" s="1"/>
      <c r="XDQ626" s="1"/>
      <c r="XDR626" s="1"/>
      <c r="XDS626" s="1"/>
      <c r="XDT626" s="1"/>
      <c r="XDU626" s="1"/>
      <c r="XDV626" s="1"/>
      <c r="XDW626" s="1"/>
      <c r="XDX626" s="1"/>
      <c r="XDY626" s="1"/>
      <c r="XDZ626" s="1"/>
      <c r="XEA626" s="1"/>
      <c r="XEB626" s="1"/>
      <c r="XEC626" s="1"/>
      <c r="XED626" s="1"/>
      <c r="XEE626" s="1"/>
      <c r="XEF626" s="1"/>
      <c r="XEG626" s="1"/>
      <c r="XEH626" s="1"/>
      <c r="XEI626" s="1"/>
      <c r="XEJ626" s="1"/>
      <c r="XEK626" s="1"/>
      <c r="XEL626" s="1"/>
      <c r="XEM626" s="1"/>
      <c r="XEN626" s="1"/>
      <c r="XEO626" s="1"/>
      <c r="XEP626" s="1"/>
      <c r="XEQ626" s="1"/>
      <c r="XER626" s="1"/>
      <c r="XES626" s="1"/>
      <c r="XET626" s="1"/>
      <c r="XEU626" s="1"/>
      <c r="XEV626" s="1"/>
      <c r="XEW626" s="1"/>
      <c r="XEX626" s="1"/>
      <c r="XEY626" s="1"/>
      <c r="XEZ626" s="1"/>
      <c r="XFA626" s="1"/>
      <c r="XFB626" s="1"/>
      <c r="XFC626" s="1"/>
    </row>
    <row r="627" spans="1:150 16226:16383" s="3" customFormat="1" ht="20.25" customHeight="1" x14ac:dyDescent="0.25">
      <c r="A627" s="110">
        <v>4</v>
      </c>
      <c r="B627" s="112"/>
      <c r="C627" s="61" t="s">
        <v>96</v>
      </c>
      <c r="D627" s="188"/>
      <c r="E627" s="189"/>
      <c r="F627" s="189"/>
      <c r="G627" s="189"/>
      <c r="H627" s="190"/>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WZB627" s="1"/>
      <c r="WZC627" s="1"/>
      <c r="WZD627" s="1"/>
      <c r="WZE627" s="1"/>
      <c r="WZF627" s="1"/>
      <c r="WZG627" s="1"/>
      <c r="WZH627" s="1"/>
      <c r="WZI627" s="1"/>
      <c r="WZJ627" s="1"/>
      <c r="WZK627" s="1"/>
      <c r="WZL627" s="1"/>
      <c r="WZM627" s="1"/>
      <c r="WZN627" s="1"/>
      <c r="WZO627" s="1"/>
      <c r="WZP627" s="1"/>
      <c r="WZQ627" s="1"/>
      <c r="WZR627" s="1"/>
      <c r="WZS627" s="1"/>
      <c r="WZT627" s="1"/>
      <c r="WZU627" s="1"/>
      <c r="WZV627" s="1"/>
      <c r="WZW627" s="1"/>
      <c r="WZX627" s="1"/>
      <c r="WZY627" s="1"/>
      <c r="WZZ627" s="1"/>
      <c r="XAA627" s="1"/>
      <c r="XAB627" s="1"/>
      <c r="XAC627" s="1"/>
      <c r="XAD627" s="1"/>
      <c r="XAE627" s="1"/>
      <c r="XAF627" s="1"/>
      <c r="XAG627" s="1"/>
      <c r="XAH627" s="1"/>
      <c r="XAI627" s="1"/>
      <c r="XAJ627" s="1"/>
      <c r="XAK627" s="1"/>
      <c r="XAL627" s="1"/>
      <c r="XAM627" s="1"/>
      <c r="XAN627" s="1"/>
      <c r="XAO627" s="1"/>
      <c r="XAP627" s="1"/>
      <c r="XAQ627" s="1"/>
      <c r="XAR627" s="1"/>
      <c r="XAS627" s="1"/>
      <c r="XAT627" s="1"/>
      <c r="XAU627" s="1"/>
      <c r="XAV627" s="1"/>
      <c r="XAW627" s="1"/>
      <c r="XAX627" s="1"/>
      <c r="XAY627" s="1"/>
      <c r="XAZ627" s="1"/>
      <c r="XBA627" s="1"/>
      <c r="XBB627" s="1"/>
      <c r="XBC627" s="1"/>
      <c r="XBD627" s="1"/>
      <c r="XBE627" s="1"/>
      <c r="XBF627" s="1"/>
      <c r="XBG627" s="1"/>
      <c r="XBH627" s="1"/>
      <c r="XBI627" s="1"/>
      <c r="XBJ627" s="1"/>
      <c r="XBK627" s="1"/>
      <c r="XBL627" s="1"/>
      <c r="XBM627" s="1"/>
      <c r="XBN627" s="1"/>
      <c r="XBO627" s="1"/>
      <c r="XBP627" s="1"/>
      <c r="XBQ627" s="1"/>
      <c r="XBR627" s="1"/>
      <c r="XBS627" s="1"/>
      <c r="XBT627" s="1"/>
      <c r="XBU627" s="1"/>
      <c r="XBV627" s="1"/>
      <c r="XBW627" s="1"/>
      <c r="XBX627" s="1"/>
      <c r="XBY627" s="1"/>
      <c r="XBZ627" s="1"/>
      <c r="XCA627" s="1"/>
      <c r="XCB627" s="1"/>
      <c r="XCC627" s="1"/>
      <c r="XCD627" s="1"/>
      <c r="XCE627" s="1"/>
      <c r="XCF627" s="1"/>
      <c r="XCG627" s="1"/>
      <c r="XCH627" s="1"/>
      <c r="XCI627" s="1"/>
      <c r="XCJ627" s="1"/>
      <c r="XCK627" s="1"/>
      <c r="XCL627" s="1"/>
      <c r="XCM627" s="1"/>
      <c r="XCN627" s="1"/>
      <c r="XCO627" s="1"/>
      <c r="XCP627" s="1"/>
      <c r="XCQ627" s="1"/>
      <c r="XCR627" s="1"/>
      <c r="XCS627" s="1"/>
      <c r="XCT627" s="1"/>
      <c r="XCU627" s="1"/>
      <c r="XCV627" s="1"/>
      <c r="XCW627" s="1"/>
      <c r="XCX627" s="1"/>
      <c r="XCY627" s="1"/>
      <c r="XCZ627" s="1"/>
      <c r="XDA627" s="1"/>
      <c r="XDB627" s="1"/>
      <c r="XDC627" s="1"/>
      <c r="XDD627" s="1"/>
      <c r="XDE627" s="1"/>
      <c r="XDF627" s="1"/>
      <c r="XDG627" s="1"/>
      <c r="XDH627" s="1"/>
      <c r="XDI627" s="1"/>
      <c r="XDJ627" s="1"/>
      <c r="XDK627" s="1"/>
      <c r="XDL627" s="1"/>
      <c r="XDM627" s="1"/>
      <c r="XDN627" s="1"/>
      <c r="XDO627" s="1"/>
      <c r="XDP627" s="1"/>
      <c r="XDQ627" s="1"/>
      <c r="XDR627" s="1"/>
      <c r="XDS627" s="1"/>
      <c r="XDT627" s="1"/>
      <c r="XDU627" s="1"/>
      <c r="XDV627" s="1"/>
      <c r="XDW627" s="1"/>
      <c r="XDX627" s="1"/>
      <c r="XDY627" s="1"/>
      <c r="XDZ627" s="1"/>
      <c r="XEA627" s="1"/>
      <c r="XEB627" s="1"/>
      <c r="XEC627" s="1"/>
      <c r="XED627" s="1"/>
      <c r="XEE627" s="1"/>
      <c r="XEF627" s="1"/>
      <c r="XEG627" s="1"/>
      <c r="XEH627" s="1"/>
      <c r="XEI627" s="1"/>
      <c r="XEJ627" s="1"/>
      <c r="XEK627" s="1"/>
      <c r="XEL627" s="1"/>
      <c r="XEM627" s="1"/>
      <c r="XEN627" s="1"/>
      <c r="XEO627" s="1"/>
      <c r="XEP627" s="1"/>
      <c r="XEQ627" s="1"/>
      <c r="XER627" s="1"/>
      <c r="XES627" s="1"/>
      <c r="XET627" s="1"/>
      <c r="XEU627" s="1"/>
      <c r="XEV627" s="1"/>
      <c r="XEW627" s="1"/>
      <c r="XEX627" s="1"/>
      <c r="XEY627" s="1"/>
      <c r="XEZ627" s="1"/>
      <c r="XFA627" s="1"/>
      <c r="XFB627" s="1"/>
      <c r="XFC627" s="1"/>
    </row>
    <row r="628" spans="1:150 16226:16383" s="3" customFormat="1" ht="20.25" customHeight="1" x14ac:dyDescent="0.25">
      <c r="A628" s="135">
        <v>5</v>
      </c>
      <c r="B628" s="135"/>
      <c r="C628" s="61" t="s">
        <v>96</v>
      </c>
      <c r="D628" s="182" t="s">
        <v>279</v>
      </c>
      <c r="E628" s="183"/>
      <c r="F628" s="183"/>
      <c r="G628" s="183"/>
      <c r="H628" s="184"/>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WZB628" s="1"/>
      <c r="WZC628" s="1"/>
      <c r="WZD628" s="1"/>
      <c r="WZE628" s="1"/>
      <c r="WZF628" s="1"/>
      <c r="WZG628" s="1"/>
      <c r="WZH628" s="1"/>
      <c r="WZI628" s="1"/>
      <c r="WZJ628" s="1"/>
      <c r="WZK628" s="1"/>
      <c r="WZL628" s="1"/>
      <c r="WZM628" s="1"/>
      <c r="WZN628" s="1"/>
      <c r="WZO628" s="1"/>
      <c r="WZP628" s="1"/>
      <c r="WZQ628" s="1"/>
      <c r="WZR628" s="1"/>
      <c r="WZS628" s="1"/>
      <c r="WZT628" s="1"/>
      <c r="WZU628" s="1"/>
      <c r="WZV628" s="1"/>
      <c r="WZW628" s="1"/>
      <c r="WZX628" s="1"/>
      <c r="WZY628" s="1"/>
      <c r="WZZ628" s="1"/>
      <c r="XAA628" s="1"/>
      <c r="XAB628" s="1"/>
      <c r="XAC628" s="1"/>
      <c r="XAD628" s="1"/>
      <c r="XAE628" s="1"/>
      <c r="XAF628" s="1"/>
      <c r="XAG628" s="1"/>
      <c r="XAH628" s="1"/>
      <c r="XAI628" s="1"/>
      <c r="XAJ628" s="1"/>
      <c r="XAK628" s="1"/>
      <c r="XAL628" s="1"/>
      <c r="XAM628" s="1"/>
      <c r="XAN628" s="1"/>
      <c r="XAO628" s="1"/>
      <c r="XAP628" s="1"/>
      <c r="XAQ628" s="1"/>
      <c r="XAR628" s="1"/>
      <c r="XAS628" s="1"/>
      <c r="XAT628" s="1"/>
      <c r="XAU628" s="1"/>
      <c r="XAV628" s="1"/>
      <c r="XAW628" s="1"/>
      <c r="XAX628" s="1"/>
      <c r="XAY628" s="1"/>
      <c r="XAZ628" s="1"/>
      <c r="XBA628" s="1"/>
      <c r="XBB628" s="1"/>
      <c r="XBC628" s="1"/>
      <c r="XBD628" s="1"/>
      <c r="XBE628" s="1"/>
      <c r="XBF628" s="1"/>
      <c r="XBG628" s="1"/>
      <c r="XBH628" s="1"/>
      <c r="XBI628" s="1"/>
      <c r="XBJ628" s="1"/>
      <c r="XBK628" s="1"/>
      <c r="XBL628" s="1"/>
      <c r="XBM628" s="1"/>
      <c r="XBN628" s="1"/>
      <c r="XBO628" s="1"/>
      <c r="XBP628" s="1"/>
      <c r="XBQ628" s="1"/>
      <c r="XBR628" s="1"/>
      <c r="XBS628" s="1"/>
      <c r="XBT628" s="1"/>
      <c r="XBU628" s="1"/>
      <c r="XBV628" s="1"/>
      <c r="XBW628" s="1"/>
      <c r="XBX628" s="1"/>
      <c r="XBY628" s="1"/>
      <c r="XBZ628" s="1"/>
      <c r="XCA628" s="1"/>
      <c r="XCB628" s="1"/>
      <c r="XCC628" s="1"/>
      <c r="XCD628" s="1"/>
      <c r="XCE628" s="1"/>
      <c r="XCF628" s="1"/>
      <c r="XCG628" s="1"/>
      <c r="XCH628" s="1"/>
      <c r="XCI628" s="1"/>
      <c r="XCJ628" s="1"/>
      <c r="XCK628" s="1"/>
      <c r="XCL628" s="1"/>
      <c r="XCM628" s="1"/>
      <c r="XCN628" s="1"/>
      <c r="XCO628" s="1"/>
      <c r="XCP628" s="1"/>
      <c r="XCQ628" s="1"/>
      <c r="XCR628" s="1"/>
      <c r="XCS628" s="1"/>
      <c r="XCT628" s="1"/>
      <c r="XCU628" s="1"/>
      <c r="XCV628" s="1"/>
      <c r="XCW628" s="1"/>
      <c r="XCX628" s="1"/>
      <c r="XCY628" s="1"/>
      <c r="XCZ628" s="1"/>
      <c r="XDA628" s="1"/>
      <c r="XDB628" s="1"/>
      <c r="XDC628" s="1"/>
      <c r="XDD628" s="1"/>
      <c r="XDE628" s="1"/>
      <c r="XDF628" s="1"/>
      <c r="XDG628" s="1"/>
      <c r="XDH628" s="1"/>
      <c r="XDI628" s="1"/>
      <c r="XDJ628" s="1"/>
      <c r="XDK628" s="1"/>
      <c r="XDL628" s="1"/>
      <c r="XDM628" s="1"/>
      <c r="XDN628" s="1"/>
      <c r="XDO628" s="1"/>
      <c r="XDP628" s="1"/>
      <c r="XDQ628" s="1"/>
      <c r="XDR628" s="1"/>
      <c r="XDS628" s="1"/>
      <c r="XDT628" s="1"/>
      <c r="XDU628" s="1"/>
      <c r="XDV628" s="1"/>
      <c r="XDW628" s="1"/>
      <c r="XDX628" s="1"/>
      <c r="XDY628" s="1"/>
      <c r="XDZ628" s="1"/>
      <c r="XEA628" s="1"/>
      <c r="XEB628" s="1"/>
      <c r="XEC628" s="1"/>
      <c r="XED628" s="1"/>
      <c r="XEE628" s="1"/>
      <c r="XEF628" s="1"/>
      <c r="XEG628" s="1"/>
      <c r="XEH628" s="1"/>
      <c r="XEI628" s="1"/>
      <c r="XEJ628" s="1"/>
      <c r="XEK628" s="1"/>
      <c r="XEL628" s="1"/>
      <c r="XEM628" s="1"/>
      <c r="XEN628" s="1"/>
      <c r="XEO628" s="1"/>
      <c r="XEP628" s="1"/>
      <c r="XEQ628" s="1"/>
      <c r="XER628" s="1"/>
      <c r="XES628" s="1"/>
      <c r="XET628" s="1"/>
      <c r="XEU628" s="1"/>
      <c r="XEV628" s="1"/>
      <c r="XEW628" s="1"/>
      <c r="XEX628" s="1"/>
      <c r="XEY628" s="1"/>
      <c r="XEZ628" s="1"/>
      <c r="XFA628" s="1"/>
      <c r="XFB628" s="1"/>
      <c r="XFC628" s="1"/>
    </row>
    <row r="629" spans="1:150 16226:16383" s="3" customFormat="1" ht="20.25" customHeight="1" x14ac:dyDescent="0.25">
      <c r="A629" s="135">
        <v>6</v>
      </c>
      <c r="B629" s="135"/>
      <c r="C629" s="61" t="s">
        <v>96</v>
      </c>
      <c r="D629" s="188"/>
      <c r="E629" s="189"/>
      <c r="F629" s="189"/>
      <c r="G629" s="189"/>
      <c r="H629" s="190"/>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WZB629" s="1"/>
      <c r="WZC629" s="1"/>
      <c r="WZD629" s="1"/>
      <c r="WZE629" s="1"/>
      <c r="WZF629" s="1"/>
      <c r="WZG629" s="1"/>
      <c r="WZH629" s="1"/>
      <c r="WZI629" s="1"/>
      <c r="WZJ629" s="1"/>
      <c r="WZK629" s="1"/>
      <c r="WZL629" s="1"/>
      <c r="WZM629" s="1"/>
      <c r="WZN629" s="1"/>
      <c r="WZO629" s="1"/>
      <c r="WZP629" s="1"/>
      <c r="WZQ629" s="1"/>
      <c r="WZR629" s="1"/>
      <c r="WZS629" s="1"/>
      <c r="WZT629" s="1"/>
      <c r="WZU629" s="1"/>
      <c r="WZV629" s="1"/>
      <c r="WZW629" s="1"/>
      <c r="WZX629" s="1"/>
      <c r="WZY629" s="1"/>
      <c r="WZZ629" s="1"/>
      <c r="XAA629" s="1"/>
      <c r="XAB629" s="1"/>
      <c r="XAC629" s="1"/>
      <c r="XAD629" s="1"/>
      <c r="XAE629" s="1"/>
      <c r="XAF629" s="1"/>
      <c r="XAG629" s="1"/>
      <c r="XAH629" s="1"/>
      <c r="XAI629" s="1"/>
      <c r="XAJ629" s="1"/>
      <c r="XAK629" s="1"/>
      <c r="XAL629" s="1"/>
      <c r="XAM629" s="1"/>
      <c r="XAN629" s="1"/>
      <c r="XAO629" s="1"/>
      <c r="XAP629" s="1"/>
      <c r="XAQ629" s="1"/>
      <c r="XAR629" s="1"/>
      <c r="XAS629" s="1"/>
      <c r="XAT629" s="1"/>
      <c r="XAU629" s="1"/>
      <c r="XAV629" s="1"/>
      <c r="XAW629" s="1"/>
      <c r="XAX629" s="1"/>
      <c r="XAY629" s="1"/>
      <c r="XAZ629" s="1"/>
      <c r="XBA629" s="1"/>
      <c r="XBB629" s="1"/>
      <c r="XBC629" s="1"/>
      <c r="XBD629" s="1"/>
      <c r="XBE629" s="1"/>
      <c r="XBF629" s="1"/>
      <c r="XBG629" s="1"/>
      <c r="XBH629" s="1"/>
      <c r="XBI629" s="1"/>
      <c r="XBJ629" s="1"/>
      <c r="XBK629" s="1"/>
      <c r="XBL629" s="1"/>
      <c r="XBM629" s="1"/>
      <c r="XBN629" s="1"/>
      <c r="XBO629" s="1"/>
      <c r="XBP629" s="1"/>
      <c r="XBQ629" s="1"/>
      <c r="XBR629" s="1"/>
      <c r="XBS629" s="1"/>
      <c r="XBT629" s="1"/>
      <c r="XBU629" s="1"/>
      <c r="XBV629" s="1"/>
      <c r="XBW629" s="1"/>
      <c r="XBX629" s="1"/>
      <c r="XBY629" s="1"/>
      <c r="XBZ629" s="1"/>
      <c r="XCA629" s="1"/>
      <c r="XCB629" s="1"/>
      <c r="XCC629" s="1"/>
      <c r="XCD629" s="1"/>
      <c r="XCE629" s="1"/>
      <c r="XCF629" s="1"/>
      <c r="XCG629" s="1"/>
      <c r="XCH629" s="1"/>
      <c r="XCI629" s="1"/>
      <c r="XCJ629" s="1"/>
      <c r="XCK629" s="1"/>
      <c r="XCL629" s="1"/>
      <c r="XCM629" s="1"/>
      <c r="XCN629" s="1"/>
      <c r="XCO629" s="1"/>
      <c r="XCP629" s="1"/>
      <c r="XCQ629" s="1"/>
      <c r="XCR629" s="1"/>
      <c r="XCS629" s="1"/>
      <c r="XCT629" s="1"/>
      <c r="XCU629" s="1"/>
      <c r="XCV629" s="1"/>
      <c r="XCW629" s="1"/>
      <c r="XCX629" s="1"/>
      <c r="XCY629" s="1"/>
      <c r="XCZ629" s="1"/>
      <c r="XDA629" s="1"/>
      <c r="XDB629" s="1"/>
      <c r="XDC629" s="1"/>
      <c r="XDD629" s="1"/>
      <c r="XDE629" s="1"/>
      <c r="XDF629" s="1"/>
      <c r="XDG629" s="1"/>
      <c r="XDH629" s="1"/>
      <c r="XDI629" s="1"/>
      <c r="XDJ629" s="1"/>
      <c r="XDK629" s="1"/>
      <c r="XDL629" s="1"/>
      <c r="XDM629" s="1"/>
      <c r="XDN629" s="1"/>
      <c r="XDO629" s="1"/>
      <c r="XDP629" s="1"/>
      <c r="XDQ629" s="1"/>
      <c r="XDR629" s="1"/>
      <c r="XDS629" s="1"/>
      <c r="XDT629" s="1"/>
      <c r="XDU629" s="1"/>
      <c r="XDV629" s="1"/>
      <c r="XDW629" s="1"/>
      <c r="XDX629" s="1"/>
      <c r="XDY629" s="1"/>
      <c r="XDZ629" s="1"/>
      <c r="XEA629" s="1"/>
      <c r="XEB629" s="1"/>
      <c r="XEC629" s="1"/>
      <c r="XED629" s="1"/>
      <c r="XEE629" s="1"/>
      <c r="XEF629" s="1"/>
      <c r="XEG629" s="1"/>
      <c r="XEH629" s="1"/>
      <c r="XEI629" s="1"/>
      <c r="XEJ629" s="1"/>
      <c r="XEK629" s="1"/>
      <c r="XEL629" s="1"/>
      <c r="XEM629" s="1"/>
      <c r="XEN629" s="1"/>
      <c r="XEO629" s="1"/>
      <c r="XEP629" s="1"/>
      <c r="XEQ629" s="1"/>
      <c r="XER629" s="1"/>
      <c r="XES629" s="1"/>
      <c r="XET629" s="1"/>
      <c r="XEU629" s="1"/>
      <c r="XEV629" s="1"/>
      <c r="XEW629" s="1"/>
      <c r="XEX629" s="1"/>
      <c r="XEY629" s="1"/>
      <c r="XEZ629" s="1"/>
      <c r="XFA629" s="1"/>
      <c r="XFB629" s="1"/>
      <c r="XFC629" s="1"/>
    </row>
    <row r="630" spans="1:150 16226:16383" s="3" customFormat="1" ht="20.25" x14ac:dyDescent="0.25">
      <c r="A630" s="101" t="s">
        <v>281</v>
      </c>
      <c r="B630" s="102"/>
      <c r="C630" s="102"/>
      <c r="D630" s="102"/>
      <c r="E630" s="102"/>
      <c r="F630" s="102"/>
      <c r="G630" s="102"/>
      <c r="H630" s="103"/>
      <c r="I630" s="87">
        <f>6+6+6+6+5</f>
        <v>29</v>
      </c>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WZB630" s="1"/>
      <c r="WZC630" s="1"/>
      <c r="WZD630" s="1"/>
      <c r="WZE630" s="1"/>
      <c r="WZF630" s="1"/>
      <c r="WZG630" s="1"/>
      <c r="WZH630" s="1"/>
      <c r="WZI630" s="1"/>
      <c r="WZJ630" s="1"/>
      <c r="WZK630" s="1"/>
      <c r="WZL630" s="1"/>
      <c r="WZM630" s="1"/>
      <c r="WZN630" s="1"/>
      <c r="WZO630" s="1"/>
      <c r="WZP630" s="1"/>
      <c r="WZQ630" s="1"/>
      <c r="WZR630" s="1"/>
      <c r="WZS630" s="1"/>
      <c r="WZT630" s="1"/>
      <c r="WZU630" s="1"/>
      <c r="WZV630" s="1"/>
      <c r="WZW630" s="1"/>
      <c r="WZX630" s="1"/>
      <c r="WZY630" s="1"/>
      <c r="WZZ630" s="1"/>
      <c r="XAA630" s="1"/>
      <c r="XAB630" s="1"/>
      <c r="XAC630" s="1"/>
      <c r="XAD630" s="1"/>
      <c r="XAE630" s="1"/>
      <c r="XAF630" s="1"/>
      <c r="XAG630" s="1"/>
      <c r="XAH630" s="1"/>
      <c r="XAI630" s="1"/>
      <c r="XAJ630" s="1"/>
      <c r="XAK630" s="1"/>
      <c r="XAL630" s="1"/>
      <c r="XAM630" s="1"/>
      <c r="XAN630" s="1"/>
      <c r="XAO630" s="1"/>
      <c r="XAP630" s="1"/>
      <c r="XAQ630" s="1"/>
      <c r="XAR630" s="1"/>
      <c r="XAS630" s="1"/>
      <c r="XAT630" s="1"/>
      <c r="XAU630" s="1"/>
      <c r="XAV630" s="1"/>
      <c r="XAW630" s="1"/>
      <c r="XAX630" s="1"/>
      <c r="XAY630" s="1"/>
      <c r="XAZ630" s="1"/>
      <c r="XBA630" s="1"/>
      <c r="XBB630" s="1"/>
      <c r="XBC630" s="1"/>
      <c r="XBD630" s="1"/>
      <c r="XBE630" s="1"/>
      <c r="XBF630" s="1"/>
      <c r="XBG630" s="1"/>
      <c r="XBH630" s="1"/>
      <c r="XBI630" s="1"/>
      <c r="XBJ630" s="1"/>
      <c r="XBK630" s="1"/>
      <c r="XBL630" s="1"/>
      <c r="XBM630" s="1"/>
      <c r="XBN630" s="1"/>
      <c r="XBO630" s="1"/>
      <c r="XBP630" s="1"/>
      <c r="XBQ630" s="1"/>
      <c r="XBR630" s="1"/>
      <c r="XBS630" s="1"/>
      <c r="XBT630" s="1"/>
      <c r="XBU630" s="1"/>
      <c r="XBV630" s="1"/>
      <c r="XBW630" s="1"/>
      <c r="XBX630" s="1"/>
      <c r="XBY630" s="1"/>
      <c r="XBZ630" s="1"/>
      <c r="XCA630" s="1"/>
      <c r="XCB630" s="1"/>
      <c r="XCC630" s="1"/>
      <c r="XCD630" s="1"/>
      <c r="XCE630" s="1"/>
      <c r="XCF630" s="1"/>
      <c r="XCG630" s="1"/>
      <c r="XCH630" s="1"/>
      <c r="XCI630" s="1"/>
      <c r="XCJ630" s="1"/>
      <c r="XCK630" s="1"/>
      <c r="XCL630" s="1"/>
      <c r="XCM630" s="1"/>
      <c r="XCN630" s="1"/>
      <c r="XCO630" s="1"/>
      <c r="XCP630" s="1"/>
      <c r="XCQ630" s="1"/>
      <c r="XCR630" s="1"/>
      <c r="XCS630" s="1"/>
      <c r="XCT630" s="1"/>
      <c r="XCU630" s="1"/>
      <c r="XCV630" s="1"/>
      <c r="XCW630" s="1"/>
      <c r="XCX630" s="1"/>
      <c r="XCY630" s="1"/>
      <c r="XCZ630" s="1"/>
      <c r="XDA630" s="1"/>
      <c r="XDB630" s="1"/>
      <c r="XDC630" s="1"/>
      <c r="XDD630" s="1"/>
      <c r="XDE630" s="1"/>
      <c r="XDF630" s="1"/>
      <c r="XDG630" s="1"/>
      <c r="XDH630" s="1"/>
      <c r="XDI630" s="1"/>
      <c r="XDJ630" s="1"/>
      <c r="XDK630" s="1"/>
      <c r="XDL630" s="1"/>
      <c r="XDM630" s="1"/>
      <c r="XDN630" s="1"/>
      <c r="XDO630" s="1"/>
      <c r="XDP630" s="1"/>
      <c r="XDQ630" s="1"/>
      <c r="XDR630" s="1"/>
      <c r="XDS630" s="1"/>
      <c r="XDT630" s="1"/>
      <c r="XDU630" s="1"/>
      <c r="XDV630" s="1"/>
      <c r="XDW630" s="1"/>
      <c r="XDX630" s="1"/>
      <c r="XDY630" s="1"/>
      <c r="XDZ630" s="1"/>
      <c r="XEA630" s="1"/>
      <c r="XEB630" s="1"/>
      <c r="XEC630" s="1"/>
      <c r="XED630" s="1"/>
      <c r="XEE630" s="1"/>
      <c r="XEF630" s="1"/>
      <c r="XEG630" s="1"/>
      <c r="XEH630" s="1"/>
      <c r="XEI630" s="1"/>
      <c r="XEJ630" s="1"/>
      <c r="XEK630" s="1"/>
      <c r="XEL630" s="1"/>
      <c r="XEM630" s="1"/>
      <c r="XEN630" s="1"/>
      <c r="XEO630" s="1"/>
      <c r="XEP630" s="1"/>
      <c r="XEQ630" s="1"/>
      <c r="XER630" s="1"/>
      <c r="XES630" s="1"/>
      <c r="XET630" s="1"/>
      <c r="XEU630" s="1"/>
      <c r="XEV630" s="1"/>
      <c r="XEW630" s="1"/>
      <c r="XEX630" s="1"/>
      <c r="XEY630" s="1"/>
      <c r="XEZ630" s="1"/>
      <c r="XFA630" s="1"/>
      <c r="XFB630" s="1"/>
      <c r="XFC630" s="1"/>
    </row>
    <row r="631" spans="1:150 16226:16383" s="3" customFormat="1" ht="20.25" customHeight="1" x14ac:dyDescent="0.25">
      <c r="A631" s="110">
        <v>1</v>
      </c>
      <c r="B631" s="112"/>
      <c r="C631" s="61" t="s">
        <v>96</v>
      </c>
      <c r="D631" s="61" t="s">
        <v>273</v>
      </c>
      <c r="E631" s="82">
        <f>(93.41)*10.764</f>
        <v>1005.4652399999999</v>
      </c>
      <c r="F631" s="82">
        <f>(2.47*1.1+2.5*1.05)*10.764</f>
        <v>57.501288000000002</v>
      </c>
      <c r="G631" s="61">
        <v>0</v>
      </c>
      <c r="H631" s="82">
        <f t="shared" ref="H631:H636" si="35">E631+F631+(IF(G631&lt;101,G631,IF(G631&lt;201,G631/2,IF(G631&lt;=301,G631/3,G631/4))))</f>
        <v>1062.9665279999999</v>
      </c>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WZB631" s="1"/>
      <c r="WZC631" s="1"/>
      <c r="WZD631" s="1"/>
      <c r="WZE631" s="1"/>
      <c r="WZF631" s="1"/>
      <c r="WZG631" s="1"/>
      <c r="WZH631" s="1"/>
      <c r="WZI631" s="1"/>
      <c r="WZJ631" s="1"/>
      <c r="WZK631" s="1"/>
      <c r="WZL631" s="1"/>
      <c r="WZM631" s="1"/>
      <c r="WZN631" s="1"/>
      <c r="WZO631" s="1"/>
      <c r="WZP631" s="1"/>
      <c r="WZQ631" s="1"/>
      <c r="WZR631" s="1"/>
      <c r="WZS631" s="1"/>
      <c r="WZT631" s="1"/>
      <c r="WZU631" s="1"/>
      <c r="WZV631" s="1"/>
      <c r="WZW631" s="1"/>
      <c r="WZX631" s="1"/>
      <c r="WZY631" s="1"/>
      <c r="WZZ631" s="1"/>
      <c r="XAA631" s="1"/>
      <c r="XAB631" s="1"/>
      <c r="XAC631" s="1"/>
      <c r="XAD631" s="1"/>
      <c r="XAE631" s="1"/>
      <c r="XAF631" s="1"/>
      <c r="XAG631" s="1"/>
      <c r="XAH631" s="1"/>
      <c r="XAI631" s="1"/>
      <c r="XAJ631" s="1"/>
      <c r="XAK631" s="1"/>
      <c r="XAL631" s="1"/>
      <c r="XAM631" s="1"/>
      <c r="XAN631" s="1"/>
      <c r="XAO631" s="1"/>
      <c r="XAP631" s="1"/>
      <c r="XAQ631" s="1"/>
      <c r="XAR631" s="1"/>
      <c r="XAS631" s="1"/>
      <c r="XAT631" s="1"/>
      <c r="XAU631" s="1"/>
      <c r="XAV631" s="1"/>
      <c r="XAW631" s="1"/>
      <c r="XAX631" s="1"/>
      <c r="XAY631" s="1"/>
      <c r="XAZ631" s="1"/>
      <c r="XBA631" s="1"/>
      <c r="XBB631" s="1"/>
      <c r="XBC631" s="1"/>
      <c r="XBD631" s="1"/>
      <c r="XBE631" s="1"/>
      <c r="XBF631" s="1"/>
      <c r="XBG631" s="1"/>
      <c r="XBH631" s="1"/>
      <c r="XBI631" s="1"/>
      <c r="XBJ631" s="1"/>
      <c r="XBK631" s="1"/>
      <c r="XBL631" s="1"/>
      <c r="XBM631" s="1"/>
      <c r="XBN631" s="1"/>
      <c r="XBO631" s="1"/>
      <c r="XBP631" s="1"/>
      <c r="XBQ631" s="1"/>
      <c r="XBR631" s="1"/>
      <c r="XBS631" s="1"/>
      <c r="XBT631" s="1"/>
      <c r="XBU631" s="1"/>
      <c r="XBV631" s="1"/>
      <c r="XBW631" s="1"/>
      <c r="XBX631" s="1"/>
      <c r="XBY631" s="1"/>
      <c r="XBZ631" s="1"/>
      <c r="XCA631" s="1"/>
      <c r="XCB631" s="1"/>
      <c r="XCC631" s="1"/>
      <c r="XCD631" s="1"/>
      <c r="XCE631" s="1"/>
      <c r="XCF631" s="1"/>
      <c r="XCG631" s="1"/>
      <c r="XCH631" s="1"/>
      <c r="XCI631" s="1"/>
      <c r="XCJ631" s="1"/>
      <c r="XCK631" s="1"/>
      <c r="XCL631" s="1"/>
      <c r="XCM631" s="1"/>
      <c r="XCN631" s="1"/>
      <c r="XCO631" s="1"/>
      <c r="XCP631" s="1"/>
      <c r="XCQ631" s="1"/>
      <c r="XCR631" s="1"/>
      <c r="XCS631" s="1"/>
      <c r="XCT631" s="1"/>
      <c r="XCU631" s="1"/>
      <c r="XCV631" s="1"/>
      <c r="XCW631" s="1"/>
      <c r="XCX631" s="1"/>
      <c r="XCY631" s="1"/>
      <c r="XCZ631" s="1"/>
      <c r="XDA631" s="1"/>
      <c r="XDB631" s="1"/>
      <c r="XDC631" s="1"/>
      <c r="XDD631" s="1"/>
      <c r="XDE631" s="1"/>
      <c r="XDF631" s="1"/>
      <c r="XDG631" s="1"/>
      <c r="XDH631" s="1"/>
      <c r="XDI631" s="1"/>
      <c r="XDJ631" s="1"/>
      <c r="XDK631" s="1"/>
      <c r="XDL631" s="1"/>
      <c r="XDM631" s="1"/>
      <c r="XDN631" s="1"/>
      <c r="XDO631" s="1"/>
      <c r="XDP631" s="1"/>
      <c r="XDQ631" s="1"/>
      <c r="XDR631" s="1"/>
      <c r="XDS631" s="1"/>
      <c r="XDT631" s="1"/>
      <c r="XDU631" s="1"/>
      <c r="XDV631" s="1"/>
      <c r="XDW631" s="1"/>
      <c r="XDX631" s="1"/>
      <c r="XDY631" s="1"/>
      <c r="XDZ631" s="1"/>
      <c r="XEA631" s="1"/>
      <c r="XEB631" s="1"/>
      <c r="XEC631" s="1"/>
      <c r="XED631" s="1"/>
      <c r="XEE631" s="1"/>
      <c r="XEF631" s="1"/>
      <c r="XEG631" s="1"/>
      <c r="XEH631" s="1"/>
      <c r="XEI631" s="1"/>
      <c r="XEJ631" s="1"/>
      <c r="XEK631" s="1"/>
      <c r="XEL631" s="1"/>
      <c r="XEM631" s="1"/>
      <c r="XEN631" s="1"/>
      <c r="XEO631" s="1"/>
      <c r="XEP631" s="1"/>
      <c r="XEQ631" s="1"/>
      <c r="XER631" s="1"/>
      <c r="XES631" s="1"/>
      <c r="XET631" s="1"/>
      <c r="XEU631" s="1"/>
      <c r="XEV631" s="1"/>
      <c r="XEW631" s="1"/>
      <c r="XEX631" s="1"/>
      <c r="XEY631" s="1"/>
      <c r="XEZ631" s="1"/>
      <c r="XFA631" s="1"/>
      <c r="XFB631" s="1"/>
      <c r="XFC631" s="1"/>
    </row>
    <row r="632" spans="1:150 16226:16383" s="3" customFormat="1" ht="20.25" customHeight="1" x14ac:dyDescent="0.25">
      <c r="A632" s="135">
        <v>2</v>
      </c>
      <c r="B632" s="135"/>
      <c r="C632" s="61" t="s">
        <v>96</v>
      </c>
      <c r="D632" s="61" t="s">
        <v>273</v>
      </c>
      <c r="E632" s="82">
        <f>(93.41)*10.764</f>
        <v>1005.4652399999999</v>
      </c>
      <c r="F632" s="82">
        <f>(2.47*1.1+2.5*1.05)*10.764</f>
        <v>57.501288000000002</v>
      </c>
      <c r="G632" s="82">
        <v>0</v>
      </c>
      <c r="H632" s="82">
        <f t="shared" si="35"/>
        <v>1062.9665279999999</v>
      </c>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WZB632" s="1"/>
      <c r="WZC632" s="1"/>
      <c r="WZD632" s="1"/>
      <c r="WZE632" s="1"/>
      <c r="WZF632" s="1"/>
      <c r="WZG632" s="1"/>
      <c r="WZH632" s="1"/>
      <c r="WZI632" s="1"/>
      <c r="WZJ632" s="1"/>
      <c r="WZK632" s="1"/>
      <c r="WZL632" s="1"/>
      <c r="WZM632" s="1"/>
      <c r="WZN632" s="1"/>
      <c r="WZO632" s="1"/>
      <c r="WZP632" s="1"/>
      <c r="WZQ632" s="1"/>
      <c r="WZR632" s="1"/>
      <c r="WZS632" s="1"/>
      <c r="WZT632" s="1"/>
      <c r="WZU632" s="1"/>
      <c r="WZV632" s="1"/>
      <c r="WZW632" s="1"/>
      <c r="WZX632" s="1"/>
      <c r="WZY632" s="1"/>
      <c r="WZZ632" s="1"/>
      <c r="XAA632" s="1"/>
      <c r="XAB632" s="1"/>
      <c r="XAC632" s="1"/>
      <c r="XAD632" s="1"/>
      <c r="XAE632" s="1"/>
      <c r="XAF632" s="1"/>
      <c r="XAG632" s="1"/>
      <c r="XAH632" s="1"/>
      <c r="XAI632" s="1"/>
      <c r="XAJ632" s="1"/>
      <c r="XAK632" s="1"/>
      <c r="XAL632" s="1"/>
      <c r="XAM632" s="1"/>
      <c r="XAN632" s="1"/>
      <c r="XAO632" s="1"/>
      <c r="XAP632" s="1"/>
      <c r="XAQ632" s="1"/>
      <c r="XAR632" s="1"/>
      <c r="XAS632" s="1"/>
      <c r="XAT632" s="1"/>
      <c r="XAU632" s="1"/>
      <c r="XAV632" s="1"/>
      <c r="XAW632" s="1"/>
      <c r="XAX632" s="1"/>
      <c r="XAY632" s="1"/>
      <c r="XAZ632" s="1"/>
      <c r="XBA632" s="1"/>
      <c r="XBB632" s="1"/>
      <c r="XBC632" s="1"/>
      <c r="XBD632" s="1"/>
      <c r="XBE632" s="1"/>
      <c r="XBF632" s="1"/>
      <c r="XBG632" s="1"/>
      <c r="XBH632" s="1"/>
      <c r="XBI632" s="1"/>
      <c r="XBJ632" s="1"/>
      <c r="XBK632" s="1"/>
      <c r="XBL632" s="1"/>
      <c r="XBM632" s="1"/>
      <c r="XBN632" s="1"/>
      <c r="XBO632" s="1"/>
      <c r="XBP632" s="1"/>
      <c r="XBQ632" s="1"/>
      <c r="XBR632" s="1"/>
      <c r="XBS632" s="1"/>
      <c r="XBT632" s="1"/>
      <c r="XBU632" s="1"/>
      <c r="XBV632" s="1"/>
      <c r="XBW632" s="1"/>
      <c r="XBX632" s="1"/>
      <c r="XBY632" s="1"/>
      <c r="XBZ632" s="1"/>
      <c r="XCA632" s="1"/>
      <c r="XCB632" s="1"/>
      <c r="XCC632" s="1"/>
      <c r="XCD632" s="1"/>
      <c r="XCE632" s="1"/>
      <c r="XCF632" s="1"/>
      <c r="XCG632" s="1"/>
      <c r="XCH632" s="1"/>
      <c r="XCI632" s="1"/>
      <c r="XCJ632" s="1"/>
      <c r="XCK632" s="1"/>
      <c r="XCL632" s="1"/>
      <c r="XCM632" s="1"/>
      <c r="XCN632" s="1"/>
      <c r="XCO632" s="1"/>
      <c r="XCP632" s="1"/>
      <c r="XCQ632" s="1"/>
      <c r="XCR632" s="1"/>
      <c r="XCS632" s="1"/>
      <c r="XCT632" s="1"/>
      <c r="XCU632" s="1"/>
      <c r="XCV632" s="1"/>
      <c r="XCW632" s="1"/>
      <c r="XCX632" s="1"/>
      <c r="XCY632" s="1"/>
      <c r="XCZ632" s="1"/>
      <c r="XDA632" s="1"/>
      <c r="XDB632" s="1"/>
      <c r="XDC632" s="1"/>
      <c r="XDD632" s="1"/>
      <c r="XDE632" s="1"/>
      <c r="XDF632" s="1"/>
      <c r="XDG632" s="1"/>
      <c r="XDH632" s="1"/>
      <c r="XDI632" s="1"/>
      <c r="XDJ632" s="1"/>
      <c r="XDK632" s="1"/>
      <c r="XDL632" s="1"/>
      <c r="XDM632" s="1"/>
      <c r="XDN632" s="1"/>
      <c r="XDO632" s="1"/>
      <c r="XDP632" s="1"/>
      <c r="XDQ632" s="1"/>
      <c r="XDR632" s="1"/>
      <c r="XDS632" s="1"/>
      <c r="XDT632" s="1"/>
      <c r="XDU632" s="1"/>
      <c r="XDV632" s="1"/>
      <c r="XDW632" s="1"/>
      <c r="XDX632" s="1"/>
      <c r="XDY632" s="1"/>
      <c r="XDZ632" s="1"/>
      <c r="XEA632" s="1"/>
      <c r="XEB632" s="1"/>
      <c r="XEC632" s="1"/>
      <c r="XED632" s="1"/>
      <c r="XEE632" s="1"/>
      <c r="XEF632" s="1"/>
      <c r="XEG632" s="1"/>
      <c r="XEH632" s="1"/>
      <c r="XEI632" s="1"/>
      <c r="XEJ632" s="1"/>
      <c r="XEK632" s="1"/>
      <c r="XEL632" s="1"/>
      <c r="XEM632" s="1"/>
      <c r="XEN632" s="1"/>
      <c r="XEO632" s="1"/>
      <c r="XEP632" s="1"/>
      <c r="XEQ632" s="1"/>
      <c r="XER632" s="1"/>
      <c r="XES632" s="1"/>
      <c r="XET632" s="1"/>
      <c r="XEU632" s="1"/>
      <c r="XEV632" s="1"/>
      <c r="XEW632" s="1"/>
      <c r="XEX632" s="1"/>
      <c r="XEY632" s="1"/>
      <c r="XEZ632" s="1"/>
      <c r="XFA632" s="1"/>
      <c r="XFB632" s="1"/>
      <c r="XFC632" s="1"/>
    </row>
    <row r="633" spans="1:150 16226:16383" s="3" customFormat="1" ht="20.25" customHeight="1" x14ac:dyDescent="0.25">
      <c r="A633" s="135">
        <v>3</v>
      </c>
      <c r="B633" s="135"/>
      <c r="C633" s="61" t="s">
        <v>96</v>
      </c>
      <c r="D633" s="61" t="s">
        <v>271</v>
      </c>
      <c r="E633" s="82">
        <f>(58.35)*10.764</f>
        <v>628.07939999999996</v>
      </c>
      <c r="F633" s="82">
        <f>(2.2*1.06)*10.764</f>
        <v>25.101648000000001</v>
      </c>
      <c r="G633" s="82">
        <v>0</v>
      </c>
      <c r="H633" s="82">
        <f t="shared" si="35"/>
        <v>653.18104799999992</v>
      </c>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WZB633" s="1"/>
      <c r="WZC633" s="1"/>
      <c r="WZD633" s="1"/>
      <c r="WZE633" s="1"/>
      <c r="WZF633" s="1"/>
      <c r="WZG633" s="1"/>
      <c r="WZH633" s="1"/>
      <c r="WZI633" s="1"/>
      <c r="WZJ633" s="1"/>
      <c r="WZK633" s="1"/>
      <c r="WZL633" s="1"/>
      <c r="WZM633" s="1"/>
      <c r="WZN633" s="1"/>
      <c r="WZO633" s="1"/>
      <c r="WZP633" s="1"/>
      <c r="WZQ633" s="1"/>
      <c r="WZR633" s="1"/>
      <c r="WZS633" s="1"/>
      <c r="WZT633" s="1"/>
      <c r="WZU633" s="1"/>
      <c r="WZV633" s="1"/>
      <c r="WZW633" s="1"/>
      <c r="WZX633" s="1"/>
      <c r="WZY633" s="1"/>
      <c r="WZZ633" s="1"/>
      <c r="XAA633" s="1"/>
      <c r="XAB633" s="1"/>
      <c r="XAC633" s="1"/>
      <c r="XAD633" s="1"/>
      <c r="XAE633" s="1"/>
      <c r="XAF633" s="1"/>
      <c r="XAG633" s="1"/>
      <c r="XAH633" s="1"/>
      <c r="XAI633" s="1"/>
      <c r="XAJ633" s="1"/>
      <c r="XAK633" s="1"/>
      <c r="XAL633" s="1"/>
      <c r="XAM633" s="1"/>
      <c r="XAN633" s="1"/>
      <c r="XAO633" s="1"/>
      <c r="XAP633" s="1"/>
      <c r="XAQ633" s="1"/>
      <c r="XAR633" s="1"/>
      <c r="XAS633" s="1"/>
      <c r="XAT633" s="1"/>
      <c r="XAU633" s="1"/>
      <c r="XAV633" s="1"/>
      <c r="XAW633" s="1"/>
      <c r="XAX633" s="1"/>
      <c r="XAY633" s="1"/>
      <c r="XAZ633" s="1"/>
      <c r="XBA633" s="1"/>
      <c r="XBB633" s="1"/>
      <c r="XBC633" s="1"/>
      <c r="XBD633" s="1"/>
      <c r="XBE633" s="1"/>
      <c r="XBF633" s="1"/>
      <c r="XBG633" s="1"/>
      <c r="XBH633" s="1"/>
      <c r="XBI633" s="1"/>
      <c r="XBJ633" s="1"/>
      <c r="XBK633" s="1"/>
      <c r="XBL633" s="1"/>
      <c r="XBM633" s="1"/>
      <c r="XBN633" s="1"/>
      <c r="XBO633" s="1"/>
      <c r="XBP633" s="1"/>
      <c r="XBQ633" s="1"/>
      <c r="XBR633" s="1"/>
      <c r="XBS633" s="1"/>
      <c r="XBT633" s="1"/>
      <c r="XBU633" s="1"/>
      <c r="XBV633" s="1"/>
      <c r="XBW633" s="1"/>
      <c r="XBX633" s="1"/>
      <c r="XBY633" s="1"/>
      <c r="XBZ633" s="1"/>
      <c r="XCA633" s="1"/>
      <c r="XCB633" s="1"/>
      <c r="XCC633" s="1"/>
      <c r="XCD633" s="1"/>
      <c r="XCE633" s="1"/>
      <c r="XCF633" s="1"/>
      <c r="XCG633" s="1"/>
      <c r="XCH633" s="1"/>
      <c r="XCI633" s="1"/>
      <c r="XCJ633" s="1"/>
      <c r="XCK633" s="1"/>
      <c r="XCL633" s="1"/>
      <c r="XCM633" s="1"/>
      <c r="XCN633" s="1"/>
      <c r="XCO633" s="1"/>
      <c r="XCP633" s="1"/>
      <c r="XCQ633" s="1"/>
      <c r="XCR633" s="1"/>
      <c r="XCS633" s="1"/>
      <c r="XCT633" s="1"/>
      <c r="XCU633" s="1"/>
      <c r="XCV633" s="1"/>
      <c r="XCW633" s="1"/>
      <c r="XCX633" s="1"/>
      <c r="XCY633" s="1"/>
      <c r="XCZ633" s="1"/>
      <c r="XDA633" s="1"/>
      <c r="XDB633" s="1"/>
      <c r="XDC633" s="1"/>
      <c r="XDD633" s="1"/>
      <c r="XDE633" s="1"/>
      <c r="XDF633" s="1"/>
      <c r="XDG633" s="1"/>
      <c r="XDH633" s="1"/>
      <c r="XDI633" s="1"/>
      <c r="XDJ633" s="1"/>
      <c r="XDK633" s="1"/>
      <c r="XDL633" s="1"/>
      <c r="XDM633" s="1"/>
      <c r="XDN633" s="1"/>
      <c r="XDO633" s="1"/>
      <c r="XDP633" s="1"/>
      <c r="XDQ633" s="1"/>
      <c r="XDR633" s="1"/>
      <c r="XDS633" s="1"/>
      <c r="XDT633" s="1"/>
      <c r="XDU633" s="1"/>
      <c r="XDV633" s="1"/>
      <c r="XDW633" s="1"/>
      <c r="XDX633" s="1"/>
      <c r="XDY633" s="1"/>
      <c r="XDZ633" s="1"/>
      <c r="XEA633" s="1"/>
      <c r="XEB633" s="1"/>
      <c r="XEC633" s="1"/>
      <c r="XED633" s="1"/>
      <c r="XEE633" s="1"/>
      <c r="XEF633" s="1"/>
      <c r="XEG633" s="1"/>
      <c r="XEH633" s="1"/>
      <c r="XEI633" s="1"/>
      <c r="XEJ633" s="1"/>
      <c r="XEK633" s="1"/>
      <c r="XEL633" s="1"/>
      <c r="XEM633" s="1"/>
      <c r="XEN633" s="1"/>
      <c r="XEO633" s="1"/>
      <c r="XEP633" s="1"/>
      <c r="XEQ633" s="1"/>
      <c r="XER633" s="1"/>
      <c r="XES633" s="1"/>
      <c r="XET633" s="1"/>
      <c r="XEU633" s="1"/>
      <c r="XEV633" s="1"/>
      <c r="XEW633" s="1"/>
      <c r="XEX633" s="1"/>
      <c r="XEY633" s="1"/>
      <c r="XEZ633" s="1"/>
      <c r="XFA633" s="1"/>
      <c r="XFB633" s="1"/>
      <c r="XFC633" s="1"/>
    </row>
    <row r="634" spans="1:150 16226:16383" s="3" customFormat="1" ht="20.25" customHeight="1" x14ac:dyDescent="0.25">
      <c r="A634" s="110">
        <v>4</v>
      </c>
      <c r="B634" s="112"/>
      <c r="C634" s="61" t="s">
        <v>96</v>
      </c>
      <c r="D634" s="61" t="s">
        <v>271</v>
      </c>
      <c r="E634" s="82">
        <f>(58.35)*10.764</f>
        <v>628.07939999999996</v>
      </c>
      <c r="F634" s="82">
        <f>(2.2*1.06)*10.764</f>
        <v>25.101648000000001</v>
      </c>
      <c r="G634" s="82">
        <v>0</v>
      </c>
      <c r="H634" s="82">
        <f t="shared" si="35"/>
        <v>653.18104799999992</v>
      </c>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WZB634" s="1"/>
      <c r="WZC634" s="1"/>
      <c r="WZD634" s="1"/>
      <c r="WZE634" s="1"/>
      <c r="WZF634" s="1"/>
      <c r="WZG634" s="1"/>
      <c r="WZH634" s="1"/>
      <c r="WZI634" s="1"/>
      <c r="WZJ634" s="1"/>
      <c r="WZK634" s="1"/>
      <c r="WZL634" s="1"/>
      <c r="WZM634" s="1"/>
      <c r="WZN634" s="1"/>
      <c r="WZO634" s="1"/>
      <c r="WZP634" s="1"/>
      <c r="WZQ634" s="1"/>
      <c r="WZR634" s="1"/>
      <c r="WZS634" s="1"/>
      <c r="WZT634" s="1"/>
      <c r="WZU634" s="1"/>
      <c r="WZV634" s="1"/>
      <c r="WZW634" s="1"/>
      <c r="WZX634" s="1"/>
      <c r="WZY634" s="1"/>
      <c r="WZZ634" s="1"/>
      <c r="XAA634" s="1"/>
      <c r="XAB634" s="1"/>
      <c r="XAC634" s="1"/>
      <c r="XAD634" s="1"/>
      <c r="XAE634" s="1"/>
      <c r="XAF634" s="1"/>
      <c r="XAG634" s="1"/>
      <c r="XAH634" s="1"/>
      <c r="XAI634" s="1"/>
      <c r="XAJ634" s="1"/>
      <c r="XAK634" s="1"/>
      <c r="XAL634" s="1"/>
      <c r="XAM634" s="1"/>
      <c r="XAN634" s="1"/>
      <c r="XAO634" s="1"/>
      <c r="XAP634" s="1"/>
      <c r="XAQ634" s="1"/>
      <c r="XAR634" s="1"/>
      <c r="XAS634" s="1"/>
      <c r="XAT634" s="1"/>
      <c r="XAU634" s="1"/>
      <c r="XAV634" s="1"/>
      <c r="XAW634" s="1"/>
      <c r="XAX634" s="1"/>
      <c r="XAY634" s="1"/>
      <c r="XAZ634" s="1"/>
      <c r="XBA634" s="1"/>
      <c r="XBB634" s="1"/>
      <c r="XBC634" s="1"/>
      <c r="XBD634" s="1"/>
      <c r="XBE634" s="1"/>
      <c r="XBF634" s="1"/>
      <c r="XBG634" s="1"/>
      <c r="XBH634" s="1"/>
      <c r="XBI634" s="1"/>
      <c r="XBJ634" s="1"/>
      <c r="XBK634" s="1"/>
      <c r="XBL634" s="1"/>
      <c r="XBM634" s="1"/>
      <c r="XBN634" s="1"/>
      <c r="XBO634" s="1"/>
      <c r="XBP634" s="1"/>
      <c r="XBQ634" s="1"/>
      <c r="XBR634" s="1"/>
      <c r="XBS634" s="1"/>
      <c r="XBT634" s="1"/>
      <c r="XBU634" s="1"/>
      <c r="XBV634" s="1"/>
      <c r="XBW634" s="1"/>
      <c r="XBX634" s="1"/>
      <c r="XBY634" s="1"/>
      <c r="XBZ634" s="1"/>
      <c r="XCA634" s="1"/>
      <c r="XCB634" s="1"/>
      <c r="XCC634" s="1"/>
      <c r="XCD634" s="1"/>
      <c r="XCE634" s="1"/>
      <c r="XCF634" s="1"/>
      <c r="XCG634" s="1"/>
      <c r="XCH634" s="1"/>
      <c r="XCI634" s="1"/>
      <c r="XCJ634" s="1"/>
      <c r="XCK634" s="1"/>
      <c r="XCL634" s="1"/>
      <c r="XCM634" s="1"/>
      <c r="XCN634" s="1"/>
      <c r="XCO634" s="1"/>
      <c r="XCP634" s="1"/>
      <c r="XCQ634" s="1"/>
      <c r="XCR634" s="1"/>
      <c r="XCS634" s="1"/>
      <c r="XCT634" s="1"/>
      <c r="XCU634" s="1"/>
      <c r="XCV634" s="1"/>
      <c r="XCW634" s="1"/>
      <c r="XCX634" s="1"/>
      <c r="XCY634" s="1"/>
      <c r="XCZ634" s="1"/>
      <c r="XDA634" s="1"/>
      <c r="XDB634" s="1"/>
      <c r="XDC634" s="1"/>
      <c r="XDD634" s="1"/>
      <c r="XDE634" s="1"/>
      <c r="XDF634" s="1"/>
      <c r="XDG634" s="1"/>
      <c r="XDH634" s="1"/>
      <c r="XDI634" s="1"/>
      <c r="XDJ634" s="1"/>
      <c r="XDK634" s="1"/>
      <c r="XDL634" s="1"/>
      <c r="XDM634" s="1"/>
      <c r="XDN634" s="1"/>
      <c r="XDO634" s="1"/>
      <c r="XDP634" s="1"/>
      <c r="XDQ634" s="1"/>
      <c r="XDR634" s="1"/>
      <c r="XDS634" s="1"/>
      <c r="XDT634" s="1"/>
      <c r="XDU634" s="1"/>
      <c r="XDV634" s="1"/>
      <c r="XDW634" s="1"/>
      <c r="XDX634" s="1"/>
      <c r="XDY634" s="1"/>
      <c r="XDZ634" s="1"/>
      <c r="XEA634" s="1"/>
      <c r="XEB634" s="1"/>
      <c r="XEC634" s="1"/>
      <c r="XED634" s="1"/>
      <c r="XEE634" s="1"/>
      <c r="XEF634" s="1"/>
      <c r="XEG634" s="1"/>
      <c r="XEH634" s="1"/>
      <c r="XEI634" s="1"/>
      <c r="XEJ634" s="1"/>
      <c r="XEK634" s="1"/>
      <c r="XEL634" s="1"/>
      <c r="XEM634" s="1"/>
      <c r="XEN634" s="1"/>
      <c r="XEO634" s="1"/>
      <c r="XEP634" s="1"/>
      <c r="XEQ634" s="1"/>
      <c r="XER634" s="1"/>
      <c r="XES634" s="1"/>
      <c r="XET634" s="1"/>
      <c r="XEU634" s="1"/>
      <c r="XEV634" s="1"/>
      <c r="XEW634" s="1"/>
      <c r="XEX634" s="1"/>
      <c r="XEY634" s="1"/>
      <c r="XEZ634" s="1"/>
      <c r="XFA634" s="1"/>
      <c r="XFB634" s="1"/>
      <c r="XFC634" s="1"/>
    </row>
    <row r="635" spans="1:150 16226:16383" s="3" customFormat="1" ht="20.25" customHeight="1" x14ac:dyDescent="0.25">
      <c r="A635" s="135">
        <v>5</v>
      </c>
      <c r="B635" s="135"/>
      <c r="C635" s="61" t="s">
        <v>96</v>
      </c>
      <c r="D635" s="61" t="s">
        <v>271</v>
      </c>
      <c r="E635" s="82">
        <f>(58.32)*10.764</f>
        <v>627.75648000000001</v>
      </c>
      <c r="F635" s="82">
        <f>(2.2*1.06)*10.764</f>
        <v>25.101648000000001</v>
      </c>
      <c r="G635" s="82">
        <v>0</v>
      </c>
      <c r="H635" s="82">
        <f t="shared" si="35"/>
        <v>652.85812799999997</v>
      </c>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WZB635" s="1"/>
      <c r="WZC635" s="1"/>
      <c r="WZD635" s="1"/>
      <c r="WZE635" s="1"/>
      <c r="WZF635" s="1"/>
      <c r="WZG635" s="1"/>
      <c r="WZH635" s="1"/>
      <c r="WZI635" s="1"/>
      <c r="WZJ635" s="1"/>
      <c r="WZK635" s="1"/>
      <c r="WZL635" s="1"/>
      <c r="WZM635" s="1"/>
      <c r="WZN635" s="1"/>
      <c r="WZO635" s="1"/>
      <c r="WZP635" s="1"/>
      <c r="WZQ635" s="1"/>
      <c r="WZR635" s="1"/>
      <c r="WZS635" s="1"/>
      <c r="WZT635" s="1"/>
      <c r="WZU635" s="1"/>
      <c r="WZV635" s="1"/>
      <c r="WZW635" s="1"/>
      <c r="WZX635" s="1"/>
      <c r="WZY635" s="1"/>
      <c r="WZZ635" s="1"/>
      <c r="XAA635" s="1"/>
      <c r="XAB635" s="1"/>
      <c r="XAC635" s="1"/>
      <c r="XAD635" s="1"/>
      <c r="XAE635" s="1"/>
      <c r="XAF635" s="1"/>
      <c r="XAG635" s="1"/>
      <c r="XAH635" s="1"/>
      <c r="XAI635" s="1"/>
      <c r="XAJ635" s="1"/>
      <c r="XAK635" s="1"/>
      <c r="XAL635" s="1"/>
      <c r="XAM635" s="1"/>
      <c r="XAN635" s="1"/>
      <c r="XAO635" s="1"/>
      <c r="XAP635" s="1"/>
      <c r="XAQ635" s="1"/>
      <c r="XAR635" s="1"/>
      <c r="XAS635" s="1"/>
      <c r="XAT635" s="1"/>
      <c r="XAU635" s="1"/>
      <c r="XAV635" s="1"/>
      <c r="XAW635" s="1"/>
      <c r="XAX635" s="1"/>
      <c r="XAY635" s="1"/>
      <c r="XAZ635" s="1"/>
      <c r="XBA635" s="1"/>
      <c r="XBB635" s="1"/>
      <c r="XBC635" s="1"/>
      <c r="XBD635" s="1"/>
      <c r="XBE635" s="1"/>
      <c r="XBF635" s="1"/>
      <c r="XBG635" s="1"/>
      <c r="XBH635" s="1"/>
      <c r="XBI635" s="1"/>
      <c r="XBJ635" s="1"/>
      <c r="XBK635" s="1"/>
      <c r="XBL635" s="1"/>
      <c r="XBM635" s="1"/>
      <c r="XBN635" s="1"/>
      <c r="XBO635" s="1"/>
      <c r="XBP635" s="1"/>
      <c r="XBQ635" s="1"/>
      <c r="XBR635" s="1"/>
      <c r="XBS635" s="1"/>
      <c r="XBT635" s="1"/>
      <c r="XBU635" s="1"/>
      <c r="XBV635" s="1"/>
      <c r="XBW635" s="1"/>
      <c r="XBX635" s="1"/>
      <c r="XBY635" s="1"/>
      <c r="XBZ635" s="1"/>
      <c r="XCA635" s="1"/>
      <c r="XCB635" s="1"/>
      <c r="XCC635" s="1"/>
      <c r="XCD635" s="1"/>
      <c r="XCE635" s="1"/>
      <c r="XCF635" s="1"/>
      <c r="XCG635" s="1"/>
      <c r="XCH635" s="1"/>
      <c r="XCI635" s="1"/>
      <c r="XCJ635" s="1"/>
      <c r="XCK635" s="1"/>
      <c r="XCL635" s="1"/>
      <c r="XCM635" s="1"/>
      <c r="XCN635" s="1"/>
      <c r="XCO635" s="1"/>
      <c r="XCP635" s="1"/>
      <c r="XCQ635" s="1"/>
      <c r="XCR635" s="1"/>
      <c r="XCS635" s="1"/>
      <c r="XCT635" s="1"/>
      <c r="XCU635" s="1"/>
      <c r="XCV635" s="1"/>
      <c r="XCW635" s="1"/>
      <c r="XCX635" s="1"/>
      <c r="XCY635" s="1"/>
      <c r="XCZ635" s="1"/>
      <c r="XDA635" s="1"/>
      <c r="XDB635" s="1"/>
      <c r="XDC635" s="1"/>
      <c r="XDD635" s="1"/>
      <c r="XDE635" s="1"/>
      <c r="XDF635" s="1"/>
      <c r="XDG635" s="1"/>
      <c r="XDH635" s="1"/>
      <c r="XDI635" s="1"/>
      <c r="XDJ635" s="1"/>
      <c r="XDK635" s="1"/>
      <c r="XDL635" s="1"/>
      <c r="XDM635" s="1"/>
      <c r="XDN635" s="1"/>
      <c r="XDO635" s="1"/>
      <c r="XDP635" s="1"/>
      <c r="XDQ635" s="1"/>
      <c r="XDR635" s="1"/>
      <c r="XDS635" s="1"/>
      <c r="XDT635" s="1"/>
      <c r="XDU635" s="1"/>
      <c r="XDV635" s="1"/>
      <c r="XDW635" s="1"/>
      <c r="XDX635" s="1"/>
      <c r="XDY635" s="1"/>
      <c r="XDZ635" s="1"/>
      <c r="XEA635" s="1"/>
      <c r="XEB635" s="1"/>
      <c r="XEC635" s="1"/>
      <c r="XED635" s="1"/>
      <c r="XEE635" s="1"/>
      <c r="XEF635" s="1"/>
      <c r="XEG635" s="1"/>
      <c r="XEH635" s="1"/>
      <c r="XEI635" s="1"/>
      <c r="XEJ635" s="1"/>
      <c r="XEK635" s="1"/>
      <c r="XEL635" s="1"/>
      <c r="XEM635" s="1"/>
      <c r="XEN635" s="1"/>
      <c r="XEO635" s="1"/>
      <c r="XEP635" s="1"/>
      <c r="XEQ635" s="1"/>
      <c r="XER635" s="1"/>
      <c r="XES635" s="1"/>
      <c r="XET635" s="1"/>
      <c r="XEU635" s="1"/>
      <c r="XEV635" s="1"/>
      <c r="XEW635" s="1"/>
      <c r="XEX635" s="1"/>
      <c r="XEY635" s="1"/>
      <c r="XEZ635" s="1"/>
      <c r="XFA635" s="1"/>
      <c r="XFB635" s="1"/>
      <c r="XFC635" s="1"/>
    </row>
    <row r="636" spans="1:150 16226:16383" s="3" customFormat="1" ht="20.25" customHeight="1" x14ac:dyDescent="0.25">
      <c r="A636" s="135">
        <v>6</v>
      </c>
      <c r="B636" s="135"/>
      <c r="C636" s="61" t="s">
        <v>96</v>
      </c>
      <c r="D636" s="61" t="s">
        <v>271</v>
      </c>
      <c r="E636" s="82">
        <f>(66.85)*10.764</f>
        <v>719.57339999999988</v>
      </c>
      <c r="F636" s="82">
        <f>(1.07*2.15+2.14*1.07)*10.764</f>
        <v>49.409989199999998</v>
      </c>
      <c r="G636" s="82">
        <v>0</v>
      </c>
      <c r="H636" s="82">
        <f t="shared" si="35"/>
        <v>768.98338919999992</v>
      </c>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WZB636" s="1"/>
      <c r="WZC636" s="1"/>
      <c r="WZD636" s="1"/>
      <c r="WZE636" s="1"/>
      <c r="WZF636" s="1"/>
      <c r="WZG636" s="1"/>
      <c r="WZH636" s="1"/>
      <c r="WZI636" s="1"/>
      <c r="WZJ636" s="1"/>
      <c r="WZK636" s="1"/>
      <c r="WZL636" s="1"/>
      <c r="WZM636" s="1"/>
      <c r="WZN636" s="1"/>
      <c r="WZO636" s="1"/>
      <c r="WZP636" s="1"/>
      <c r="WZQ636" s="1"/>
      <c r="WZR636" s="1"/>
      <c r="WZS636" s="1"/>
      <c r="WZT636" s="1"/>
      <c r="WZU636" s="1"/>
      <c r="WZV636" s="1"/>
      <c r="WZW636" s="1"/>
      <c r="WZX636" s="1"/>
      <c r="WZY636" s="1"/>
      <c r="WZZ636" s="1"/>
      <c r="XAA636" s="1"/>
      <c r="XAB636" s="1"/>
      <c r="XAC636" s="1"/>
      <c r="XAD636" s="1"/>
      <c r="XAE636" s="1"/>
      <c r="XAF636" s="1"/>
      <c r="XAG636" s="1"/>
      <c r="XAH636" s="1"/>
      <c r="XAI636" s="1"/>
      <c r="XAJ636" s="1"/>
      <c r="XAK636" s="1"/>
      <c r="XAL636" s="1"/>
      <c r="XAM636" s="1"/>
      <c r="XAN636" s="1"/>
      <c r="XAO636" s="1"/>
      <c r="XAP636" s="1"/>
      <c r="XAQ636" s="1"/>
      <c r="XAR636" s="1"/>
      <c r="XAS636" s="1"/>
      <c r="XAT636" s="1"/>
      <c r="XAU636" s="1"/>
      <c r="XAV636" s="1"/>
      <c r="XAW636" s="1"/>
      <c r="XAX636" s="1"/>
      <c r="XAY636" s="1"/>
      <c r="XAZ636" s="1"/>
      <c r="XBA636" s="1"/>
      <c r="XBB636" s="1"/>
      <c r="XBC636" s="1"/>
      <c r="XBD636" s="1"/>
      <c r="XBE636" s="1"/>
      <c r="XBF636" s="1"/>
      <c r="XBG636" s="1"/>
      <c r="XBH636" s="1"/>
      <c r="XBI636" s="1"/>
      <c r="XBJ636" s="1"/>
      <c r="XBK636" s="1"/>
      <c r="XBL636" s="1"/>
      <c r="XBM636" s="1"/>
      <c r="XBN636" s="1"/>
      <c r="XBO636" s="1"/>
      <c r="XBP636" s="1"/>
      <c r="XBQ636" s="1"/>
      <c r="XBR636" s="1"/>
      <c r="XBS636" s="1"/>
      <c r="XBT636" s="1"/>
      <c r="XBU636" s="1"/>
      <c r="XBV636" s="1"/>
      <c r="XBW636" s="1"/>
      <c r="XBX636" s="1"/>
      <c r="XBY636" s="1"/>
      <c r="XBZ636" s="1"/>
      <c r="XCA636" s="1"/>
      <c r="XCB636" s="1"/>
      <c r="XCC636" s="1"/>
      <c r="XCD636" s="1"/>
      <c r="XCE636" s="1"/>
      <c r="XCF636" s="1"/>
      <c r="XCG636" s="1"/>
      <c r="XCH636" s="1"/>
      <c r="XCI636" s="1"/>
      <c r="XCJ636" s="1"/>
      <c r="XCK636" s="1"/>
      <c r="XCL636" s="1"/>
      <c r="XCM636" s="1"/>
      <c r="XCN636" s="1"/>
      <c r="XCO636" s="1"/>
      <c r="XCP636" s="1"/>
      <c r="XCQ636" s="1"/>
      <c r="XCR636" s="1"/>
      <c r="XCS636" s="1"/>
      <c r="XCT636" s="1"/>
      <c r="XCU636" s="1"/>
      <c r="XCV636" s="1"/>
      <c r="XCW636" s="1"/>
      <c r="XCX636" s="1"/>
      <c r="XCY636" s="1"/>
      <c r="XCZ636" s="1"/>
      <c r="XDA636" s="1"/>
      <c r="XDB636" s="1"/>
      <c r="XDC636" s="1"/>
      <c r="XDD636" s="1"/>
      <c r="XDE636" s="1"/>
      <c r="XDF636" s="1"/>
      <c r="XDG636" s="1"/>
      <c r="XDH636" s="1"/>
      <c r="XDI636" s="1"/>
      <c r="XDJ636" s="1"/>
      <c r="XDK636" s="1"/>
      <c r="XDL636" s="1"/>
      <c r="XDM636" s="1"/>
      <c r="XDN636" s="1"/>
      <c r="XDO636" s="1"/>
      <c r="XDP636" s="1"/>
      <c r="XDQ636" s="1"/>
      <c r="XDR636" s="1"/>
      <c r="XDS636" s="1"/>
      <c r="XDT636" s="1"/>
      <c r="XDU636" s="1"/>
      <c r="XDV636" s="1"/>
      <c r="XDW636" s="1"/>
      <c r="XDX636" s="1"/>
      <c r="XDY636" s="1"/>
      <c r="XDZ636" s="1"/>
      <c r="XEA636" s="1"/>
      <c r="XEB636" s="1"/>
      <c r="XEC636" s="1"/>
      <c r="XED636" s="1"/>
      <c r="XEE636" s="1"/>
      <c r="XEF636" s="1"/>
      <c r="XEG636" s="1"/>
      <c r="XEH636" s="1"/>
      <c r="XEI636" s="1"/>
      <c r="XEJ636" s="1"/>
      <c r="XEK636" s="1"/>
      <c r="XEL636" s="1"/>
      <c r="XEM636" s="1"/>
      <c r="XEN636" s="1"/>
      <c r="XEO636" s="1"/>
      <c r="XEP636" s="1"/>
      <c r="XEQ636" s="1"/>
      <c r="XER636" s="1"/>
      <c r="XES636" s="1"/>
      <c r="XET636" s="1"/>
      <c r="XEU636" s="1"/>
      <c r="XEV636" s="1"/>
      <c r="XEW636" s="1"/>
      <c r="XEX636" s="1"/>
      <c r="XEY636" s="1"/>
      <c r="XEZ636" s="1"/>
      <c r="XFA636" s="1"/>
      <c r="XFB636" s="1"/>
      <c r="XFC636" s="1"/>
    </row>
    <row r="637" spans="1:150 16226:16383" s="3" customFormat="1" ht="20.25" x14ac:dyDescent="0.25">
      <c r="A637" s="101" t="s">
        <v>282</v>
      </c>
      <c r="B637" s="102"/>
      <c r="C637" s="102"/>
      <c r="D637" s="102"/>
      <c r="E637" s="102"/>
      <c r="F637" s="102"/>
      <c r="G637" s="102"/>
      <c r="H637" s="103"/>
      <c r="I637" s="87">
        <v>4</v>
      </c>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WZB637" s="1"/>
      <c r="WZC637" s="1"/>
      <c r="WZD637" s="1"/>
      <c r="WZE637" s="1"/>
      <c r="WZF637" s="1"/>
      <c r="WZG637" s="1"/>
      <c r="WZH637" s="1"/>
      <c r="WZI637" s="1"/>
      <c r="WZJ637" s="1"/>
      <c r="WZK637" s="1"/>
      <c r="WZL637" s="1"/>
      <c r="WZM637" s="1"/>
      <c r="WZN637" s="1"/>
      <c r="WZO637" s="1"/>
      <c r="WZP637" s="1"/>
      <c r="WZQ637" s="1"/>
      <c r="WZR637" s="1"/>
      <c r="WZS637" s="1"/>
      <c r="WZT637" s="1"/>
      <c r="WZU637" s="1"/>
      <c r="WZV637" s="1"/>
      <c r="WZW637" s="1"/>
      <c r="WZX637" s="1"/>
      <c r="WZY637" s="1"/>
      <c r="WZZ637" s="1"/>
      <c r="XAA637" s="1"/>
      <c r="XAB637" s="1"/>
      <c r="XAC637" s="1"/>
      <c r="XAD637" s="1"/>
      <c r="XAE637" s="1"/>
      <c r="XAF637" s="1"/>
      <c r="XAG637" s="1"/>
      <c r="XAH637" s="1"/>
      <c r="XAI637" s="1"/>
      <c r="XAJ637" s="1"/>
      <c r="XAK637" s="1"/>
      <c r="XAL637" s="1"/>
      <c r="XAM637" s="1"/>
      <c r="XAN637" s="1"/>
      <c r="XAO637" s="1"/>
      <c r="XAP637" s="1"/>
      <c r="XAQ637" s="1"/>
      <c r="XAR637" s="1"/>
      <c r="XAS637" s="1"/>
      <c r="XAT637" s="1"/>
      <c r="XAU637" s="1"/>
      <c r="XAV637" s="1"/>
      <c r="XAW637" s="1"/>
      <c r="XAX637" s="1"/>
      <c r="XAY637" s="1"/>
      <c r="XAZ637" s="1"/>
      <c r="XBA637" s="1"/>
      <c r="XBB637" s="1"/>
      <c r="XBC637" s="1"/>
      <c r="XBD637" s="1"/>
      <c r="XBE637" s="1"/>
      <c r="XBF637" s="1"/>
      <c r="XBG637" s="1"/>
      <c r="XBH637" s="1"/>
      <c r="XBI637" s="1"/>
      <c r="XBJ637" s="1"/>
      <c r="XBK637" s="1"/>
      <c r="XBL637" s="1"/>
      <c r="XBM637" s="1"/>
      <c r="XBN637" s="1"/>
      <c r="XBO637" s="1"/>
      <c r="XBP637" s="1"/>
      <c r="XBQ637" s="1"/>
      <c r="XBR637" s="1"/>
      <c r="XBS637" s="1"/>
      <c r="XBT637" s="1"/>
      <c r="XBU637" s="1"/>
      <c r="XBV637" s="1"/>
      <c r="XBW637" s="1"/>
      <c r="XBX637" s="1"/>
      <c r="XBY637" s="1"/>
      <c r="XBZ637" s="1"/>
      <c r="XCA637" s="1"/>
      <c r="XCB637" s="1"/>
      <c r="XCC637" s="1"/>
      <c r="XCD637" s="1"/>
      <c r="XCE637" s="1"/>
      <c r="XCF637" s="1"/>
      <c r="XCG637" s="1"/>
      <c r="XCH637" s="1"/>
      <c r="XCI637" s="1"/>
      <c r="XCJ637" s="1"/>
      <c r="XCK637" s="1"/>
      <c r="XCL637" s="1"/>
      <c r="XCM637" s="1"/>
      <c r="XCN637" s="1"/>
      <c r="XCO637" s="1"/>
      <c r="XCP637" s="1"/>
      <c r="XCQ637" s="1"/>
      <c r="XCR637" s="1"/>
      <c r="XCS637" s="1"/>
      <c r="XCT637" s="1"/>
      <c r="XCU637" s="1"/>
      <c r="XCV637" s="1"/>
      <c r="XCW637" s="1"/>
      <c r="XCX637" s="1"/>
      <c r="XCY637" s="1"/>
      <c r="XCZ637" s="1"/>
      <c r="XDA637" s="1"/>
      <c r="XDB637" s="1"/>
      <c r="XDC637" s="1"/>
      <c r="XDD637" s="1"/>
      <c r="XDE637" s="1"/>
      <c r="XDF637" s="1"/>
      <c r="XDG637" s="1"/>
      <c r="XDH637" s="1"/>
      <c r="XDI637" s="1"/>
      <c r="XDJ637" s="1"/>
      <c r="XDK637" s="1"/>
      <c r="XDL637" s="1"/>
      <c r="XDM637" s="1"/>
      <c r="XDN637" s="1"/>
      <c r="XDO637" s="1"/>
      <c r="XDP637" s="1"/>
      <c r="XDQ637" s="1"/>
      <c r="XDR637" s="1"/>
      <c r="XDS637" s="1"/>
      <c r="XDT637" s="1"/>
      <c r="XDU637" s="1"/>
      <c r="XDV637" s="1"/>
      <c r="XDW637" s="1"/>
      <c r="XDX637" s="1"/>
      <c r="XDY637" s="1"/>
      <c r="XDZ637" s="1"/>
      <c r="XEA637" s="1"/>
      <c r="XEB637" s="1"/>
      <c r="XEC637" s="1"/>
      <c r="XED637" s="1"/>
      <c r="XEE637" s="1"/>
      <c r="XEF637" s="1"/>
      <c r="XEG637" s="1"/>
      <c r="XEH637" s="1"/>
      <c r="XEI637" s="1"/>
      <c r="XEJ637" s="1"/>
      <c r="XEK637" s="1"/>
      <c r="XEL637" s="1"/>
      <c r="XEM637" s="1"/>
      <c r="XEN637" s="1"/>
      <c r="XEO637" s="1"/>
      <c r="XEP637" s="1"/>
      <c r="XEQ637" s="1"/>
      <c r="XER637" s="1"/>
      <c r="XES637" s="1"/>
      <c r="XET637" s="1"/>
      <c r="XEU637" s="1"/>
      <c r="XEV637" s="1"/>
      <c r="XEW637" s="1"/>
      <c r="XEX637" s="1"/>
      <c r="XEY637" s="1"/>
      <c r="XEZ637" s="1"/>
      <c r="XFA637" s="1"/>
      <c r="XFB637" s="1"/>
      <c r="XFC637" s="1"/>
    </row>
    <row r="638" spans="1:150 16226:16383" s="3" customFormat="1" ht="20.25" customHeight="1" x14ac:dyDescent="0.25">
      <c r="A638" s="110">
        <v>1</v>
      </c>
      <c r="B638" s="112"/>
      <c r="C638" s="61" t="s">
        <v>96</v>
      </c>
      <c r="D638" s="61" t="s">
        <v>273</v>
      </c>
      <c r="E638" s="82">
        <f>(93.41)*10.764</f>
        <v>1005.4652399999999</v>
      </c>
      <c r="F638" s="82">
        <f>(2.47*1.1+2.5*1.05)*10.764</f>
        <v>57.501288000000002</v>
      </c>
      <c r="G638" s="61">
        <v>0</v>
      </c>
      <c r="H638" s="82">
        <f>E638+F638+(IF(G638&lt;101,G638,IF(G638&lt;201,G638/2,IF(G638&lt;=301,G638/3,G638/4))))</f>
        <v>1062.9665279999999</v>
      </c>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WZB638" s="1"/>
      <c r="WZC638" s="1"/>
      <c r="WZD638" s="1"/>
      <c r="WZE638" s="1"/>
      <c r="WZF638" s="1"/>
      <c r="WZG638" s="1"/>
      <c r="WZH638" s="1"/>
      <c r="WZI638" s="1"/>
      <c r="WZJ638" s="1"/>
      <c r="WZK638" s="1"/>
      <c r="WZL638" s="1"/>
      <c r="WZM638" s="1"/>
      <c r="WZN638" s="1"/>
      <c r="WZO638" s="1"/>
      <c r="WZP638" s="1"/>
      <c r="WZQ638" s="1"/>
      <c r="WZR638" s="1"/>
      <c r="WZS638" s="1"/>
      <c r="WZT638" s="1"/>
      <c r="WZU638" s="1"/>
      <c r="WZV638" s="1"/>
      <c r="WZW638" s="1"/>
      <c r="WZX638" s="1"/>
      <c r="WZY638" s="1"/>
      <c r="WZZ638" s="1"/>
      <c r="XAA638" s="1"/>
      <c r="XAB638" s="1"/>
      <c r="XAC638" s="1"/>
      <c r="XAD638" s="1"/>
      <c r="XAE638" s="1"/>
      <c r="XAF638" s="1"/>
      <c r="XAG638" s="1"/>
      <c r="XAH638" s="1"/>
      <c r="XAI638" s="1"/>
      <c r="XAJ638" s="1"/>
      <c r="XAK638" s="1"/>
      <c r="XAL638" s="1"/>
      <c r="XAM638" s="1"/>
      <c r="XAN638" s="1"/>
      <c r="XAO638" s="1"/>
      <c r="XAP638" s="1"/>
      <c r="XAQ638" s="1"/>
      <c r="XAR638" s="1"/>
      <c r="XAS638" s="1"/>
      <c r="XAT638" s="1"/>
      <c r="XAU638" s="1"/>
      <c r="XAV638" s="1"/>
      <c r="XAW638" s="1"/>
      <c r="XAX638" s="1"/>
      <c r="XAY638" s="1"/>
      <c r="XAZ638" s="1"/>
      <c r="XBA638" s="1"/>
      <c r="XBB638" s="1"/>
      <c r="XBC638" s="1"/>
      <c r="XBD638" s="1"/>
      <c r="XBE638" s="1"/>
      <c r="XBF638" s="1"/>
      <c r="XBG638" s="1"/>
      <c r="XBH638" s="1"/>
      <c r="XBI638" s="1"/>
      <c r="XBJ638" s="1"/>
      <c r="XBK638" s="1"/>
      <c r="XBL638" s="1"/>
      <c r="XBM638" s="1"/>
      <c r="XBN638" s="1"/>
      <c r="XBO638" s="1"/>
      <c r="XBP638" s="1"/>
      <c r="XBQ638" s="1"/>
      <c r="XBR638" s="1"/>
      <c r="XBS638" s="1"/>
      <c r="XBT638" s="1"/>
      <c r="XBU638" s="1"/>
      <c r="XBV638" s="1"/>
      <c r="XBW638" s="1"/>
      <c r="XBX638" s="1"/>
      <c r="XBY638" s="1"/>
      <c r="XBZ638" s="1"/>
      <c r="XCA638" s="1"/>
      <c r="XCB638" s="1"/>
      <c r="XCC638" s="1"/>
      <c r="XCD638" s="1"/>
      <c r="XCE638" s="1"/>
      <c r="XCF638" s="1"/>
      <c r="XCG638" s="1"/>
      <c r="XCH638" s="1"/>
      <c r="XCI638" s="1"/>
      <c r="XCJ638" s="1"/>
      <c r="XCK638" s="1"/>
      <c r="XCL638" s="1"/>
      <c r="XCM638" s="1"/>
      <c r="XCN638" s="1"/>
      <c r="XCO638" s="1"/>
      <c r="XCP638" s="1"/>
      <c r="XCQ638" s="1"/>
      <c r="XCR638" s="1"/>
      <c r="XCS638" s="1"/>
      <c r="XCT638" s="1"/>
      <c r="XCU638" s="1"/>
      <c r="XCV638" s="1"/>
      <c r="XCW638" s="1"/>
      <c r="XCX638" s="1"/>
      <c r="XCY638" s="1"/>
      <c r="XCZ638" s="1"/>
      <c r="XDA638" s="1"/>
      <c r="XDB638" s="1"/>
      <c r="XDC638" s="1"/>
      <c r="XDD638" s="1"/>
      <c r="XDE638" s="1"/>
      <c r="XDF638" s="1"/>
      <c r="XDG638" s="1"/>
      <c r="XDH638" s="1"/>
      <c r="XDI638" s="1"/>
      <c r="XDJ638" s="1"/>
      <c r="XDK638" s="1"/>
      <c r="XDL638" s="1"/>
      <c r="XDM638" s="1"/>
      <c r="XDN638" s="1"/>
      <c r="XDO638" s="1"/>
      <c r="XDP638" s="1"/>
      <c r="XDQ638" s="1"/>
      <c r="XDR638" s="1"/>
      <c r="XDS638" s="1"/>
      <c r="XDT638" s="1"/>
      <c r="XDU638" s="1"/>
      <c r="XDV638" s="1"/>
      <c r="XDW638" s="1"/>
      <c r="XDX638" s="1"/>
      <c r="XDY638" s="1"/>
      <c r="XDZ638" s="1"/>
      <c r="XEA638" s="1"/>
      <c r="XEB638" s="1"/>
      <c r="XEC638" s="1"/>
      <c r="XED638" s="1"/>
      <c r="XEE638" s="1"/>
      <c r="XEF638" s="1"/>
      <c r="XEG638" s="1"/>
      <c r="XEH638" s="1"/>
      <c r="XEI638" s="1"/>
      <c r="XEJ638" s="1"/>
      <c r="XEK638" s="1"/>
      <c r="XEL638" s="1"/>
      <c r="XEM638" s="1"/>
      <c r="XEN638" s="1"/>
      <c r="XEO638" s="1"/>
      <c r="XEP638" s="1"/>
      <c r="XEQ638" s="1"/>
      <c r="XER638" s="1"/>
      <c r="XES638" s="1"/>
      <c r="XET638" s="1"/>
      <c r="XEU638" s="1"/>
      <c r="XEV638" s="1"/>
      <c r="XEW638" s="1"/>
      <c r="XEX638" s="1"/>
      <c r="XEY638" s="1"/>
      <c r="XEZ638" s="1"/>
      <c r="XFA638" s="1"/>
      <c r="XFB638" s="1"/>
      <c r="XFC638" s="1"/>
    </row>
    <row r="639" spans="1:150 16226:16383" s="3" customFormat="1" ht="20.25" customHeight="1" x14ac:dyDescent="0.25">
      <c r="A639" s="135">
        <v>2</v>
      </c>
      <c r="B639" s="135"/>
      <c r="C639" s="61" t="s">
        <v>96</v>
      </c>
      <c r="D639" s="61" t="s">
        <v>273</v>
      </c>
      <c r="E639" s="82">
        <f>(93.41)*10.764</f>
        <v>1005.4652399999999</v>
      </c>
      <c r="F639" s="82">
        <f>(2.47*1.1+2.5*1.05)*10.764</f>
        <v>57.501288000000002</v>
      </c>
      <c r="G639" s="82">
        <v>0</v>
      </c>
      <c r="H639" s="82">
        <f>E639+F639+(IF(G639&lt;101,G639,IF(G639&lt;201,G639/2,IF(G639&lt;=301,G639/3,G639/4))))</f>
        <v>1062.9665279999999</v>
      </c>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WZB639" s="1"/>
      <c r="WZC639" s="1"/>
      <c r="WZD639" s="1"/>
      <c r="WZE639" s="1"/>
      <c r="WZF639" s="1"/>
      <c r="WZG639" s="1"/>
      <c r="WZH639" s="1"/>
      <c r="WZI639" s="1"/>
      <c r="WZJ639" s="1"/>
      <c r="WZK639" s="1"/>
      <c r="WZL639" s="1"/>
      <c r="WZM639" s="1"/>
      <c r="WZN639" s="1"/>
      <c r="WZO639" s="1"/>
      <c r="WZP639" s="1"/>
      <c r="WZQ639" s="1"/>
      <c r="WZR639" s="1"/>
      <c r="WZS639" s="1"/>
      <c r="WZT639" s="1"/>
      <c r="WZU639" s="1"/>
      <c r="WZV639" s="1"/>
      <c r="WZW639" s="1"/>
      <c r="WZX639" s="1"/>
      <c r="WZY639" s="1"/>
      <c r="WZZ639" s="1"/>
      <c r="XAA639" s="1"/>
      <c r="XAB639" s="1"/>
      <c r="XAC639" s="1"/>
      <c r="XAD639" s="1"/>
      <c r="XAE639" s="1"/>
      <c r="XAF639" s="1"/>
      <c r="XAG639" s="1"/>
      <c r="XAH639" s="1"/>
      <c r="XAI639" s="1"/>
      <c r="XAJ639" s="1"/>
      <c r="XAK639" s="1"/>
      <c r="XAL639" s="1"/>
      <c r="XAM639" s="1"/>
      <c r="XAN639" s="1"/>
      <c r="XAO639" s="1"/>
      <c r="XAP639" s="1"/>
      <c r="XAQ639" s="1"/>
      <c r="XAR639" s="1"/>
      <c r="XAS639" s="1"/>
      <c r="XAT639" s="1"/>
      <c r="XAU639" s="1"/>
      <c r="XAV639" s="1"/>
      <c r="XAW639" s="1"/>
      <c r="XAX639" s="1"/>
      <c r="XAY639" s="1"/>
      <c r="XAZ639" s="1"/>
      <c r="XBA639" s="1"/>
      <c r="XBB639" s="1"/>
      <c r="XBC639" s="1"/>
      <c r="XBD639" s="1"/>
      <c r="XBE639" s="1"/>
      <c r="XBF639" s="1"/>
      <c r="XBG639" s="1"/>
      <c r="XBH639" s="1"/>
      <c r="XBI639" s="1"/>
      <c r="XBJ639" s="1"/>
      <c r="XBK639" s="1"/>
      <c r="XBL639" s="1"/>
      <c r="XBM639" s="1"/>
      <c r="XBN639" s="1"/>
      <c r="XBO639" s="1"/>
      <c r="XBP639" s="1"/>
      <c r="XBQ639" s="1"/>
      <c r="XBR639" s="1"/>
      <c r="XBS639" s="1"/>
      <c r="XBT639" s="1"/>
      <c r="XBU639" s="1"/>
      <c r="XBV639" s="1"/>
      <c r="XBW639" s="1"/>
      <c r="XBX639" s="1"/>
      <c r="XBY639" s="1"/>
      <c r="XBZ639" s="1"/>
      <c r="XCA639" s="1"/>
      <c r="XCB639" s="1"/>
      <c r="XCC639" s="1"/>
      <c r="XCD639" s="1"/>
      <c r="XCE639" s="1"/>
      <c r="XCF639" s="1"/>
      <c r="XCG639" s="1"/>
      <c r="XCH639" s="1"/>
      <c r="XCI639" s="1"/>
      <c r="XCJ639" s="1"/>
      <c r="XCK639" s="1"/>
      <c r="XCL639" s="1"/>
      <c r="XCM639" s="1"/>
      <c r="XCN639" s="1"/>
      <c r="XCO639" s="1"/>
      <c r="XCP639" s="1"/>
      <c r="XCQ639" s="1"/>
      <c r="XCR639" s="1"/>
      <c r="XCS639" s="1"/>
      <c r="XCT639" s="1"/>
      <c r="XCU639" s="1"/>
      <c r="XCV639" s="1"/>
      <c r="XCW639" s="1"/>
      <c r="XCX639" s="1"/>
      <c r="XCY639" s="1"/>
      <c r="XCZ639" s="1"/>
      <c r="XDA639" s="1"/>
      <c r="XDB639" s="1"/>
      <c r="XDC639" s="1"/>
      <c r="XDD639" s="1"/>
      <c r="XDE639" s="1"/>
      <c r="XDF639" s="1"/>
      <c r="XDG639" s="1"/>
      <c r="XDH639" s="1"/>
      <c r="XDI639" s="1"/>
      <c r="XDJ639" s="1"/>
      <c r="XDK639" s="1"/>
      <c r="XDL639" s="1"/>
      <c r="XDM639" s="1"/>
      <c r="XDN639" s="1"/>
      <c r="XDO639" s="1"/>
      <c r="XDP639" s="1"/>
      <c r="XDQ639" s="1"/>
      <c r="XDR639" s="1"/>
      <c r="XDS639" s="1"/>
      <c r="XDT639" s="1"/>
      <c r="XDU639" s="1"/>
      <c r="XDV639" s="1"/>
      <c r="XDW639" s="1"/>
      <c r="XDX639" s="1"/>
      <c r="XDY639" s="1"/>
      <c r="XDZ639" s="1"/>
      <c r="XEA639" s="1"/>
      <c r="XEB639" s="1"/>
      <c r="XEC639" s="1"/>
      <c r="XED639" s="1"/>
      <c r="XEE639" s="1"/>
      <c r="XEF639" s="1"/>
      <c r="XEG639" s="1"/>
      <c r="XEH639" s="1"/>
      <c r="XEI639" s="1"/>
      <c r="XEJ639" s="1"/>
      <c r="XEK639" s="1"/>
      <c r="XEL639" s="1"/>
      <c r="XEM639" s="1"/>
      <c r="XEN639" s="1"/>
      <c r="XEO639" s="1"/>
      <c r="XEP639" s="1"/>
      <c r="XEQ639" s="1"/>
      <c r="XER639" s="1"/>
      <c r="XES639" s="1"/>
      <c r="XET639" s="1"/>
      <c r="XEU639" s="1"/>
      <c r="XEV639" s="1"/>
      <c r="XEW639" s="1"/>
      <c r="XEX639" s="1"/>
      <c r="XEY639" s="1"/>
      <c r="XEZ639" s="1"/>
      <c r="XFA639" s="1"/>
      <c r="XFB639" s="1"/>
      <c r="XFC639" s="1"/>
    </row>
    <row r="640" spans="1:150 16226:16383" s="3" customFormat="1" ht="20.25" customHeight="1" x14ac:dyDescent="0.25">
      <c r="A640" s="135">
        <v>3</v>
      </c>
      <c r="B640" s="135"/>
      <c r="C640" s="61" t="s">
        <v>96</v>
      </c>
      <c r="D640" s="182" t="s">
        <v>278</v>
      </c>
      <c r="E640" s="183"/>
      <c r="F640" s="183"/>
      <c r="G640" s="183"/>
      <c r="H640" s="184"/>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WZB640" s="1"/>
      <c r="WZC640" s="1"/>
      <c r="WZD640" s="1"/>
      <c r="WZE640" s="1"/>
      <c r="WZF640" s="1"/>
      <c r="WZG640" s="1"/>
      <c r="WZH640" s="1"/>
      <c r="WZI640" s="1"/>
      <c r="WZJ640" s="1"/>
      <c r="WZK640" s="1"/>
      <c r="WZL640" s="1"/>
      <c r="WZM640" s="1"/>
      <c r="WZN640" s="1"/>
      <c r="WZO640" s="1"/>
      <c r="WZP640" s="1"/>
      <c r="WZQ640" s="1"/>
      <c r="WZR640" s="1"/>
      <c r="WZS640" s="1"/>
      <c r="WZT640" s="1"/>
      <c r="WZU640" s="1"/>
      <c r="WZV640" s="1"/>
      <c r="WZW640" s="1"/>
      <c r="WZX640" s="1"/>
      <c r="WZY640" s="1"/>
      <c r="WZZ640" s="1"/>
      <c r="XAA640" s="1"/>
      <c r="XAB640" s="1"/>
      <c r="XAC640" s="1"/>
      <c r="XAD640" s="1"/>
      <c r="XAE640" s="1"/>
      <c r="XAF640" s="1"/>
      <c r="XAG640" s="1"/>
      <c r="XAH640" s="1"/>
      <c r="XAI640" s="1"/>
      <c r="XAJ640" s="1"/>
      <c r="XAK640" s="1"/>
      <c r="XAL640" s="1"/>
      <c r="XAM640" s="1"/>
      <c r="XAN640" s="1"/>
      <c r="XAO640" s="1"/>
      <c r="XAP640" s="1"/>
      <c r="XAQ640" s="1"/>
      <c r="XAR640" s="1"/>
      <c r="XAS640" s="1"/>
      <c r="XAT640" s="1"/>
      <c r="XAU640" s="1"/>
      <c r="XAV640" s="1"/>
      <c r="XAW640" s="1"/>
      <c r="XAX640" s="1"/>
      <c r="XAY640" s="1"/>
      <c r="XAZ640" s="1"/>
      <c r="XBA640" s="1"/>
      <c r="XBB640" s="1"/>
      <c r="XBC640" s="1"/>
      <c r="XBD640" s="1"/>
      <c r="XBE640" s="1"/>
      <c r="XBF640" s="1"/>
      <c r="XBG640" s="1"/>
      <c r="XBH640" s="1"/>
      <c r="XBI640" s="1"/>
      <c r="XBJ640" s="1"/>
      <c r="XBK640" s="1"/>
      <c r="XBL640" s="1"/>
      <c r="XBM640" s="1"/>
      <c r="XBN640" s="1"/>
      <c r="XBO640" s="1"/>
      <c r="XBP640" s="1"/>
      <c r="XBQ640" s="1"/>
      <c r="XBR640" s="1"/>
      <c r="XBS640" s="1"/>
      <c r="XBT640" s="1"/>
      <c r="XBU640" s="1"/>
      <c r="XBV640" s="1"/>
      <c r="XBW640" s="1"/>
      <c r="XBX640" s="1"/>
      <c r="XBY640" s="1"/>
      <c r="XBZ640" s="1"/>
      <c r="XCA640" s="1"/>
      <c r="XCB640" s="1"/>
      <c r="XCC640" s="1"/>
      <c r="XCD640" s="1"/>
      <c r="XCE640" s="1"/>
      <c r="XCF640" s="1"/>
      <c r="XCG640" s="1"/>
      <c r="XCH640" s="1"/>
      <c r="XCI640" s="1"/>
      <c r="XCJ640" s="1"/>
      <c r="XCK640" s="1"/>
      <c r="XCL640" s="1"/>
      <c r="XCM640" s="1"/>
      <c r="XCN640" s="1"/>
      <c r="XCO640" s="1"/>
      <c r="XCP640" s="1"/>
      <c r="XCQ640" s="1"/>
      <c r="XCR640" s="1"/>
      <c r="XCS640" s="1"/>
      <c r="XCT640" s="1"/>
      <c r="XCU640" s="1"/>
      <c r="XCV640" s="1"/>
      <c r="XCW640" s="1"/>
      <c r="XCX640" s="1"/>
      <c r="XCY640" s="1"/>
      <c r="XCZ640" s="1"/>
      <c r="XDA640" s="1"/>
      <c r="XDB640" s="1"/>
      <c r="XDC640" s="1"/>
      <c r="XDD640" s="1"/>
      <c r="XDE640" s="1"/>
      <c r="XDF640" s="1"/>
      <c r="XDG640" s="1"/>
      <c r="XDH640" s="1"/>
      <c r="XDI640" s="1"/>
      <c r="XDJ640" s="1"/>
      <c r="XDK640" s="1"/>
      <c r="XDL640" s="1"/>
      <c r="XDM640" s="1"/>
      <c r="XDN640" s="1"/>
      <c r="XDO640" s="1"/>
      <c r="XDP640" s="1"/>
      <c r="XDQ640" s="1"/>
      <c r="XDR640" s="1"/>
      <c r="XDS640" s="1"/>
      <c r="XDT640" s="1"/>
      <c r="XDU640" s="1"/>
      <c r="XDV640" s="1"/>
      <c r="XDW640" s="1"/>
      <c r="XDX640" s="1"/>
      <c r="XDY640" s="1"/>
      <c r="XDZ640" s="1"/>
      <c r="XEA640" s="1"/>
      <c r="XEB640" s="1"/>
      <c r="XEC640" s="1"/>
      <c r="XED640" s="1"/>
      <c r="XEE640" s="1"/>
      <c r="XEF640" s="1"/>
      <c r="XEG640" s="1"/>
      <c r="XEH640" s="1"/>
      <c r="XEI640" s="1"/>
      <c r="XEJ640" s="1"/>
      <c r="XEK640" s="1"/>
      <c r="XEL640" s="1"/>
      <c r="XEM640" s="1"/>
      <c r="XEN640" s="1"/>
      <c r="XEO640" s="1"/>
      <c r="XEP640" s="1"/>
      <c r="XEQ640" s="1"/>
      <c r="XER640" s="1"/>
      <c r="XES640" s="1"/>
      <c r="XET640" s="1"/>
      <c r="XEU640" s="1"/>
      <c r="XEV640" s="1"/>
      <c r="XEW640" s="1"/>
      <c r="XEX640" s="1"/>
      <c r="XEY640" s="1"/>
      <c r="XEZ640" s="1"/>
      <c r="XFA640" s="1"/>
      <c r="XFB640" s="1"/>
      <c r="XFC640" s="1"/>
    </row>
    <row r="641" spans="1:150 16226:16383" s="3" customFormat="1" ht="20.25" customHeight="1" x14ac:dyDescent="0.25">
      <c r="A641" s="110">
        <v>4</v>
      </c>
      <c r="B641" s="112"/>
      <c r="C641" s="61" t="s">
        <v>96</v>
      </c>
      <c r="D641" s="188"/>
      <c r="E641" s="189"/>
      <c r="F641" s="189"/>
      <c r="G641" s="189"/>
      <c r="H641" s="190"/>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WZB641" s="1"/>
      <c r="WZC641" s="1"/>
      <c r="WZD641" s="1"/>
      <c r="WZE641" s="1"/>
      <c r="WZF641" s="1"/>
      <c r="WZG641" s="1"/>
      <c r="WZH641" s="1"/>
      <c r="WZI641" s="1"/>
      <c r="WZJ641" s="1"/>
      <c r="WZK641" s="1"/>
      <c r="WZL641" s="1"/>
      <c r="WZM641" s="1"/>
      <c r="WZN641" s="1"/>
      <c r="WZO641" s="1"/>
      <c r="WZP641" s="1"/>
      <c r="WZQ641" s="1"/>
      <c r="WZR641" s="1"/>
      <c r="WZS641" s="1"/>
      <c r="WZT641" s="1"/>
      <c r="WZU641" s="1"/>
      <c r="WZV641" s="1"/>
      <c r="WZW641" s="1"/>
      <c r="WZX641" s="1"/>
      <c r="WZY641" s="1"/>
      <c r="WZZ641" s="1"/>
      <c r="XAA641" s="1"/>
      <c r="XAB641" s="1"/>
      <c r="XAC641" s="1"/>
      <c r="XAD641" s="1"/>
      <c r="XAE641" s="1"/>
      <c r="XAF641" s="1"/>
      <c r="XAG641" s="1"/>
      <c r="XAH641" s="1"/>
      <c r="XAI641" s="1"/>
      <c r="XAJ641" s="1"/>
      <c r="XAK641" s="1"/>
      <c r="XAL641" s="1"/>
      <c r="XAM641" s="1"/>
      <c r="XAN641" s="1"/>
      <c r="XAO641" s="1"/>
      <c r="XAP641" s="1"/>
      <c r="XAQ641" s="1"/>
      <c r="XAR641" s="1"/>
      <c r="XAS641" s="1"/>
      <c r="XAT641" s="1"/>
      <c r="XAU641" s="1"/>
      <c r="XAV641" s="1"/>
      <c r="XAW641" s="1"/>
      <c r="XAX641" s="1"/>
      <c r="XAY641" s="1"/>
      <c r="XAZ641" s="1"/>
      <c r="XBA641" s="1"/>
      <c r="XBB641" s="1"/>
      <c r="XBC641" s="1"/>
      <c r="XBD641" s="1"/>
      <c r="XBE641" s="1"/>
      <c r="XBF641" s="1"/>
      <c r="XBG641" s="1"/>
      <c r="XBH641" s="1"/>
      <c r="XBI641" s="1"/>
      <c r="XBJ641" s="1"/>
      <c r="XBK641" s="1"/>
      <c r="XBL641" s="1"/>
      <c r="XBM641" s="1"/>
      <c r="XBN641" s="1"/>
      <c r="XBO641" s="1"/>
      <c r="XBP641" s="1"/>
      <c r="XBQ641" s="1"/>
      <c r="XBR641" s="1"/>
      <c r="XBS641" s="1"/>
      <c r="XBT641" s="1"/>
      <c r="XBU641" s="1"/>
      <c r="XBV641" s="1"/>
      <c r="XBW641" s="1"/>
      <c r="XBX641" s="1"/>
      <c r="XBY641" s="1"/>
      <c r="XBZ641" s="1"/>
      <c r="XCA641" s="1"/>
      <c r="XCB641" s="1"/>
      <c r="XCC641" s="1"/>
      <c r="XCD641" s="1"/>
      <c r="XCE641" s="1"/>
      <c r="XCF641" s="1"/>
      <c r="XCG641" s="1"/>
      <c r="XCH641" s="1"/>
      <c r="XCI641" s="1"/>
      <c r="XCJ641" s="1"/>
      <c r="XCK641" s="1"/>
      <c r="XCL641" s="1"/>
      <c r="XCM641" s="1"/>
      <c r="XCN641" s="1"/>
      <c r="XCO641" s="1"/>
      <c r="XCP641" s="1"/>
      <c r="XCQ641" s="1"/>
      <c r="XCR641" s="1"/>
      <c r="XCS641" s="1"/>
      <c r="XCT641" s="1"/>
      <c r="XCU641" s="1"/>
      <c r="XCV641" s="1"/>
      <c r="XCW641" s="1"/>
      <c r="XCX641" s="1"/>
      <c r="XCY641" s="1"/>
      <c r="XCZ641" s="1"/>
      <c r="XDA641" s="1"/>
      <c r="XDB641" s="1"/>
      <c r="XDC641" s="1"/>
      <c r="XDD641" s="1"/>
      <c r="XDE641" s="1"/>
      <c r="XDF641" s="1"/>
      <c r="XDG641" s="1"/>
      <c r="XDH641" s="1"/>
      <c r="XDI641" s="1"/>
      <c r="XDJ641" s="1"/>
      <c r="XDK641" s="1"/>
      <c r="XDL641" s="1"/>
      <c r="XDM641" s="1"/>
      <c r="XDN641" s="1"/>
      <c r="XDO641" s="1"/>
      <c r="XDP641" s="1"/>
      <c r="XDQ641" s="1"/>
      <c r="XDR641" s="1"/>
      <c r="XDS641" s="1"/>
      <c r="XDT641" s="1"/>
      <c r="XDU641" s="1"/>
      <c r="XDV641" s="1"/>
      <c r="XDW641" s="1"/>
      <c r="XDX641" s="1"/>
      <c r="XDY641" s="1"/>
      <c r="XDZ641" s="1"/>
      <c r="XEA641" s="1"/>
      <c r="XEB641" s="1"/>
      <c r="XEC641" s="1"/>
      <c r="XED641" s="1"/>
      <c r="XEE641" s="1"/>
      <c r="XEF641" s="1"/>
      <c r="XEG641" s="1"/>
      <c r="XEH641" s="1"/>
      <c r="XEI641" s="1"/>
      <c r="XEJ641" s="1"/>
      <c r="XEK641" s="1"/>
      <c r="XEL641" s="1"/>
      <c r="XEM641" s="1"/>
      <c r="XEN641" s="1"/>
      <c r="XEO641" s="1"/>
      <c r="XEP641" s="1"/>
      <c r="XEQ641" s="1"/>
      <c r="XER641" s="1"/>
      <c r="XES641" s="1"/>
      <c r="XET641" s="1"/>
      <c r="XEU641" s="1"/>
      <c r="XEV641" s="1"/>
      <c r="XEW641" s="1"/>
      <c r="XEX641" s="1"/>
      <c r="XEY641" s="1"/>
      <c r="XEZ641" s="1"/>
      <c r="XFA641" s="1"/>
      <c r="XFB641" s="1"/>
      <c r="XFC641" s="1"/>
    </row>
    <row r="642" spans="1:150 16226:16383" s="3" customFormat="1" ht="20.25" customHeight="1" x14ac:dyDescent="0.25">
      <c r="A642" s="135">
        <v>5</v>
      </c>
      <c r="B642" s="135"/>
      <c r="C642" s="61" t="s">
        <v>96</v>
      </c>
      <c r="D642" s="61" t="s">
        <v>271</v>
      </c>
      <c r="E642" s="82">
        <f>(58.32)*10.764</f>
        <v>627.75648000000001</v>
      </c>
      <c r="F642" s="82">
        <f>(2.2*1.06)*10.764</f>
        <v>25.101648000000001</v>
      </c>
      <c r="G642" s="82">
        <v>0</v>
      </c>
      <c r="H642" s="82">
        <f>E642+F642+(IF(G642&lt;101,G642,IF(G642&lt;201,G642/2,IF(G642&lt;=301,G642/3,G642/4))))</f>
        <v>652.85812799999997</v>
      </c>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WZB642" s="1"/>
      <c r="WZC642" s="1"/>
      <c r="WZD642" s="1"/>
      <c r="WZE642" s="1"/>
      <c r="WZF642" s="1"/>
      <c r="WZG642" s="1"/>
      <c r="WZH642" s="1"/>
      <c r="WZI642" s="1"/>
      <c r="WZJ642" s="1"/>
      <c r="WZK642" s="1"/>
      <c r="WZL642" s="1"/>
      <c r="WZM642" s="1"/>
      <c r="WZN642" s="1"/>
      <c r="WZO642" s="1"/>
      <c r="WZP642" s="1"/>
      <c r="WZQ642" s="1"/>
      <c r="WZR642" s="1"/>
      <c r="WZS642" s="1"/>
      <c r="WZT642" s="1"/>
      <c r="WZU642" s="1"/>
      <c r="WZV642" s="1"/>
      <c r="WZW642" s="1"/>
      <c r="WZX642" s="1"/>
      <c r="WZY642" s="1"/>
      <c r="WZZ642" s="1"/>
      <c r="XAA642" s="1"/>
      <c r="XAB642" s="1"/>
      <c r="XAC642" s="1"/>
      <c r="XAD642" s="1"/>
      <c r="XAE642" s="1"/>
      <c r="XAF642" s="1"/>
      <c r="XAG642" s="1"/>
      <c r="XAH642" s="1"/>
      <c r="XAI642" s="1"/>
      <c r="XAJ642" s="1"/>
      <c r="XAK642" s="1"/>
      <c r="XAL642" s="1"/>
      <c r="XAM642" s="1"/>
      <c r="XAN642" s="1"/>
      <c r="XAO642" s="1"/>
      <c r="XAP642" s="1"/>
      <c r="XAQ642" s="1"/>
      <c r="XAR642" s="1"/>
      <c r="XAS642" s="1"/>
      <c r="XAT642" s="1"/>
      <c r="XAU642" s="1"/>
      <c r="XAV642" s="1"/>
      <c r="XAW642" s="1"/>
      <c r="XAX642" s="1"/>
      <c r="XAY642" s="1"/>
      <c r="XAZ642" s="1"/>
      <c r="XBA642" s="1"/>
      <c r="XBB642" s="1"/>
      <c r="XBC642" s="1"/>
      <c r="XBD642" s="1"/>
      <c r="XBE642" s="1"/>
      <c r="XBF642" s="1"/>
      <c r="XBG642" s="1"/>
      <c r="XBH642" s="1"/>
      <c r="XBI642" s="1"/>
      <c r="XBJ642" s="1"/>
      <c r="XBK642" s="1"/>
      <c r="XBL642" s="1"/>
      <c r="XBM642" s="1"/>
      <c r="XBN642" s="1"/>
      <c r="XBO642" s="1"/>
      <c r="XBP642" s="1"/>
      <c r="XBQ642" s="1"/>
      <c r="XBR642" s="1"/>
      <c r="XBS642" s="1"/>
      <c r="XBT642" s="1"/>
      <c r="XBU642" s="1"/>
      <c r="XBV642" s="1"/>
      <c r="XBW642" s="1"/>
      <c r="XBX642" s="1"/>
      <c r="XBY642" s="1"/>
      <c r="XBZ642" s="1"/>
      <c r="XCA642" s="1"/>
      <c r="XCB642" s="1"/>
      <c r="XCC642" s="1"/>
      <c r="XCD642" s="1"/>
      <c r="XCE642" s="1"/>
      <c r="XCF642" s="1"/>
      <c r="XCG642" s="1"/>
      <c r="XCH642" s="1"/>
      <c r="XCI642" s="1"/>
      <c r="XCJ642" s="1"/>
      <c r="XCK642" s="1"/>
      <c r="XCL642" s="1"/>
      <c r="XCM642" s="1"/>
      <c r="XCN642" s="1"/>
      <c r="XCO642" s="1"/>
      <c r="XCP642" s="1"/>
      <c r="XCQ642" s="1"/>
      <c r="XCR642" s="1"/>
      <c r="XCS642" s="1"/>
      <c r="XCT642" s="1"/>
      <c r="XCU642" s="1"/>
      <c r="XCV642" s="1"/>
      <c r="XCW642" s="1"/>
      <c r="XCX642" s="1"/>
      <c r="XCY642" s="1"/>
      <c r="XCZ642" s="1"/>
      <c r="XDA642" s="1"/>
      <c r="XDB642" s="1"/>
      <c r="XDC642" s="1"/>
      <c r="XDD642" s="1"/>
      <c r="XDE642" s="1"/>
      <c r="XDF642" s="1"/>
      <c r="XDG642" s="1"/>
      <c r="XDH642" s="1"/>
      <c r="XDI642" s="1"/>
      <c r="XDJ642" s="1"/>
      <c r="XDK642" s="1"/>
      <c r="XDL642" s="1"/>
      <c r="XDM642" s="1"/>
      <c r="XDN642" s="1"/>
      <c r="XDO642" s="1"/>
      <c r="XDP642" s="1"/>
      <c r="XDQ642" s="1"/>
      <c r="XDR642" s="1"/>
      <c r="XDS642" s="1"/>
      <c r="XDT642" s="1"/>
      <c r="XDU642" s="1"/>
      <c r="XDV642" s="1"/>
      <c r="XDW642" s="1"/>
      <c r="XDX642" s="1"/>
      <c r="XDY642" s="1"/>
      <c r="XDZ642" s="1"/>
      <c r="XEA642" s="1"/>
      <c r="XEB642" s="1"/>
      <c r="XEC642" s="1"/>
      <c r="XED642" s="1"/>
      <c r="XEE642" s="1"/>
      <c r="XEF642" s="1"/>
      <c r="XEG642" s="1"/>
      <c r="XEH642" s="1"/>
      <c r="XEI642" s="1"/>
      <c r="XEJ642" s="1"/>
      <c r="XEK642" s="1"/>
      <c r="XEL642" s="1"/>
      <c r="XEM642" s="1"/>
      <c r="XEN642" s="1"/>
      <c r="XEO642" s="1"/>
      <c r="XEP642" s="1"/>
      <c r="XEQ642" s="1"/>
      <c r="XER642" s="1"/>
      <c r="XES642" s="1"/>
      <c r="XET642" s="1"/>
      <c r="XEU642" s="1"/>
      <c r="XEV642" s="1"/>
      <c r="XEW642" s="1"/>
      <c r="XEX642" s="1"/>
      <c r="XEY642" s="1"/>
      <c r="XEZ642" s="1"/>
      <c r="XFA642" s="1"/>
      <c r="XFB642" s="1"/>
      <c r="XFC642" s="1"/>
    </row>
    <row r="643" spans="1:150 16226:16383" s="3" customFormat="1" ht="20.25" customHeight="1" x14ac:dyDescent="0.25">
      <c r="A643" s="135">
        <v>6</v>
      </c>
      <c r="B643" s="135"/>
      <c r="C643" s="61" t="s">
        <v>96</v>
      </c>
      <c r="D643" s="61" t="s">
        <v>271</v>
      </c>
      <c r="E643" s="82">
        <f>(66.85)*10.764</f>
        <v>719.57339999999988</v>
      </c>
      <c r="F643" s="82">
        <f>(1.07*2.15+2.14*1.07)*10.764</f>
        <v>49.409989199999998</v>
      </c>
      <c r="G643" s="82">
        <v>0</v>
      </c>
      <c r="H643" s="82">
        <f>E643+F643+(IF(G643&lt;101,G643,IF(G643&lt;201,G643/2,IF(G643&lt;=301,G643/3,G643/4))))</f>
        <v>768.98338919999992</v>
      </c>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WZB643" s="1"/>
      <c r="WZC643" s="1"/>
      <c r="WZD643" s="1"/>
      <c r="WZE643" s="1"/>
      <c r="WZF643" s="1"/>
      <c r="WZG643" s="1"/>
      <c r="WZH643" s="1"/>
      <c r="WZI643" s="1"/>
      <c r="WZJ643" s="1"/>
      <c r="WZK643" s="1"/>
      <c r="WZL643" s="1"/>
      <c r="WZM643" s="1"/>
      <c r="WZN643" s="1"/>
      <c r="WZO643" s="1"/>
      <c r="WZP643" s="1"/>
      <c r="WZQ643" s="1"/>
      <c r="WZR643" s="1"/>
      <c r="WZS643" s="1"/>
      <c r="WZT643" s="1"/>
      <c r="WZU643" s="1"/>
      <c r="WZV643" s="1"/>
      <c r="WZW643" s="1"/>
      <c r="WZX643" s="1"/>
      <c r="WZY643" s="1"/>
      <c r="WZZ643" s="1"/>
      <c r="XAA643" s="1"/>
      <c r="XAB643" s="1"/>
      <c r="XAC643" s="1"/>
      <c r="XAD643" s="1"/>
      <c r="XAE643" s="1"/>
      <c r="XAF643" s="1"/>
      <c r="XAG643" s="1"/>
      <c r="XAH643" s="1"/>
      <c r="XAI643" s="1"/>
      <c r="XAJ643" s="1"/>
      <c r="XAK643" s="1"/>
      <c r="XAL643" s="1"/>
      <c r="XAM643" s="1"/>
      <c r="XAN643" s="1"/>
      <c r="XAO643" s="1"/>
      <c r="XAP643" s="1"/>
      <c r="XAQ643" s="1"/>
      <c r="XAR643" s="1"/>
      <c r="XAS643" s="1"/>
      <c r="XAT643" s="1"/>
      <c r="XAU643" s="1"/>
      <c r="XAV643" s="1"/>
      <c r="XAW643" s="1"/>
      <c r="XAX643" s="1"/>
      <c r="XAY643" s="1"/>
      <c r="XAZ643" s="1"/>
      <c r="XBA643" s="1"/>
      <c r="XBB643" s="1"/>
      <c r="XBC643" s="1"/>
      <c r="XBD643" s="1"/>
      <c r="XBE643" s="1"/>
      <c r="XBF643" s="1"/>
      <c r="XBG643" s="1"/>
      <c r="XBH643" s="1"/>
      <c r="XBI643" s="1"/>
      <c r="XBJ643" s="1"/>
      <c r="XBK643" s="1"/>
      <c r="XBL643" s="1"/>
      <c r="XBM643" s="1"/>
      <c r="XBN643" s="1"/>
      <c r="XBO643" s="1"/>
      <c r="XBP643" s="1"/>
      <c r="XBQ643" s="1"/>
      <c r="XBR643" s="1"/>
      <c r="XBS643" s="1"/>
      <c r="XBT643" s="1"/>
      <c r="XBU643" s="1"/>
      <c r="XBV643" s="1"/>
      <c r="XBW643" s="1"/>
      <c r="XBX643" s="1"/>
      <c r="XBY643" s="1"/>
      <c r="XBZ643" s="1"/>
      <c r="XCA643" s="1"/>
      <c r="XCB643" s="1"/>
      <c r="XCC643" s="1"/>
      <c r="XCD643" s="1"/>
      <c r="XCE643" s="1"/>
      <c r="XCF643" s="1"/>
      <c r="XCG643" s="1"/>
      <c r="XCH643" s="1"/>
      <c r="XCI643" s="1"/>
      <c r="XCJ643" s="1"/>
      <c r="XCK643" s="1"/>
      <c r="XCL643" s="1"/>
      <c r="XCM643" s="1"/>
      <c r="XCN643" s="1"/>
      <c r="XCO643" s="1"/>
      <c r="XCP643" s="1"/>
      <c r="XCQ643" s="1"/>
      <c r="XCR643" s="1"/>
      <c r="XCS643" s="1"/>
      <c r="XCT643" s="1"/>
      <c r="XCU643" s="1"/>
      <c r="XCV643" s="1"/>
      <c r="XCW643" s="1"/>
      <c r="XCX643" s="1"/>
      <c r="XCY643" s="1"/>
      <c r="XCZ643" s="1"/>
      <c r="XDA643" s="1"/>
      <c r="XDB643" s="1"/>
      <c r="XDC643" s="1"/>
      <c r="XDD643" s="1"/>
      <c r="XDE643" s="1"/>
      <c r="XDF643" s="1"/>
      <c r="XDG643" s="1"/>
      <c r="XDH643" s="1"/>
      <c r="XDI643" s="1"/>
      <c r="XDJ643" s="1"/>
      <c r="XDK643" s="1"/>
      <c r="XDL643" s="1"/>
      <c r="XDM643" s="1"/>
      <c r="XDN643" s="1"/>
      <c r="XDO643" s="1"/>
      <c r="XDP643" s="1"/>
      <c r="XDQ643" s="1"/>
      <c r="XDR643" s="1"/>
      <c r="XDS643" s="1"/>
      <c r="XDT643" s="1"/>
      <c r="XDU643" s="1"/>
      <c r="XDV643" s="1"/>
      <c r="XDW643" s="1"/>
      <c r="XDX643" s="1"/>
      <c r="XDY643" s="1"/>
      <c r="XDZ643" s="1"/>
      <c r="XEA643" s="1"/>
      <c r="XEB643" s="1"/>
      <c r="XEC643" s="1"/>
      <c r="XED643" s="1"/>
      <c r="XEE643" s="1"/>
      <c r="XEF643" s="1"/>
      <c r="XEG643" s="1"/>
      <c r="XEH643" s="1"/>
      <c r="XEI643" s="1"/>
      <c r="XEJ643" s="1"/>
      <c r="XEK643" s="1"/>
      <c r="XEL643" s="1"/>
      <c r="XEM643" s="1"/>
      <c r="XEN643" s="1"/>
      <c r="XEO643" s="1"/>
      <c r="XEP643" s="1"/>
      <c r="XEQ643" s="1"/>
      <c r="XER643" s="1"/>
      <c r="XES643" s="1"/>
      <c r="XET643" s="1"/>
      <c r="XEU643" s="1"/>
      <c r="XEV643" s="1"/>
      <c r="XEW643" s="1"/>
      <c r="XEX643" s="1"/>
      <c r="XEY643" s="1"/>
      <c r="XEZ643" s="1"/>
      <c r="XFA643" s="1"/>
      <c r="XFB643" s="1"/>
      <c r="XFC643" s="1"/>
    </row>
    <row r="644" spans="1:150 16226:16383" s="3" customFormat="1" ht="20.25" hidden="1" customHeight="1" x14ac:dyDescent="0.25">
      <c r="A644" s="135" t="str">
        <f ca="1">T644</f>
        <v>101 &amp; 101</v>
      </c>
      <c r="B644" s="135"/>
      <c r="C644" s="61"/>
      <c r="D644" s="61"/>
      <c r="E644" s="38">
        <v>0</v>
      </c>
      <c r="F644" s="37">
        <v>0</v>
      </c>
      <c r="G644" s="37">
        <v>0</v>
      </c>
      <c r="H644" s="37">
        <f>E644+F644+(IF(G644&lt;101,G644,IF(G644&lt;201,G644/2,IF(G644&lt;=301,G644/3,G644/4))))</f>
        <v>0</v>
      </c>
      <c r="I644" s="1"/>
      <c r="J644" s="1"/>
      <c r="K644" s="1"/>
      <c r="L644" s="1"/>
      <c r="M644" s="1"/>
      <c r="N644" s="1"/>
      <c r="O644" s="1"/>
      <c r="P644" s="1"/>
      <c r="Q644" s="1"/>
      <c r="R644" s="1"/>
      <c r="S644" s="1"/>
      <c r="T644" s="23" t="str">
        <f ca="1">U644&amp;""&amp;" &amp; "&amp;""&amp;V644</f>
        <v>101 &amp; 101</v>
      </c>
      <c r="U644" s="23">
        <f ca="1">(SUMPRODUCT(MID(0&amp;(LEFT(A521,SUM(LEN(A521)-LEN(SUBSTITUTE(A521,{"0","1","2","3"},""))))), LARGE(INDEX(ISNUMBER(--MID((LEFT(A521,SUM(LEN(A521)-LEN(SUBSTITUTE(A521,{"0","1","2","3"},""))))), ROW(INDIRECT("1:"&amp;LEN((LEFT(A521,SUM(LEN(A521)-LEN(SUBSTITUTE(A521,{"0","1","2","3"},"")))))))), 1)) * ROW(INDIRECT("1:"&amp;LEN((LEFT(A521,SUM(LEN(A521)-LEN(SUBSTITUTE(A521,{"0","1","2","3"},"")))))))), 0), ROW(INDIRECT("1:"&amp;LEN((LEFT(A521,SUM(LEN(A521)-LEN(SUBSTITUTE(A521,{"0","1","2","3"},"")))))))))+1, 1) * 10^ROW(INDIRECT("1:"&amp;LEN((LEFT(A521,SUM(LEN(A521)-LEN(SUBSTITUTE(A521,{"0","1","2","3"},""))))))))/10))*100+1</f>
        <v>101</v>
      </c>
      <c r="V644" s="23">
        <f ca="1">(SUMPRODUCT(MID(0&amp;(--TRIM(RIGHT(SUBSTITUTE(LEFT(A521,_xlfn.AGGREGATE(16,6,FIND({0,1,2,3,4,5,6,7,8,9},A521,ROW(INDIRECT("1:"&amp;LEN(A521)))),1))," ",REPT(" ",LEN(A521))),LEN(A521)))), LARGE(INDEX(ISNUMBER(--MID((--TRIM(RIGHT(SUBSTITUTE(LEFT(A521,_xlfn.AGGREGATE(16,6,FIND({0,1,2,3,4,5,6,7,8,9},A521,ROW(INDIRECT("1:"&amp;LEN(A521)))),1))," ",REPT(" ",LEN(A521))),LEN(A521)))), ROW(INDIRECT("1:"&amp;LEN((--TRIM(RIGHT(SUBSTITUTE(LEFT(A521,_xlfn.AGGREGATE(16,6,FIND({0,1,2,3,4,5,6,7,8,9},A521,ROW(INDIRECT("1:"&amp;LEN(A521)))),1))," ",REPT(" ",LEN(A521))),LEN(A521))))))), 1)) * ROW(INDIRECT("1:"&amp;LEN((--TRIM(RIGHT(SUBSTITUTE(LEFT(A521,_xlfn.AGGREGATE(16,6,FIND({0,1,2,3,4,5,6,7,8,9},A521,ROW(INDIRECT("1:"&amp;LEN(A521)))),1))," ",REPT(" ",LEN(A521))),LEN(A521))))))), 0), ROW(INDIRECT("1:"&amp;LEN((--TRIM(RIGHT(SUBSTITUTE(LEFT(A521,_xlfn.AGGREGATE(16,6,FIND({0,1,2,3,4,5,6,7,8,9},A521,ROW(INDIRECT("1:"&amp;LEN(A521)))),1))," ",REPT(" ",LEN(A521))),LEN(A521))))))))+1, 1) * 10^ROW(INDIRECT("1:"&amp;LEN((--TRIM(RIGHT(SUBSTITUTE(LEFT(A521,_xlfn.AGGREGATE(16,6,FIND({0,1,2,3,4,5,6,7,8,9},A521,ROW(INDIRECT("1:"&amp;LEN(A521)))),1))," ",REPT(" ",LEN(A521))),LEN(A521)))))))/10))*100+1</f>
        <v>101</v>
      </c>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WZB644" s="1"/>
      <c r="WZC644" s="1"/>
      <c r="WZD644" s="1"/>
      <c r="WZE644" s="1"/>
      <c r="WZF644" s="1"/>
      <c r="WZG644" s="1"/>
      <c r="WZH644" s="1"/>
      <c r="WZI644" s="1"/>
      <c r="WZJ644" s="1"/>
      <c r="WZK644" s="1"/>
      <c r="WZL644" s="1"/>
      <c r="WZM644" s="1"/>
      <c r="WZN644" s="1"/>
      <c r="WZO644" s="1"/>
      <c r="WZP644" s="1"/>
      <c r="WZQ644" s="1"/>
      <c r="WZR644" s="1"/>
      <c r="WZS644" s="1"/>
      <c r="WZT644" s="1"/>
      <c r="WZU644" s="1"/>
      <c r="WZV644" s="1"/>
      <c r="WZW644" s="1"/>
      <c r="WZX644" s="1"/>
      <c r="WZY644" s="1"/>
      <c r="WZZ644" s="1"/>
      <c r="XAA644" s="1"/>
      <c r="XAB644" s="1"/>
      <c r="XAC644" s="1"/>
      <c r="XAD644" s="1"/>
      <c r="XAE644" s="1"/>
      <c r="XAF644" s="1"/>
      <c r="XAG644" s="1"/>
      <c r="XAH644" s="1"/>
      <c r="XAI644" s="1"/>
      <c r="XAJ644" s="1"/>
      <c r="XAK644" s="1"/>
      <c r="XAL644" s="1"/>
      <c r="XAM644" s="1"/>
      <c r="XAN644" s="1"/>
      <c r="XAO644" s="1"/>
      <c r="XAP644" s="1"/>
      <c r="XAQ644" s="1"/>
      <c r="XAR644" s="1"/>
      <c r="XAS644" s="1"/>
      <c r="XAT644" s="1"/>
      <c r="XAU644" s="1"/>
      <c r="XAV644" s="1"/>
      <c r="XAW644" s="1"/>
      <c r="XAX644" s="1"/>
      <c r="XAY644" s="1"/>
      <c r="XAZ644" s="1"/>
      <c r="XBA644" s="1"/>
      <c r="XBB644" s="1"/>
      <c r="XBC644" s="1"/>
      <c r="XBD644" s="1"/>
      <c r="XBE644" s="1"/>
      <c r="XBF644" s="1"/>
      <c r="XBG644" s="1"/>
      <c r="XBH644" s="1"/>
      <c r="XBI644" s="1"/>
      <c r="XBJ644" s="1"/>
      <c r="XBK644" s="1"/>
      <c r="XBL644" s="1"/>
      <c r="XBM644" s="1"/>
      <c r="XBN644" s="1"/>
      <c r="XBO644" s="1"/>
      <c r="XBP644" s="1"/>
      <c r="XBQ644" s="1"/>
      <c r="XBR644" s="1"/>
      <c r="XBS644" s="1"/>
      <c r="XBT644" s="1"/>
      <c r="XBU644" s="1"/>
      <c r="XBV644" s="1"/>
      <c r="XBW644" s="1"/>
      <c r="XBX644" s="1"/>
      <c r="XBY644" s="1"/>
      <c r="XBZ644" s="1"/>
      <c r="XCA644" s="1"/>
      <c r="XCB644" s="1"/>
      <c r="XCC644" s="1"/>
      <c r="XCD644" s="1"/>
      <c r="XCE644" s="1"/>
      <c r="XCF644" s="1"/>
      <c r="XCG644" s="1"/>
      <c r="XCH644" s="1"/>
      <c r="XCI644" s="1"/>
      <c r="XCJ644" s="1"/>
      <c r="XCK644" s="1"/>
      <c r="XCL644" s="1"/>
      <c r="XCM644" s="1"/>
      <c r="XCN644" s="1"/>
      <c r="XCO644" s="1"/>
      <c r="XCP644" s="1"/>
      <c r="XCQ644" s="1"/>
      <c r="XCR644" s="1"/>
      <c r="XCS644" s="1"/>
      <c r="XCT644" s="1"/>
      <c r="XCU644" s="1"/>
      <c r="XCV644" s="1"/>
      <c r="XCW644" s="1"/>
      <c r="XCX644" s="1"/>
      <c r="XCY644" s="1"/>
      <c r="XCZ644" s="1"/>
      <c r="XDA644" s="1"/>
      <c r="XDB644" s="1"/>
      <c r="XDC644" s="1"/>
      <c r="XDD644" s="1"/>
      <c r="XDE644" s="1"/>
      <c r="XDF644" s="1"/>
      <c r="XDG644" s="1"/>
      <c r="XDH644" s="1"/>
      <c r="XDI644" s="1"/>
      <c r="XDJ644" s="1"/>
      <c r="XDK644" s="1"/>
      <c r="XDL644" s="1"/>
      <c r="XDM644" s="1"/>
      <c r="XDN644" s="1"/>
      <c r="XDO644" s="1"/>
      <c r="XDP644" s="1"/>
      <c r="XDQ644" s="1"/>
      <c r="XDR644" s="1"/>
      <c r="XDS644" s="1"/>
      <c r="XDT644" s="1"/>
      <c r="XDU644" s="1"/>
      <c r="XDV644" s="1"/>
      <c r="XDW644" s="1"/>
      <c r="XDX644" s="1"/>
      <c r="XDY644" s="1"/>
      <c r="XDZ644" s="1"/>
      <c r="XEA644" s="1"/>
      <c r="XEB644" s="1"/>
      <c r="XEC644" s="1"/>
      <c r="XED644" s="1"/>
      <c r="XEE644" s="1"/>
      <c r="XEF644" s="1"/>
      <c r="XEG644" s="1"/>
      <c r="XEH644" s="1"/>
      <c r="XEI644" s="1"/>
      <c r="XEJ644" s="1"/>
      <c r="XEK644" s="1"/>
      <c r="XEL644" s="1"/>
      <c r="XEM644" s="1"/>
      <c r="XEN644" s="1"/>
      <c r="XEO644" s="1"/>
      <c r="XEP644" s="1"/>
      <c r="XEQ644" s="1"/>
      <c r="XER644" s="1"/>
      <c r="XES644" s="1"/>
      <c r="XET644" s="1"/>
      <c r="XEU644" s="1"/>
      <c r="XEV644" s="1"/>
      <c r="XEW644" s="1"/>
      <c r="XEX644" s="1"/>
      <c r="XEY644" s="1"/>
      <c r="XEZ644" s="1"/>
      <c r="XFA644" s="1"/>
      <c r="XFB644" s="1"/>
      <c r="XFC644" s="1"/>
    </row>
    <row r="645" spans="1:150 16226:16383" s="3" customFormat="1" ht="20.25" hidden="1" customHeight="1" x14ac:dyDescent="0.25">
      <c r="A645" s="135" t="str">
        <f t="shared" ref="A645:A651" ca="1" si="36">T645</f>
        <v>102 &amp; 102</v>
      </c>
      <c r="B645" s="135"/>
      <c r="C645" s="61"/>
      <c r="D645" s="61"/>
      <c r="E645" s="38"/>
      <c r="F645" s="37"/>
      <c r="G645" s="37"/>
      <c r="H645" s="37">
        <f t="shared" ref="H645:H651" si="37">E645+F645+(IF(G645&lt;101,G645,IF(G645&lt;201,G645/2,IF(G645&lt;=301,G645/3,G645/4))))</f>
        <v>0</v>
      </c>
      <c r="I645" s="1"/>
      <c r="J645" s="1"/>
      <c r="K645" s="1"/>
      <c r="L645" s="1"/>
      <c r="M645" s="1"/>
      <c r="N645" s="1"/>
      <c r="O645" s="1"/>
      <c r="P645" s="1"/>
      <c r="Q645" s="1"/>
      <c r="R645" s="1"/>
      <c r="S645" s="1"/>
      <c r="T645" s="23" t="str">
        <f t="shared" ref="T645:T651" ca="1" si="38">U645&amp;""&amp;" &amp; "&amp;""&amp;V645</f>
        <v>102 &amp; 102</v>
      </c>
      <c r="U645" s="23">
        <f ca="1">U644+1</f>
        <v>102</v>
      </c>
      <c r="V645" s="23">
        <f ca="1">V644+1</f>
        <v>102</v>
      </c>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WZB645" s="1"/>
      <c r="WZC645" s="1"/>
      <c r="WZD645" s="1"/>
      <c r="WZE645" s="1"/>
      <c r="WZF645" s="1"/>
      <c r="WZG645" s="1"/>
      <c r="WZH645" s="1"/>
      <c r="WZI645" s="1"/>
      <c r="WZJ645" s="1"/>
      <c r="WZK645" s="1"/>
      <c r="WZL645" s="1"/>
      <c r="WZM645" s="1"/>
      <c r="WZN645" s="1"/>
      <c r="WZO645" s="1"/>
      <c r="WZP645" s="1"/>
      <c r="WZQ645" s="1"/>
      <c r="WZR645" s="1"/>
      <c r="WZS645" s="1"/>
      <c r="WZT645" s="1"/>
      <c r="WZU645" s="1"/>
      <c r="WZV645" s="1"/>
      <c r="WZW645" s="1"/>
      <c r="WZX645" s="1"/>
      <c r="WZY645" s="1"/>
      <c r="WZZ645" s="1"/>
      <c r="XAA645" s="1"/>
      <c r="XAB645" s="1"/>
      <c r="XAC645" s="1"/>
      <c r="XAD645" s="1"/>
      <c r="XAE645" s="1"/>
      <c r="XAF645" s="1"/>
      <c r="XAG645" s="1"/>
      <c r="XAH645" s="1"/>
      <c r="XAI645" s="1"/>
      <c r="XAJ645" s="1"/>
      <c r="XAK645" s="1"/>
      <c r="XAL645" s="1"/>
      <c r="XAM645" s="1"/>
      <c r="XAN645" s="1"/>
      <c r="XAO645" s="1"/>
      <c r="XAP645" s="1"/>
      <c r="XAQ645" s="1"/>
      <c r="XAR645" s="1"/>
      <c r="XAS645" s="1"/>
      <c r="XAT645" s="1"/>
      <c r="XAU645" s="1"/>
      <c r="XAV645" s="1"/>
      <c r="XAW645" s="1"/>
      <c r="XAX645" s="1"/>
      <c r="XAY645" s="1"/>
      <c r="XAZ645" s="1"/>
      <c r="XBA645" s="1"/>
      <c r="XBB645" s="1"/>
      <c r="XBC645" s="1"/>
      <c r="XBD645" s="1"/>
      <c r="XBE645" s="1"/>
      <c r="XBF645" s="1"/>
      <c r="XBG645" s="1"/>
      <c r="XBH645" s="1"/>
      <c r="XBI645" s="1"/>
      <c r="XBJ645" s="1"/>
      <c r="XBK645" s="1"/>
      <c r="XBL645" s="1"/>
      <c r="XBM645" s="1"/>
      <c r="XBN645" s="1"/>
      <c r="XBO645" s="1"/>
      <c r="XBP645" s="1"/>
      <c r="XBQ645" s="1"/>
      <c r="XBR645" s="1"/>
      <c r="XBS645" s="1"/>
      <c r="XBT645" s="1"/>
      <c r="XBU645" s="1"/>
      <c r="XBV645" s="1"/>
      <c r="XBW645" s="1"/>
      <c r="XBX645" s="1"/>
      <c r="XBY645" s="1"/>
      <c r="XBZ645" s="1"/>
      <c r="XCA645" s="1"/>
      <c r="XCB645" s="1"/>
      <c r="XCC645" s="1"/>
      <c r="XCD645" s="1"/>
      <c r="XCE645" s="1"/>
      <c r="XCF645" s="1"/>
      <c r="XCG645" s="1"/>
      <c r="XCH645" s="1"/>
      <c r="XCI645" s="1"/>
      <c r="XCJ645" s="1"/>
      <c r="XCK645" s="1"/>
      <c r="XCL645" s="1"/>
      <c r="XCM645" s="1"/>
      <c r="XCN645" s="1"/>
      <c r="XCO645" s="1"/>
      <c r="XCP645" s="1"/>
      <c r="XCQ645" s="1"/>
      <c r="XCR645" s="1"/>
      <c r="XCS645" s="1"/>
      <c r="XCT645" s="1"/>
      <c r="XCU645" s="1"/>
      <c r="XCV645" s="1"/>
      <c r="XCW645" s="1"/>
      <c r="XCX645" s="1"/>
      <c r="XCY645" s="1"/>
      <c r="XCZ645" s="1"/>
      <c r="XDA645" s="1"/>
      <c r="XDB645" s="1"/>
      <c r="XDC645" s="1"/>
      <c r="XDD645" s="1"/>
      <c r="XDE645" s="1"/>
      <c r="XDF645" s="1"/>
      <c r="XDG645" s="1"/>
      <c r="XDH645" s="1"/>
      <c r="XDI645" s="1"/>
      <c r="XDJ645" s="1"/>
      <c r="XDK645" s="1"/>
      <c r="XDL645" s="1"/>
      <c r="XDM645" s="1"/>
      <c r="XDN645" s="1"/>
      <c r="XDO645" s="1"/>
      <c r="XDP645" s="1"/>
      <c r="XDQ645" s="1"/>
      <c r="XDR645" s="1"/>
      <c r="XDS645" s="1"/>
      <c r="XDT645" s="1"/>
      <c r="XDU645" s="1"/>
      <c r="XDV645" s="1"/>
      <c r="XDW645" s="1"/>
      <c r="XDX645" s="1"/>
      <c r="XDY645" s="1"/>
      <c r="XDZ645" s="1"/>
      <c r="XEA645" s="1"/>
      <c r="XEB645" s="1"/>
      <c r="XEC645" s="1"/>
      <c r="XED645" s="1"/>
      <c r="XEE645" s="1"/>
      <c r="XEF645" s="1"/>
      <c r="XEG645" s="1"/>
      <c r="XEH645" s="1"/>
      <c r="XEI645" s="1"/>
      <c r="XEJ645" s="1"/>
      <c r="XEK645" s="1"/>
      <c r="XEL645" s="1"/>
      <c r="XEM645" s="1"/>
      <c r="XEN645" s="1"/>
      <c r="XEO645" s="1"/>
      <c r="XEP645" s="1"/>
      <c r="XEQ645" s="1"/>
      <c r="XER645" s="1"/>
      <c r="XES645" s="1"/>
      <c r="XET645" s="1"/>
      <c r="XEU645" s="1"/>
      <c r="XEV645" s="1"/>
      <c r="XEW645" s="1"/>
      <c r="XEX645" s="1"/>
      <c r="XEY645" s="1"/>
      <c r="XEZ645" s="1"/>
      <c r="XFA645" s="1"/>
      <c r="XFB645" s="1"/>
      <c r="XFC645" s="1"/>
    </row>
    <row r="646" spans="1:150 16226:16383" s="3" customFormat="1" ht="20.25" hidden="1" customHeight="1" x14ac:dyDescent="0.25">
      <c r="A646" s="135" t="str">
        <f t="shared" ca="1" si="36"/>
        <v>103 &amp; 103</v>
      </c>
      <c r="B646" s="135"/>
      <c r="C646" s="61"/>
      <c r="D646" s="61"/>
      <c r="E646" s="38"/>
      <c r="F646" s="37"/>
      <c r="G646" s="37"/>
      <c r="H646" s="37">
        <f t="shared" si="37"/>
        <v>0</v>
      </c>
      <c r="I646" s="1"/>
      <c r="J646" s="1"/>
      <c r="K646" s="1"/>
      <c r="L646" s="1"/>
      <c r="M646" s="1"/>
      <c r="N646" s="1"/>
      <c r="O646" s="1"/>
      <c r="P646" s="1"/>
      <c r="Q646" s="1"/>
      <c r="R646" s="1"/>
      <c r="S646" s="1"/>
      <c r="T646" s="23" t="str">
        <f t="shared" ca="1" si="38"/>
        <v>103 &amp; 103</v>
      </c>
      <c r="U646" s="23">
        <f t="shared" ref="U646:U651" ca="1" si="39">U645+1</f>
        <v>103</v>
      </c>
      <c r="V646" s="23">
        <f t="shared" ref="V646:V651" ca="1" si="40">V645+1</f>
        <v>103</v>
      </c>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WZB646" s="1"/>
      <c r="WZC646" s="1"/>
      <c r="WZD646" s="1"/>
      <c r="WZE646" s="1"/>
      <c r="WZF646" s="1"/>
      <c r="WZG646" s="1"/>
      <c r="WZH646" s="1"/>
      <c r="WZI646" s="1"/>
      <c r="WZJ646" s="1"/>
      <c r="WZK646" s="1"/>
      <c r="WZL646" s="1"/>
      <c r="WZM646" s="1"/>
      <c r="WZN646" s="1"/>
      <c r="WZO646" s="1"/>
      <c r="WZP646" s="1"/>
      <c r="WZQ646" s="1"/>
      <c r="WZR646" s="1"/>
      <c r="WZS646" s="1"/>
      <c r="WZT646" s="1"/>
      <c r="WZU646" s="1"/>
      <c r="WZV646" s="1"/>
      <c r="WZW646" s="1"/>
      <c r="WZX646" s="1"/>
      <c r="WZY646" s="1"/>
      <c r="WZZ646" s="1"/>
      <c r="XAA646" s="1"/>
      <c r="XAB646" s="1"/>
      <c r="XAC646" s="1"/>
      <c r="XAD646" s="1"/>
      <c r="XAE646" s="1"/>
      <c r="XAF646" s="1"/>
      <c r="XAG646" s="1"/>
      <c r="XAH646" s="1"/>
      <c r="XAI646" s="1"/>
      <c r="XAJ646" s="1"/>
      <c r="XAK646" s="1"/>
      <c r="XAL646" s="1"/>
      <c r="XAM646" s="1"/>
      <c r="XAN646" s="1"/>
      <c r="XAO646" s="1"/>
      <c r="XAP646" s="1"/>
      <c r="XAQ646" s="1"/>
      <c r="XAR646" s="1"/>
      <c r="XAS646" s="1"/>
      <c r="XAT646" s="1"/>
      <c r="XAU646" s="1"/>
      <c r="XAV646" s="1"/>
      <c r="XAW646" s="1"/>
      <c r="XAX646" s="1"/>
      <c r="XAY646" s="1"/>
      <c r="XAZ646" s="1"/>
      <c r="XBA646" s="1"/>
      <c r="XBB646" s="1"/>
      <c r="XBC646" s="1"/>
      <c r="XBD646" s="1"/>
      <c r="XBE646" s="1"/>
      <c r="XBF646" s="1"/>
      <c r="XBG646" s="1"/>
      <c r="XBH646" s="1"/>
      <c r="XBI646" s="1"/>
      <c r="XBJ646" s="1"/>
      <c r="XBK646" s="1"/>
      <c r="XBL646" s="1"/>
      <c r="XBM646" s="1"/>
      <c r="XBN646" s="1"/>
      <c r="XBO646" s="1"/>
      <c r="XBP646" s="1"/>
      <c r="XBQ646" s="1"/>
      <c r="XBR646" s="1"/>
      <c r="XBS646" s="1"/>
      <c r="XBT646" s="1"/>
      <c r="XBU646" s="1"/>
      <c r="XBV646" s="1"/>
      <c r="XBW646" s="1"/>
      <c r="XBX646" s="1"/>
      <c r="XBY646" s="1"/>
      <c r="XBZ646" s="1"/>
      <c r="XCA646" s="1"/>
      <c r="XCB646" s="1"/>
      <c r="XCC646" s="1"/>
      <c r="XCD646" s="1"/>
      <c r="XCE646" s="1"/>
      <c r="XCF646" s="1"/>
      <c r="XCG646" s="1"/>
      <c r="XCH646" s="1"/>
      <c r="XCI646" s="1"/>
      <c r="XCJ646" s="1"/>
      <c r="XCK646" s="1"/>
      <c r="XCL646" s="1"/>
      <c r="XCM646" s="1"/>
      <c r="XCN646" s="1"/>
      <c r="XCO646" s="1"/>
      <c r="XCP646" s="1"/>
      <c r="XCQ646" s="1"/>
      <c r="XCR646" s="1"/>
      <c r="XCS646" s="1"/>
      <c r="XCT646" s="1"/>
      <c r="XCU646" s="1"/>
      <c r="XCV646" s="1"/>
      <c r="XCW646" s="1"/>
      <c r="XCX646" s="1"/>
      <c r="XCY646" s="1"/>
      <c r="XCZ646" s="1"/>
      <c r="XDA646" s="1"/>
      <c r="XDB646" s="1"/>
      <c r="XDC646" s="1"/>
      <c r="XDD646" s="1"/>
      <c r="XDE646" s="1"/>
      <c r="XDF646" s="1"/>
      <c r="XDG646" s="1"/>
      <c r="XDH646" s="1"/>
      <c r="XDI646" s="1"/>
      <c r="XDJ646" s="1"/>
      <c r="XDK646" s="1"/>
      <c r="XDL646" s="1"/>
      <c r="XDM646" s="1"/>
      <c r="XDN646" s="1"/>
      <c r="XDO646" s="1"/>
      <c r="XDP646" s="1"/>
      <c r="XDQ646" s="1"/>
      <c r="XDR646" s="1"/>
      <c r="XDS646" s="1"/>
      <c r="XDT646" s="1"/>
      <c r="XDU646" s="1"/>
      <c r="XDV646" s="1"/>
      <c r="XDW646" s="1"/>
      <c r="XDX646" s="1"/>
      <c r="XDY646" s="1"/>
      <c r="XDZ646" s="1"/>
      <c r="XEA646" s="1"/>
      <c r="XEB646" s="1"/>
      <c r="XEC646" s="1"/>
      <c r="XED646" s="1"/>
      <c r="XEE646" s="1"/>
      <c r="XEF646" s="1"/>
      <c r="XEG646" s="1"/>
      <c r="XEH646" s="1"/>
      <c r="XEI646" s="1"/>
      <c r="XEJ646" s="1"/>
      <c r="XEK646" s="1"/>
      <c r="XEL646" s="1"/>
      <c r="XEM646" s="1"/>
      <c r="XEN646" s="1"/>
      <c r="XEO646" s="1"/>
      <c r="XEP646" s="1"/>
      <c r="XEQ646" s="1"/>
      <c r="XER646" s="1"/>
      <c r="XES646" s="1"/>
      <c r="XET646" s="1"/>
      <c r="XEU646" s="1"/>
      <c r="XEV646" s="1"/>
      <c r="XEW646" s="1"/>
      <c r="XEX646" s="1"/>
      <c r="XEY646" s="1"/>
      <c r="XEZ646" s="1"/>
      <c r="XFA646" s="1"/>
      <c r="XFB646" s="1"/>
      <c r="XFC646" s="1"/>
    </row>
    <row r="647" spans="1:150 16226:16383" s="3" customFormat="1" ht="20.25" hidden="1" customHeight="1" x14ac:dyDescent="0.25">
      <c r="A647" s="135" t="str">
        <f t="shared" ca="1" si="36"/>
        <v>104 &amp; 104</v>
      </c>
      <c r="B647" s="135"/>
      <c r="C647" s="61"/>
      <c r="D647" s="61"/>
      <c r="E647" s="38"/>
      <c r="F647" s="37"/>
      <c r="G647" s="37"/>
      <c r="H647" s="37">
        <f t="shared" si="37"/>
        <v>0</v>
      </c>
      <c r="I647" s="1"/>
      <c r="J647" s="1"/>
      <c r="K647" s="1"/>
      <c r="L647" s="1"/>
      <c r="M647" s="1"/>
      <c r="N647" s="1"/>
      <c r="O647" s="1"/>
      <c r="P647" s="1"/>
      <c r="Q647" s="1"/>
      <c r="R647" s="1"/>
      <c r="S647" s="1"/>
      <c r="T647" s="23" t="str">
        <f t="shared" ca="1" si="38"/>
        <v>104 &amp; 104</v>
      </c>
      <c r="U647" s="23">
        <f t="shared" ca="1" si="39"/>
        <v>104</v>
      </c>
      <c r="V647" s="23">
        <f t="shared" ca="1" si="40"/>
        <v>104</v>
      </c>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WZB647" s="1"/>
      <c r="WZC647" s="1"/>
      <c r="WZD647" s="1"/>
      <c r="WZE647" s="1"/>
      <c r="WZF647" s="1"/>
      <c r="WZG647" s="1"/>
      <c r="WZH647" s="1"/>
      <c r="WZI647" s="1"/>
      <c r="WZJ647" s="1"/>
      <c r="WZK647" s="1"/>
      <c r="WZL647" s="1"/>
      <c r="WZM647" s="1"/>
      <c r="WZN647" s="1"/>
      <c r="WZO647" s="1"/>
      <c r="WZP647" s="1"/>
      <c r="WZQ647" s="1"/>
      <c r="WZR647" s="1"/>
      <c r="WZS647" s="1"/>
      <c r="WZT647" s="1"/>
      <c r="WZU647" s="1"/>
      <c r="WZV647" s="1"/>
      <c r="WZW647" s="1"/>
      <c r="WZX647" s="1"/>
      <c r="WZY647" s="1"/>
      <c r="WZZ647" s="1"/>
      <c r="XAA647" s="1"/>
      <c r="XAB647" s="1"/>
      <c r="XAC647" s="1"/>
      <c r="XAD647" s="1"/>
      <c r="XAE647" s="1"/>
      <c r="XAF647" s="1"/>
      <c r="XAG647" s="1"/>
      <c r="XAH647" s="1"/>
      <c r="XAI647" s="1"/>
      <c r="XAJ647" s="1"/>
      <c r="XAK647" s="1"/>
      <c r="XAL647" s="1"/>
      <c r="XAM647" s="1"/>
      <c r="XAN647" s="1"/>
      <c r="XAO647" s="1"/>
      <c r="XAP647" s="1"/>
      <c r="XAQ647" s="1"/>
      <c r="XAR647" s="1"/>
      <c r="XAS647" s="1"/>
      <c r="XAT647" s="1"/>
      <c r="XAU647" s="1"/>
      <c r="XAV647" s="1"/>
      <c r="XAW647" s="1"/>
      <c r="XAX647" s="1"/>
      <c r="XAY647" s="1"/>
      <c r="XAZ647" s="1"/>
      <c r="XBA647" s="1"/>
      <c r="XBB647" s="1"/>
      <c r="XBC647" s="1"/>
      <c r="XBD647" s="1"/>
      <c r="XBE647" s="1"/>
      <c r="XBF647" s="1"/>
      <c r="XBG647" s="1"/>
      <c r="XBH647" s="1"/>
      <c r="XBI647" s="1"/>
      <c r="XBJ647" s="1"/>
      <c r="XBK647" s="1"/>
      <c r="XBL647" s="1"/>
      <c r="XBM647" s="1"/>
      <c r="XBN647" s="1"/>
      <c r="XBO647" s="1"/>
      <c r="XBP647" s="1"/>
      <c r="XBQ647" s="1"/>
      <c r="XBR647" s="1"/>
      <c r="XBS647" s="1"/>
      <c r="XBT647" s="1"/>
      <c r="XBU647" s="1"/>
      <c r="XBV647" s="1"/>
      <c r="XBW647" s="1"/>
      <c r="XBX647" s="1"/>
      <c r="XBY647" s="1"/>
      <c r="XBZ647" s="1"/>
      <c r="XCA647" s="1"/>
      <c r="XCB647" s="1"/>
      <c r="XCC647" s="1"/>
      <c r="XCD647" s="1"/>
      <c r="XCE647" s="1"/>
      <c r="XCF647" s="1"/>
      <c r="XCG647" s="1"/>
      <c r="XCH647" s="1"/>
      <c r="XCI647" s="1"/>
      <c r="XCJ647" s="1"/>
      <c r="XCK647" s="1"/>
      <c r="XCL647" s="1"/>
      <c r="XCM647" s="1"/>
      <c r="XCN647" s="1"/>
      <c r="XCO647" s="1"/>
      <c r="XCP647" s="1"/>
      <c r="XCQ647" s="1"/>
      <c r="XCR647" s="1"/>
      <c r="XCS647" s="1"/>
      <c r="XCT647" s="1"/>
      <c r="XCU647" s="1"/>
      <c r="XCV647" s="1"/>
      <c r="XCW647" s="1"/>
      <c r="XCX647" s="1"/>
      <c r="XCY647" s="1"/>
      <c r="XCZ647" s="1"/>
      <c r="XDA647" s="1"/>
      <c r="XDB647" s="1"/>
      <c r="XDC647" s="1"/>
      <c r="XDD647" s="1"/>
      <c r="XDE647" s="1"/>
      <c r="XDF647" s="1"/>
      <c r="XDG647" s="1"/>
      <c r="XDH647" s="1"/>
      <c r="XDI647" s="1"/>
      <c r="XDJ647" s="1"/>
      <c r="XDK647" s="1"/>
      <c r="XDL647" s="1"/>
      <c r="XDM647" s="1"/>
      <c r="XDN647" s="1"/>
      <c r="XDO647" s="1"/>
      <c r="XDP647" s="1"/>
      <c r="XDQ647" s="1"/>
      <c r="XDR647" s="1"/>
      <c r="XDS647" s="1"/>
      <c r="XDT647" s="1"/>
      <c r="XDU647" s="1"/>
      <c r="XDV647" s="1"/>
      <c r="XDW647" s="1"/>
      <c r="XDX647" s="1"/>
      <c r="XDY647" s="1"/>
      <c r="XDZ647" s="1"/>
      <c r="XEA647" s="1"/>
      <c r="XEB647" s="1"/>
      <c r="XEC647" s="1"/>
      <c r="XED647" s="1"/>
      <c r="XEE647" s="1"/>
      <c r="XEF647" s="1"/>
      <c r="XEG647" s="1"/>
      <c r="XEH647" s="1"/>
      <c r="XEI647" s="1"/>
      <c r="XEJ647" s="1"/>
      <c r="XEK647" s="1"/>
      <c r="XEL647" s="1"/>
      <c r="XEM647" s="1"/>
      <c r="XEN647" s="1"/>
      <c r="XEO647" s="1"/>
      <c r="XEP647" s="1"/>
      <c r="XEQ647" s="1"/>
      <c r="XER647" s="1"/>
      <c r="XES647" s="1"/>
      <c r="XET647" s="1"/>
      <c r="XEU647" s="1"/>
      <c r="XEV647" s="1"/>
      <c r="XEW647" s="1"/>
      <c r="XEX647" s="1"/>
      <c r="XEY647" s="1"/>
      <c r="XEZ647" s="1"/>
      <c r="XFA647" s="1"/>
      <c r="XFB647" s="1"/>
      <c r="XFC647" s="1"/>
    </row>
    <row r="648" spans="1:150 16226:16383" s="3" customFormat="1" ht="20.25" hidden="1" customHeight="1" x14ac:dyDescent="0.25">
      <c r="A648" s="135" t="str">
        <f t="shared" ca="1" si="36"/>
        <v>105 &amp; 105</v>
      </c>
      <c r="B648" s="135"/>
      <c r="C648" s="61"/>
      <c r="D648" s="61"/>
      <c r="E648" s="38"/>
      <c r="F648" s="37"/>
      <c r="G648" s="37"/>
      <c r="H648" s="37">
        <f t="shared" si="37"/>
        <v>0</v>
      </c>
      <c r="I648" s="1"/>
      <c r="J648" s="1"/>
      <c r="K648" s="1"/>
      <c r="L648" s="1"/>
      <c r="M648" s="1"/>
      <c r="N648" s="1"/>
      <c r="O648" s="1"/>
      <c r="P648" s="1"/>
      <c r="Q648" s="1"/>
      <c r="R648" s="1"/>
      <c r="S648" s="1"/>
      <c r="T648" s="23" t="str">
        <f t="shared" ca="1" si="38"/>
        <v>105 &amp; 105</v>
      </c>
      <c r="U648" s="23">
        <f t="shared" ca="1" si="39"/>
        <v>105</v>
      </c>
      <c r="V648" s="23">
        <f t="shared" ca="1" si="40"/>
        <v>105</v>
      </c>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WZB648" s="1"/>
      <c r="WZC648" s="1"/>
      <c r="WZD648" s="1"/>
      <c r="WZE648" s="1"/>
      <c r="WZF648" s="1"/>
      <c r="WZG648" s="1"/>
      <c r="WZH648" s="1"/>
      <c r="WZI648" s="1"/>
      <c r="WZJ648" s="1"/>
      <c r="WZK648" s="1"/>
      <c r="WZL648" s="1"/>
      <c r="WZM648" s="1"/>
      <c r="WZN648" s="1"/>
      <c r="WZO648" s="1"/>
      <c r="WZP648" s="1"/>
      <c r="WZQ648" s="1"/>
      <c r="WZR648" s="1"/>
      <c r="WZS648" s="1"/>
      <c r="WZT648" s="1"/>
      <c r="WZU648" s="1"/>
      <c r="WZV648" s="1"/>
      <c r="WZW648" s="1"/>
      <c r="WZX648" s="1"/>
      <c r="WZY648" s="1"/>
      <c r="WZZ648" s="1"/>
      <c r="XAA648" s="1"/>
      <c r="XAB648" s="1"/>
      <c r="XAC648" s="1"/>
      <c r="XAD648" s="1"/>
      <c r="XAE648" s="1"/>
      <c r="XAF648" s="1"/>
      <c r="XAG648" s="1"/>
      <c r="XAH648" s="1"/>
      <c r="XAI648" s="1"/>
      <c r="XAJ648" s="1"/>
      <c r="XAK648" s="1"/>
      <c r="XAL648" s="1"/>
      <c r="XAM648" s="1"/>
      <c r="XAN648" s="1"/>
      <c r="XAO648" s="1"/>
      <c r="XAP648" s="1"/>
      <c r="XAQ648" s="1"/>
      <c r="XAR648" s="1"/>
      <c r="XAS648" s="1"/>
      <c r="XAT648" s="1"/>
      <c r="XAU648" s="1"/>
      <c r="XAV648" s="1"/>
      <c r="XAW648" s="1"/>
      <c r="XAX648" s="1"/>
      <c r="XAY648" s="1"/>
      <c r="XAZ648" s="1"/>
      <c r="XBA648" s="1"/>
      <c r="XBB648" s="1"/>
      <c r="XBC648" s="1"/>
      <c r="XBD648" s="1"/>
      <c r="XBE648" s="1"/>
      <c r="XBF648" s="1"/>
      <c r="XBG648" s="1"/>
      <c r="XBH648" s="1"/>
      <c r="XBI648" s="1"/>
      <c r="XBJ648" s="1"/>
      <c r="XBK648" s="1"/>
      <c r="XBL648" s="1"/>
      <c r="XBM648" s="1"/>
      <c r="XBN648" s="1"/>
      <c r="XBO648" s="1"/>
      <c r="XBP648" s="1"/>
      <c r="XBQ648" s="1"/>
      <c r="XBR648" s="1"/>
      <c r="XBS648" s="1"/>
      <c r="XBT648" s="1"/>
      <c r="XBU648" s="1"/>
      <c r="XBV648" s="1"/>
      <c r="XBW648" s="1"/>
      <c r="XBX648" s="1"/>
      <c r="XBY648" s="1"/>
      <c r="XBZ648" s="1"/>
      <c r="XCA648" s="1"/>
      <c r="XCB648" s="1"/>
      <c r="XCC648" s="1"/>
      <c r="XCD648" s="1"/>
      <c r="XCE648" s="1"/>
      <c r="XCF648" s="1"/>
      <c r="XCG648" s="1"/>
      <c r="XCH648" s="1"/>
      <c r="XCI648" s="1"/>
      <c r="XCJ648" s="1"/>
      <c r="XCK648" s="1"/>
      <c r="XCL648" s="1"/>
      <c r="XCM648" s="1"/>
      <c r="XCN648" s="1"/>
      <c r="XCO648" s="1"/>
      <c r="XCP648" s="1"/>
      <c r="XCQ648" s="1"/>
      <c r="XCR648" s="1"/>
      <c r="XCS648" s="1"/>
      <c r="XCT648" s="1"/>
      <c r="XCU648" s="1"/>
      <c r="XCV648" s="1"/>
      <c r="XCW648" s="1"/>
      <c r="XCX648" s="1"/>
      <c r="XCY648" s="1"/>
      <c r="XCZ648" s="1"/>
      <c r="XDA648" s="1"/>
      <c r="XDB648" s="1"/>
      <c r="XDC648" s="1"/>
      <c r="XDD648" s="1"/>
      <c r="XDE648" s="1"/>
      <c r="XDF648" s="1"/>
      <c r="XDG648" s="1"/>
      <c r="XDH648" s="1"/>
      <c r="XDI648" s="1"/>
      <c r="XDJ648" s="1"/>
      <c r="XDK648" s="1"/>
      <c r="XDL648" s="1"/>
      <c r="XDM648" s="1"/>
      <c r="XDN648" s="1"/>
      <c r="XDO648" s="1"/>
      <c r="XDP648" s="1"/>
      <c r="XDQ648" s="1"/>
      <c r="XDR648" s="1"/>
      <c r="XDS648" s="1"/>
      <c r="XDT648" s="1"/>
      <c r="XDU648" s="1"/>
      <c r="XDV648" s="1"/>
      <c r="XDW648" s="1"/>
      <c r="XDX648" s="1"/>
      <c r="XDY648" s="1"/>
      <c r="XDZ648" s="1"/>
      <c r="XEA648" s="1"/>
      <c r="XEB648" s="1"/>
      <c r="XEC648" s="1"/>
      <c r="XED648" s="1"/>
      <c r="XEE648" s="1"/>
      <c r="XEF648" s="1"/>
      <c r="XEG648" s="1"/>
      <c r="XEH648" s="1"/>
      <c r="XEI648" s="1"/>
      <c r="XEJ648" s="1"/>
      <c r="XEK648" s="1"/>
      <c r="XEL648" s="1"/>
      <c r="XEM648" s="1"/>
      <c r="XEN648" s="1"/>
      <c r="XEO648" s="1"/>
      <c r="XEP648" s="1"/>
      <c r="XEQ648" s="1"/>
      <c r="XER648" s="1"/>
      <c r="XES648" s="1"/>
      <c r="XET648" s="1"/>
      <c r="XEU648" s="1"/>
      <c r="XEV648" s="1"/>
      <c r="XEW648" s="1"/>
      <c r="XEX648" s="1"/>
      <c r="XEY648" s="1"/>
      <c r="XEZ648" s="1"/>
      <c r="XFA648" s="1"/>
      <c r="XFB648" s="1"/>
      <c r="XFC648" s="1"/>
    </row>
    <row r="649" spans="1:150 16226:16383" s="3" customFormat="1" ht="20.25" hidden="1" customHeight="1" x14ac:dyDescent="0.25">
      <c r="A649" s="135" t="str">
        <f t="shared" ca="1" si="36"/>
        <v>106 &amp; 106</v>
      </c>
      <c r="B649" s="135"/>
      <c r="C649" s="61"/>
      <c r="D649" s="61"/>
      <c r="E649" s="38"/>
      <c r="F649" s="37"/>
      <c r="G649" s="37"/>
      <c r="H649" s="37">
        <f t="shared" si="37"/>
        <v>0</v>
      </c>
      <c r="I649" s="1"/>
      <c r="J649" s="1"/>
      <c r="K649" s="1"/>
      <c r="L649" s="1"/>
      <c r="M649" s="1"/>
      <c r="N649" s="1"/>
      <c r="O649" s="1"/>
      <c r="P649" s="1"/>
      <c r="Q649" s="1"/>
      <c r="R649" s="1"/>
      <c r="S649" s="1"/>
      <c r="T649" s="23" t="str">
        <f t="shared" ca="1" si="38"/>
        <v>106 &amp; 106</v>
      </c>
      <c r="U649" s="23">
        <f t="shared" ca="1" si="39"/>
        <v>106</v>
      </c>
      <c r="V649" s="23">
        <f t="shared" ca="1" si="40"/>
        <v>106</v>
      </c>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WZB649" s="1"/>
      <c r="WZC649" s="1"/>
      <c r="WZD649" s="1"/>
      <c r="WZE649" s="1"/>
      <c r="WZF649" s="1"/>
      <c r="WZG649" s="1"/>
      <c r="WZH649" s="1"/>
      <c r="WZI649" s="1"/>
      <c r="WZJ649" s="1"/>
      <c r="WZK649" s="1"/>
      <c r="WZL649" s="1"/>
      <c r="WZM649" s="1"/>
      <c r="WZN649" s="1"/>
      <c r="WZO649" s="1"/>
      <c r="WZP649" s="1"/>
      <c r="WZQ649" s="1"/>
      <c r="WZR649" s="1"/>
      <c r="WZS649" s="1"/>
      <c r="WZT649" s="1"/>
      <c r="WZU649" s="1"/>
      <c r="WZV649" s="1"/>
      <c r="WZW649" s="1"/>
      <c r="WZX649" s="1"/>
      <c r="WZY649" s="1"/>
      <c r="WZZ649" s="1"/>
      <c r="XAA649" s="1"/>
      <c r="XAB649" s="1"/>
      <c r="XAC649" s="1"/>
      <c r="XAD649" s="1"/>
      <c r="XAE649" s="1"/>
      <c r="XAF649" s="1"/>
      <c r="XAG649" s="1"/>
      <c r="XAH649" s="1"/>
      <c r="XAI649" s="1"/>
      <c r="XAJ649" s="1"/>
      <c r="XAK649" s="1"/>
      <c r="XAL649" s="1"/>
      <c r="XAM649" s="1"/>
      <c r="XAN649" s="1"/>
      <c r="XAO649" s="1"/>
      <c r="XAP649" s="1"/>
      <c r="XAQ649" s="1"/>
      <c r="XAR649" s="1"/>
      <c r="XAS649" s="1"/>
      <c r="XAT649" s="1"/>
      <c r="XAU649" s="1"/>
      <c r="XAV649" s="1"/>
      <c r="XAW649" s="1"/>
      <c r="XAX649" s="1"/>
      <c r="XAY649" s="1"/>
      <c r="XAZ649" s="1"/>
      <c r="XBA649" s="1"/>
      <c r="XBB649" s="1"/>
      <c r="XBC649" s="1"/>
      <c r="XBD649" s="1"/>
      <c r="XBE649" s="1"/>
      <c r="XBF649" s="1"/>
      <c r="XBG649" s="1"/>
      <c r="XBH649" s="1"/>
      <c r="XBI649" s="1"/>
      <c r="XBJ649" s="1"/>
      <c r="XBK649" s="1"/>
      <c r="XBL649" s="1"/>
      <c r="XBM649" s="1"/>
      <c r="XBN649" s="1"/>
      <c r="XBO649" s="1"/>
      <c r="XBP649" s="1"/>
      <c r="XBQ649" s="1"/>
      <c r="XBR649" s="1"/>
      <c r="XBS649" s="1"/>
      <c r="XBT649" s="1"/>
      <c r="XBU649" s="1"/>
      <c r="XBV649" s="1"/>
      <c r="XBW649" s="1"/>
      <c r="XBX649" s="1"/>
      <c r="XBY649" s="1"/>
      <c r="XBZ649" s="1"/>
      <c r="XCA649" s="1"/>
      <c r="XCB649" s="1"/>
      <c r="XCC649" s="1"/>
      <c r="XCD649" s="1"/>
      <c r="XCE649" s="1"/>
      <c r="XCF649" s="1"/>
      <c r="XCG649" s="1"/>
      <c r="XCH649" s="1"/>
      <c r="XCI649" s="1"/>
      <c r="XCJ649" s="1"/>
      <c r="XCK649" s="1"/>
      <c r="XCL649" s="1"/>
      <c r="XCM649" s="1"/>
      <c r="XCN649" s="1"/>
      <c r="XCO649" s="1"/>
      <c r="XCP649" s="1"/>
      <c r="XCQ649" s="1"/>
      <c r="XCR649" s="1"/>
      <c r="XCS649" s="1"/>
      <c r="XCT649" s="1"/>
      <c r="XCU649" s="1"/>
      <c r="XCV649" s="1"/>
      <c r="XCW649" s="1"/>
      <c r="XCX649" s="1"/>
      <c r="XCY649" s="1"/>
      <c r="XCZ649" s="1"/>
      <c r="XDA649" s="1"/>
      <c r="XDB649" s="1"/>
      <c r="XDC649" s="1"/>
      <c r="XDD649" s="1"/>
      <c r="XDE649" s="1"/>
      <c r="XDF649" s="1"/>
      <c r="XDG649" s="1"/>
      <c r="XDH649" s="1"/>
      <c r="XDI649" s="1"/>
      <c r="XDJ649" s="1"/>
      <c r="XDK649" s="1"/>
      <c r="XDL649" s="1"/>
      <c r="XDM649" s="1"/>
      <c r="XDN649" s="1"/>
      <c r="XDO649" s="1"/>
      <c r="XDP649" s="1"/>
      <c r="XDQ649" s="1"/>
      <c r="XDR649" s="1"/>
      <c r="XDS649" s="1"/>
      <c r="XDT649" s="1"/>
      <c r="XDU649" s="1"/>
      <c r="XDV649" s="1"/>
      <c r="XDW649" s="1"/>
      <c r="XDX649" s="1"/>
      <c r="XDY649" s="1"/>
      <c r="XDZ649" s="1"/>
      <c r="XEA649" s="1"/>
      <c r="XEB649" s="1"/>
      <c r="XEC649" s="1"/>
      <c r="XED649" s="1"/>
      <c r="XEE649" s="1"/>
      <c r="XEF649" s="1"/>
      <c r="XEG649" s="1"/>
      <c r="XEH649" s="1"/>
      <c r="XEI649" s="1"/>
      <c r="XEJ649" s="1"/>
      <c r="XEK649" s="1"/>
      <c r="XEL649" s="1"/>
      <c r="XEM649" s="1"/>
      <c r="XEN649" s="1"/>
      <c r="XEO649" s="1"/>
      <c r="XEP649" s="1"/>
      <c r="XEQ649" s="1"/>
      <c r="XER649" s="1"/>
      <c r="XES649" s="1"/>
      <c r="XET649" s="1"/>
      <c r="XEU649" s="1"/>
      <c r="XEV649" s="1"/>
      <c r="XEW649" s="1"/>
      <c r="XEX649" s="1"/>
      <c r="XEY649" s="1"/>
      <c r="XEZ649" s="1"/>
      <c r="XFA649" s="1"/>
      <c r="XFB649" s="1"/>
      <c r="XFC649" s="1"/>
    </row>
    <row r="650" spans="1:150 16226:16383" s="3" customFormat="1" ht="20.25" hidden="1" customHeight="1" x14ac:dyDescent="0.25">
      <c r="A650" s="135" t="str">
        <f t="shared" ca="1" si="36"/>
        <v>107 &amp; 107</v>
      </c>
      <c r="B650" s="135"/>
      <c r="C650" s="61"/>
      <c r="D650" s="61"/>
      <c r="E650" s="38"/>
      <c r="F650" s="37"/>
      <c r="G650" s="37"/>
      <c r="H650" s="37">
        <f t="shared" si="37"/>
        <v>0</v>
      </c>
      <c r="I650" s="1"/>
      <c r="J650" s="1"/>
      <c r="K650" s="1"/>
      <c r="L650" s="1"/>
      <c r="M650" s="1"/>
      <c r="N650" s="1"/>
      <c r="O650" s="1"/>
      <c r="P650" s="1"/>
      <c r="Q650" s="1"/>
      <c r="R650" s="1"/>
      <c r="S650" s="1"/>
      <c r="T650" s="23" t="str">
        <f t="shared" ca="1" si="38"/>
        <v>107 &amp; 107</v>
      </c>
      <c r="U650" s="23">
        <f t="shared" ca="1" si="39"/>
        <v>107</v>
      </c>
      <c r="V650" s="23">
        <f t="shared" ca="1" si="40"/>
        <v>107</v>
      </c>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WZB650" s="1"/>
      <c r="WZC650" s="1"/>
      <c r="WZD650" s="1"/>
      <c r="WZE650" s="1"/>
      <c r="WZF650" s="1"/>
      <c r="WZG650" s="1"/>
      <c r="WZH650" s="1"/>
      <c r="WZI650" s="1"/>
      <c r="WZJ650" s="1"/>
      <c r="WZK650" s="1"/>
      <c r="WZL650" s="1"/>
      <c r="WZM650" s="1"/>
      <c r="WZN650" s="1"/>
      <c r="WZO650" s="1"/>
      <c r="WZP650" s="1"/>
      <c r="WZQ650" s="1"/>
      <c r="WZR650" s="1"/>
      <c r="WZS650" s="1"/>
      <c r="WZT650" s="1"/>
      <c r="WZU650" s="1"/>
      <c r="WZV650" s="1"/>
      <c r="WZW650" s="1"/>
      <c r="WZX650" s="1"/>
      <c r="WZY650" s="1"/>
      <c r="WZZ650" s="1"/>
      <c r="XAA650" s="1"/>
      <c r="XAB650" s="1"/>
      <c r="XAC650" s="1"/>
      <c r="XAD650" s="1"/>
      <c r="XAE650" s="1"/>
      <c r="XAF650" s="1"/>
      <c r="XAG650" s="1"/>
      <c r="XAH650" s="1"/>
      <c r="XAI650" s="1"/>
      <c r="XAJ650" s="1"/>
      <c r="XAK650" s="1"/>
      <c r="XAL650" s="1"/>
      <c r="XAM650" s="1"/>
      <c r="XAN650" s="1"/>
      <c r="XAO650" s="1"/>
      <c r="XAP650" s="1"/>
      <c r="XAQ650" s="1"/>
      <c r="XAR650" s="1"/>
      <c r="XAS650" s="1"/>
      <c r="XAT650" s="1"/>
      <c r="XAU650" s="1"/>
      <c r="XAV650" s="1"/>
      <c r="XAW650" s="1"/>
      <c r="XAX650" s="1"/>
      <c r="XAY650" s="1"/>
      <c r="XAZ650" s="1"/>
      <c r="XBA650" s="1"/>
      <c r="XBB650" s="1"/>
      <c r="XBC650" s="1"/>
      <c r="XBD650" s="1"/>
      <c r="XBE650" s="1"/>
      <c r="XBF650" s="1"/>
      <c r="XBG650" s="1"/>
      <c r="XBH650" s="1"/>
      <c r="XBI650" s="1"/>
      <c r="XBJ650" s="1"/>
      <c r="XBK650" s="1"/>
      <c r="XBL650" s="1"/>
      <c r="XBM650" s="1"/>
      <c r="XBN650" s="1"/>
      <c r="XBO650" s="1"/>
      <c r="XBP650" s="1"/>
      <c r="XBQ650" s="1"/>
      <c r="XBR650" s="1"/>
      <c r="XBS650" s="1"/>
      <c r="XBT650" s="1"/>
      <c r="XBU650" s="1"/>
      <c r="XBV650" s="1"/>
      <c r="XBW650" s="1"/>
      <c r="XBX650" s="1"/>
      <c r="XBY650" s="1"/>
      <c r="XBZ650" s="1"/>
      <c r="XCA650" s="1"/>
      <c r="XCB650" s="1"/>
      <c r="XCC650" s="1"/>
      <c r="XCD650" s="1"/>
      <c r="XCE650" s="1"/>
      <c r="XCF650" s="1"/>
      <c r="XCG650" s="1"/>
      <c r="XCH650" s="1"/>
      <c r="XCI650" s="1"/>
      <c r="XCJ650" s="1"/>
      <c r="XCK650" s="1"/>
      <c r="XCL650" s="1"/>
      <c r="XCM650" s="1"/>
      <c r="XCN650" s="1"/>
      <c r="XCO650" s="1"/>
      <c r="XCP650" s="1"/>
      <c r="XCQ650" s="1"/>
      <c r="XCR650" s="1"/>
      <c r="XCS650" s="1"/>
      <c r="XCT650" s="1"/>
      <c r="XCU650" s="1"/>
      <c r="XCV650" s="1"/>
      <c r="XCW650" s="1"/>
      <c r="XCX650" s="1"/>
      <c r="XCY650" s="1"/>
      <c r="XCZ650" s="1"/>
      <c r="XDA650" s="1"/>
      <c r="XDB650" s="1"/>
      <c r="XDC650" s="1"/>
      <c r="XDD650" s="1"/>
      <c r="XDE650" s="1"/>
      <c r="XDF650" s="1"/>
      <c r="XDG650" s="1"/>
      <c r="XDH650" s="1"/>
      <c r="XDI650" s="1"/>
      <c r="XDJ650" s="1"/>
      <c r="XDK650" s="1"/>
      <c r="XDL650" s="1"/>
      <c r="XDM650" s="1"/>
      <c r="XDN650" s="1"/>
      <c r="XDO650" s="1"/>
      <c r="XDP650" s="1"/>
      <c r="XDQ650" s="1"/>
      <c r="XDR650" s="1"/>
      <c r="XDS650" s="1"/>
      <c r="XDT650" s="1"/>
      <c r="XDU650" s="1"/>
      <c r="XDV650" s="1"/>
      <c r="XDW650" s="1"/>
      <c r="XDX650" s="1"/>
      <c r="XDY650" s="1"/>
      <c r="XDZ650" s="1"/>
      <c r="XEA650" s="1"/>
      <c r="XEB650" s="1"/>
      <c r="XEC650" s="1"/>
      <c r="XED650" s="1"/>
      <c r="XEE650" s="1"/>
      <c r="XEF650" s="1"/>
      <c r="XEG650" s="1"/>
      <c r="XEH650" s="1"/>
      <c r="XEI650" s="1"/>
      <c r="XEJ650" s="1"/>
      <c r="XEK650" s="1"/>
      <c r="XEL650" s="1"/>
      <c r="XEM650" s="1"/>
      <c r="XEN650" s="1"/>
      <c r="XEO650" s="1"/>
      <c r="XEP650" s="1"/>
      <c r="XEQ650" s="1"/>
      <c r="XER650" s="1"/>
      <c r="XES650" s="1"/>
      <c r="XET650" s="1"/>
      <c r="XEU650" s="1"/>
      <c r="XEV650" s="1"/>
      <c r="XEW650" s="1"/>
      <c r="XEX650" s="1"/>
      <c r="XEY650" s="1"/>
      <c r="XEZ650" s="1"/>
      <c r="XFA650" s="1"/>
      <c r="XFB650" s="1"/>
      <c r="XFC650" s="1"/>
    </row>
    <row r="651" spans="1:150 16226:16383" s="3" customFormat="1" ht="20.25" hidden="1" customHeight="1" x14ac:dyDescent="0.25">
      <c r="A651" s="135" t="str">
        <f t="shared" ca="1" si="36"/>
        <v>108 &amp; 108</v>
      </c>
      <c r="B651" s="135"/>
      <c r="C651" s="61"/>
      <c r="D651" s="61"/>
      <c r="E651" s="38"/>
      <c r="F651" s="37"/>
      <c r="G651" s="37"/>
      <c r="H651" s="37">
        <f t="shared" si="37"/>
        <v>0</v>
      </c>
      <c r="I651" s="1"/>
      <c r="J651" s="1"/>
      <c r="K651" s="1"/>
      <c r="L651" s="1"/>
      <c r="M651" s="1"/>
      <c r="N651" s="1"/>
      <c r="O651" s="1"/>
      <c r="P651" s="1"/>
      <c r="Q651" s="1"/>
      <c r="R651" s="1"/>
      <c r="S651" s="1"/>
      <c r="T651" s="23" t="str">
        <f t="shared" ca="1" si="38"/>
        <v>108 &amp; 108</v>
      </c>
      <c r="U651" s="23">
        <f t="shared" ca="1" si="39"/>
        <v>108</v>
      </c>
      <c r="V651" s="23">
        <f t="shared" ca="1" si="40"/>
        <v>108</v>
      </c>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WZB651" s="1"/>
      <c r="WZC651" s="1"/>
      <c r="WZD651" s="1"/>
      <c r="WZE651" s="1"/>
      <c r="WZF651" s="1"/>
      <c r="WZG651" s="1"/>
      <c r="WZH651" s="1"/>
      <c r="WZI651" s="1"/>
      <c r="WZJ651" s="1"/>
      <c r="WZK651" s="1"/>
      <c r="WZL651" s="1"/>
      <c r="WZM651" s="1"/>
      <c r="WZN651" s="1"/>
      <c r="WZO651" s="1"/>
      <c r="WZP651" s="1"/>
      <c r="WZQ651" s="1"/>
      <c r="WZR651" s="1"/>
      <c r="WZS651" s="1"/>
      <c r="WZT651" s="1"/>
      <c r="WZU651" s="1"/>
      <c r="WZV651" s="1"/>
      <c r="WZW651" s="1"/>
      <c r="WZX651" s="1"/>
      <c r="WZY651" s="1"/>
      <c r="WZZ651" s="1"/>
      <c r="XAA651" s="1"/>
      <c r="XAB651" s="1"/>
      <c r="XAC651" s="1"/>
      <c r="XAD651" s="1"/>
      <c r="XAE651" s="1"/>
      <c r="XAF651" s="1"/>
      <c r="XAG651" s="1"/>
      <c r="XAH651" s="1"/>
      <c r="XAI651" s="1"/>
      <c r="XAJ651" s="1"/>
      <c r="XAK651" s="1"/>
      <c r="XAL651" s="1"/>
      <c r="XAM651" s="1"/>
      <c r="XAN651" s="1"/>
      <c r="XAO651" s="1"/>
      <c r="XAP651" s="1"/>
      <c r="XAQ651" s="1"/>
      <c r="XAR651" s="1"/>
      <c r="XAS651" s="1"/>
      <c r="XAT651" s="1"/>
      <c r="XAU651" s="1"/>
      <c r="XAV651" s="1"/>
      <c r="XAW651" s="1"/>
      <c r="XAX651" s="1"/>
      <c r="XAY651" s="1"/>
      <c r="XAZ651" s="1"/>
      <c r="XBA651" s="1"/>
      <c r="XBB651" s="1"/>
      <c r="XBC651" s="1"/>
      <c r="XBD651" s="1"/>
      <c r="XBE651" s="1"/>
      <c r="XBF651" s="1"/>
      <c r="XBG651" s="1"/>
      <c r="XBH651" s="1"/>
      <c r="XBI651" s="1"/>
      <c r="XBJ651" s="1"/>
      <c r="XBK651" s="1"/>
      <c r="XBL651" s="1"/>
      <c r="XBM651" s="1"/>
      <c r="XBN651" s="1"/>
      <c r="XBO651" s="1"/>
      <c r="XBP651" s="1"/>
      <c r="XBQ651" s="1"/>
      <c r="XBR651" s="1"/>
      <c r="XBS651" s="1"/>
      <c r="XBT651" s="1"/>
      <c r="XBU651" s="1"/>
      <c r="XBV651" s="1"/>
      <c r="XBW651" s="1"/>
      <c r="XBX651" s="1"/>
      <c r="XBY651" s="1"/>
      <c r="XBZ651" s="1"/>
      <c r="XCA651" s="1"/>
      <c r="XCB651" s="1"/>
      <c r="XCC651" s="1"/>
      <c r="XCD651" s="1"/>
      <c r="XCE651" s="1"/>
      <c r="XCF651" s="1"/>
      <c r="XCG651" s="1"/>
      <c r="XCH651" s="1"/>
      <c r="XCI651" s="1"/>
      <c r="XCJ651" s="1"/>
      <c r="XCK651" s="1"/>
      <c r="XCL651" s="1"/>
      <c r="XCM651" s="1"/>
      <c r="XCN651" s="1"/>
      <c r="XCO651" s="1"/>
      <c r="XCP651" s="1"/>
      <c r="XCQ651" s="1"/>
      <c r="XCR651" s="1"/>
      <c r="XCS651" s="1"/>
      <c r="XCT651" s="1"/>
      <c r="XCU651" s="1"/>
      <c r="XCV651" s="1"/>
      <c r="XCW651" s="1"/>
      <c r="XCX651" s="1"/>
      <c r="XCY651" s="1"/>
      <c r="XCZ651" s="1"/>
      <c r="XDA651" s="1"/>
      <c r="XDB651" s="1"/>
      <c r="XDC651" s="1"/>
      <c r="XDD651" s="1"/>
      <c r="XDE651" s="1"/>
      <c r="XDF651" s="1"/>
      <c r="XDG651" s="1"/>
      <c r="XDH651" s="1"/>
      <c r="XDI651" s="1"/>
      <c r="XDJ651" s="1"/>
      <c r="XDK651" s="1"/>
      <c r="XDL651" s="1"/>
      <c r="XDM651" s="1"/>
      <c r="XDN651" s="1"/>
      <c r="XDO651" s="1"/>
      <c r="XDP651" s="1"/>
      <c r="XDQ651" s="1"/>
      <c r="XDR651" s="1"/>
      <c r="XDS651" s="1"/>
      <c r="XDT651" s="1"/>
      <c r="XDU651" s="1"/>
      <c r="XDV651" s="1"/>
      <c r="XDW651" s="1"/>
      <c r="XDX651" s="1"/>
      <c r="XDY651" s="1"/>
      <c r="XDZ651" s="1"/>
      <c r="XEA651" s="1"/>
      <c r="XEB651" s="1"/>
      <c r="XEC651" s="1"/>
      <c r="XED651" s="1"/>
      <c r="XEE651" s="1"/>
      <c r="XEF651" s="1"/>
      <c r="XEG651" s="1"/>
      <c r="XEH651" s="1"/>
      <c r="XEI651" s="1"/>
      <c r="XEJ651" s="1"/>
      <c r="XEK651" s="1"/>
      <c r="XEL651" s="1"/>
      <c r="XEM651" s="1"/>
      <c r="XEN651" s="1"/>
      <c r="XEO651" s="1"/>
      <c r="XEP651" s="1"/>
      <c r="XEQ651" s="1"/>
      <c r="XER651" s="1"/>
      <c r="XES651" s="1"/>
      <c r="XET651" s="1"/>
      <c r="XEU651" s="1"/>
      <c r="XEV651" s="1"/>
      <c r="XEW651" s="1"/>
      <c r="XEX651" s="1"/>
      <c r="XEY651" s="1"/>
      <c r="XEZ651" s="1"/>
      <c r="XFA651" s="1"/>
      <c r="XFB651" s="1"/>
      <c r="XFC651" s="1"/>
    </row>
    <row r="652" spans="1:150 16226:16383" s="3" customFormat="1" ht="20.25" x14ac:dyDescent="0.25">
      <c r="A652" s="101"/>
      <c r="B652" s="102"/>
      <c r="C652" s="102"/>
      <c r="D652" s="102"/>
      <c r="E652" s="102"/>
      <c r="F652" s="102"/>
      <c r="G652" s="102"/>
      <c r="H652" s="103"/>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WZB652" s="1"/>
      <c r="WZC652" s="1"/>
      <c r="WZD652" s="1"/>
      <c r="WZE652" s="1"/>
      <c r="WZF652" s="1"/>
      <c r="WZG652" s="1"/>
      <c r="WZH652" s="1"/>
      <c r="WZI652" s="1"/>
      <c r="WZJ652" s="1"/>
      <c r="WZK652" s="1"/>
      <c r="WZL652" s="1"/>
      <c r="WZM652" s="1"/>
      <c r="WZN652" s="1"/>
      <c r="WZO652" s="1"/>
      <c r="WZP652" s="1"/>
      <c r="WZQ652" s="1"/>
      <c r="WZR652" s="1"/>
      <c r="WZS652" s="1"/>
      <c r="WZT652" s="1"/>
      <c r="WZU652" s="1"/>
      <c r="WZV652" s="1"/>
      <c r="WZW652" s="1"/>
      <c r="WZX652" s="1"/>
      <c r="WZY652" s="1"/>
      <c r="WZZ652" s="1"/>
      <c r="XAA652" s="1"/>
      <c r="XAB652" s="1"/>
      <c r="XAC652" s="1"/>
      <c r="XAD652" s="1"/>
      <c r="XAE652" s="1"/>
      <c r="XAF652" s="1"/>
      <c r="XAG652" s="1"/>
      <c r="XAH652" s="1"/>
      <c r="XAI652" s="1"/>
      <c r="XAJ652" s="1"/>
      <c r="XAK652" s="1"/>
      <c r="XAL652" s="1"/>
      <c r="XAM652" s="1"/>
      <c r="XAN652" s="1"/>
      <c r="XAO652" s="1"/>
      <c r="XAP652" s="1"/>
      <c r="XAQ652" s="1"/>
      <c r="XAR652" s="1"/>
      <c r="XAS652" s="1"/>
      <c r="XAT652" s="1"/>
      <c r="XAU652" s="1"/>
      <c r="XAV652" s="1"/>
      <c r="XAW652" s="1"/>
      <c r="XAX652" s="1"/>
      <c r="XAY652" s="1"/>
      <c r="XAZ652" s="1"/>
      <c r="XBA652" s="1"/>
      <c r="XBB652" s="1"/>
      <c r="XBC652" s="1"/>
      <c r="XBD652" s="1"/>
      <c r="XBE652" s="1"/>
      <c r="XBF652" s="1"/>
      <c r="XBG652" s="1"/>
      <c r="XBH652" s="1"/>
      <c r="XBI652" s="1"/>
      <c r="XBJ652" s="1"/>
      <c r="XBK652" s="1"/>
      <c r="XBL652" s="1"/>
      <c r="XBM652" s="1"/>
      <c r="XBN652" s="1"/>
      <c r="XBO652" s="1"/>
      <c r="XBP652" s="1"/>
      <c r="XBQ652" s="1"/>
      <c r="XBR652" s="1"/>
      <c r="XBS652" s="1"/>
      <c r="XBT652" s="1"/>
      <c r="XBU652" s="1"/>
      <c r="XBV652" s="1"/>
      <c r="XBW652" s="1"/>
      <c r="XBX652" s="1"/>
      <c r="XBY652" s="1"/>
      <c r="XBZ652" s="1"/>
      <c r="XCA652" s="1"/>
      <c r="XCB652" s="1"/>
      <c r="XCC652" s="1"/>
      <c r="XCD652" s="1"/>
      <c r="XCE652" s="1"/>
      <c r="XCF652" s="1"/>
      <c r="XCG652" s="1"/>
      <c r="XCH652" s="1"/>
      <c r="XCI652" s="1"/>
      <c r="XCJ652" s="1"/>
      <c r="XCK652" s="1"/>
      <c r="XCL652" s="1"/>
      <c r="XCM652" s="1"/>
      <c r="XCN652" s="1"/>
      <c r="XCO652" s="1"/>
      <c r="XCP652" s="1"/>
      <c r="XCQ652" s="1"/>
      <c r="XCR652" s="1"/>
      <c r="XCS652" s="1"/>
      <c r="XCT652" s="1"/>
      <c r="XCU652" s="1"/>
      <c r="XCV652" s="1"/>
      <c r="XCW652" s="1"/>
      <c r="XCX652" s="1"/>
      <c r="XCY652" s="1"/>
      <c r="XCZ652" s="1"/>
      <c r="XDA652" s="1"/>
      <c r="XDB652" s="1"/>
      <c r="XDC652" s="1"/>
      <c r="XDD652" s="1"/>
      <c r="XDE652" s="1"/>
      <c r="XDF652" s="1"/>
      <c r="XDG652" s="1"/>
      <c r="XDH652" s="1"/>
      <c r="XDI652" s="1"/>
      <c r="XDJ652" s="1"/>
      <c r="XDK652" s="1"/>
      <c r="XDL652" s="1"/>
      <c r="XDM652" s="1"/>
      <c r="XDN652" s="1"/>
      <c r="XDO652" s="1"/>
      <c r="XDP652" s="1"/>
      <c r="XDQ652" s="1"/>
      <c r="XDR652" s="1"/>
      <c r="XDS652" s="1"/>
      <c r="XDT652" s="1"/>
      <c r="XDU652" s="1"/>
      <c r="XDV652" s="1"/>
      <c r="XDW652" s="1"/>
      <c r="XDX652" s="1"/>
      <c r="XDY652" s="1"/>
      <c r="XDZ652" s="1"/>
      <c r="XEA652" s="1"/>
      <c r="XEB652" s="1"/>
      <c r="XEC652" s="1"/>
      <c r="XED652" s="1"/>
      <c r="XEE652" s="1"/>
      <c r="XEF652" s="1"/>
      <c r="XEG652" s="1"/>
      <c r="XEH652" s="1"/>
      <c r="XEI652" s="1"/>
      <c r="XEJ652" s="1"/>
      <c r="XEK652" s="1"/>
      <c r="XEL652" s="1"/>
      <c r="XEM652" s="1"/>
      <c r="XEN652" s="1"/>
      <c r="XEO652" s="1"/>
      <c r="XEP652" s="1"/>
      <c r="XEQ652" s="1"/>
      <c r="XER652" s="1"/>
      <c r="XES652" s="1"/>
      <c r="XET652" s="1"/>
      <c r="XEU652" s="1"/>
      <c r="XEV652" s="1"/>
      <c r="XEW652" s="1"/>
      <c r="XEX652" s="1"/>
      <c r="XEY652" s="1"/>
      <c r="XEZ652" s="1"/>
      <c r="XFA652" s="1"/>
      <c r="XFB652" s="1"/>
      <c r="XFC652" s="1"/>
    </row>
    <row r="653" spans="1:150 16226:16383" ht="20.25" x14ac:dyDescent="0.25">
      <c r="A653" s="158" t="s">
        <v>69</v>
      </c>
      <c r="B653" s="158"/>
      <c r="C653" s="158"/>
      <c r="D653" s="158"/>
      <c r="E653" s="158"/>
      <c r="F653" s="158"/>
      <c r="G653" s="158"/>
      <c r="H653" s="158"/>
    </row>
    <row r="654" spans="1:150 16226:16383" ht="42.75" customHeight="1" x14ac:dyDescent="0.25">
      <c r="A654" s="44" t="s">
        <v>237</v>
      </c>
      <c r="B654" s="146" t="s">
        <v>378</v>
      </c>
      <c r="C654" s="147"/>
      <c r="D654" s="147"/>
      <c r="E654" s="147"/>
      <c r="F654" s="147"/>
      <c r="G654" s="147"/>
      <c r="H654" s="148"/>
      <c r="I654" s="1" t="s">
        <v>310</v>
      </c>
    </row>
    <row r="655" spans="1:150 16226:16383" ht="20.25" x14ac:dyDescent="0.25">
      <c r="A655" s="44" t="s">
        <v>237</v>
      </c>
      <c r="B655" s="146" t="s">
        <v>238</v>
      </c>
      <c r="C655" s="147"/>
      <c r="D655" s="147"/>
      <c r="E655" s="147"/>
      <c r="F655" s="147"/>
      <c r="G655" s="147"/>
      <c r="H655" s="148"/>
      <c r="I655" s="1" t="s">
        <v>377</v>
      </c>
    </row>
    <row r="656" spans="1:150 16226:16383" ht="20.25" x14ac:dyDescent="0.25">
      <c r="A656" s="44" t="s">
        <v>237</v>
      </c>
      <c r="B656" s="146" t="s">
        <v>293</v>
      </c>
      <c r="C656" s="147"/>
      <c r="D656" s="147"/>
      <c r="E656" s="147"/>
      <c r="F656" s="147"/>
      <c r="G656" s="147"/>
      <c r="H656" s="148"/>
    </row>
    <row r="657" spans="1:13" ht="20.25" x14ac:dyDescent="0.25">
      <c r="A657" s="44" t="s">
        <v>237</v>
      </c>
      <c r="B657" s="146" t="s">
        <v>239</v>
      </c>
      <c r="C657" s="147"/>
      <c r="D657" s="147"/>
      <c r="E657" s="147"/>
      <c r="F657" s="147"/>
      <c r="G657" s="147"/>
      <c r="H657" s="148"/>
    </row>
    <row r="658" spans="1:13" ht="20.25" x14ac:dyDescent="0.25">
      <c r="A658" s="44" t="s">
        <v>237</v>
      </c>
      <c r="B658" s="146" t="s">
        <v>240</v>
      </c>
      <c r="C658" s="147"/>
      <c r="D658" s="147"/>
      <c r="E658" s="147"/>
      <c r="F658" s="147"/>
      <c r="G658" s="147"/>
      <c r="H658" s="148"/>
    </row>
    <row r="659" spans="1:13" ht="20.25" hidden="1" x14ac:dyDescent="0.25">
      <c r="A659" s="44" t="s">
        <v>237</v>
      </c>
      <c r="B659" s="146" t="s">
        <v>305</v>
      </c>
      <c r="C659" s="147"/>
      <c r="D659" s="147"/>
      <c r="E659" s="147"/>
      <c r="F659" s="147"/>
      <c r="G659" s="147"/>
      <c r="H659" s="148"/>
      <c r="I659" s="1" t="s">
        <v>305</v>
      </c>
    </row>
    <row r="660" spans="1:13" ht="43.5" customHeight="1" x14ac:dyDescent="0.25">
      <c r="A660" s="63" t="s">
        <v>237</v>
      </c>
      <c r="B660" s="146" t="s">
        <v>301</v>
      </c>
      <c r="C660" s="147"/>
      <c r="D660" s="147"/>
      <c r="E660" s="147"/>
      <c r="F660" s="147"/>
      <c r="G660" s="147"/>
      <c r="H660" s="148"/>
      <c r="I660" s="1" t="s">
        <v>305</v>
      </c>
      <c r="M660" s="1" t="s">
        <v>311</v>
      </c>
    </row>
    <row r="661" spans="1:13" ht="20.25" x14ac:dyDescent="0.25">
      <c r="A661" s="91" t="s">
        <v>237</v>
      </c>
      <c r="B661" s="146" t="s">
        <v>362</v>
      </c>
      <c r="C661" s="147"/>
      <c r="D661" s="147"/>
      <c r="E661" s="147"/>
      <c r="F661" s="147"/>
      <c r="G661" s="147"/>
      <c r="H661" s="148"/>
    </row>
    <row r="662" spans="1:13" ht="20.25" x14ac:dyDescent="0.25">
      <c r="A662" s="2" t="s">
        <v>237</v>
      </c>
      <c r="B662" s="146" t="s">
        <v>361</v>
      </c>
      <c r="C662" s="147"/>
      <c r="D662" s="147"/>
      <c r="E662" s="147"/>
      <c r="F662" s="147"/>
      <c r="G662" s="147"/>
      <c r="H662" s="148"/>
    </row>
    <row r="663" spans="1:13" ht="45" customHeight="1" x14ac:dyDescent="0.25">
      <c r="A663" s="91" t="s">
        <v>237</v>
      </c>
      <c r="B663" s="146" t="s">
        <v>373</v>
      </c>
      <c r="C663" s="147"/>
      <c r="D663" s="147"/>
      <c r="E663" s="147"/>
      <c r="F663" s="147"/>
      <c r="G663" s="147"/>
      <c r="H663" s="148"/>
    </row>
    <row r="664" spans="1:13" ht="20.25" x14ac:dyDescent="0.25">
      <c r="A664" s="180" t="s">
        <v>75</v>
      </c>
      <c r="B664" s="180"/>
      <c r="C664" s="180"/>
      <c r="D664" s="180"/>
      <c r="E664" s="180"/>
      <c r="F664" s="180"/>
      <c r="G664" s="180"/>
      <c r="H664" s="180"/>
    </row>
    <row r="665" spans="1:13" ht="20.25" x14ac:dyDescent="0.25">
      <c r="A665" s="119" t="s">
        <v>70</v>
      </c>
      <c r="B665" s="119"/>
      <c r="C665" s="119"/>
      <c r="D665" s="146" t="str">
        <f>C3</f>
        <v>Mahindra Vista 
Phase 1 &amp; 2</v>
      </c>
      <c r="E665" s="147"/>
      <c r="F665" s="147"/>
      <c r="G665" s="147"/>
      <c r="H665" s="148"/>
    </row>
    <row r="666" spans="1:13" ht="60" customHeight="1" x14ac:dyDescent="0.25">
      <c r="A666" s="119" t="s">
        <v>106</v>
      </c>
      <c r="B666" s="119"/>
      <c r="C666" s="119"/>
      <c r="D666" s="146" t="str">
        <f>C9</f>
        <v>Mahindra Vista Phase 1, CTS No.174.a/3, near Birchwood, Raheja Willows, Akurli Road, Singh Agri Estate, Akurli, Kandivali (East), Borivali, Mumbai - 400101.</v>
      </c>
      <c r="E666" s="147"/>
      <c r="F666" s="147"/>
      <c r="G666" s="147"/>
      <c r="H666" s="148"/>
    </row>
    <row r="667" spans="1:13" ht="20.25" customHeight="1" x14ac:dyDescent="0.25">
      <c r="A667" s="162" t="s">
        <v>112</v>
      </c>
      <c r="B667" s="162"/>
      <c r="C667" s="162"/>
      <c r="D667" s="165" t="str">
        <f>G3</f>
        <v>04/07/2025 at 04:37 PM</v>
      </c>
      <c r="E667" s="147"/>
      <c r="F667" s="147"/>
      <c r="G667" s="147"/>
      <c r="H667" s="148"/>
    </row>
    <row r="668" spans="1:13" ht="20.25" x14ac:dyDescent="0.25">
      <c r="A668" s="10"/>
      <c r="B668" s="11"/>
      <c r="C668" s="11"/>
      <c r="D668" s="11"/>
      <c r="E668" s="11"/>
      <c r="F668" s="11"/>
      <c r="G668" s="11"/>
      <c r="H668" s="7"/>
    </row>
    <row r="669" spans="1:13" ht="20.25" x14ac:dyDescent="0.25">
      <c r="A669" s="12"/>
      <c r="B669" s="13"/>
      <c r="C669" s="13"/>
      <c r="D669" s="13"/>
      <c r="E669" s="13"/>
      <c r="F669" s="13"/>
      <c r="G669" s="13"/>
      <c r="H669" s="8"/>
    </row>
    <row r="670" spans="1:13" ht="20.25" x14ac:dyDescent="0.25">
      <c r="A670" s="12"/>
      <c r="B670" s="13"/>
      <c r="C670" s="13"/>
      <c r="D670" s="13"/>
      <c r="E670" s="13"/>
      <c r="F670" s="13"/>
      <c r="G670" s="13"/>
      <c r="H670" s="8"/>
    </row>
    <row r="671" spans="1:13" ht="20.25" x14ac:dyDescent="0.25">
      <c r="A671" s="12"/>
      <c r="B671" s="13"/>
      <c r="C671" s="13"/>
      <c r="D671" s="13"/>
      <c r="E671" s="13"/>
      <c r="F671" s="13"/>
      <c r="G671" s="13"/>
      <c r="H671" s="8"/>
    </row>
    <row r="672" spans="1:13" ht="20.25" x14ac:dyDescent="0.25">
      <c r="A672" s="12"/>
      <c r="B672" s="13"/>
      <c r="C672" s="13"/>
      <c r="D672" s="13"/>
      <c r="E672" s="13"/>
      <c r="F672" s="13"/>
      <c r="G672" s="13"/>
      <c r="H672" s="8"/>
    </row>
    <row r="673" spans="1:8" ht="20.25" x14ac:dyDescent="0.25">
      <c r="A673" s="12"/>
      <c r="B673" s="13"/>
      <c r="C673" s="13"/>
      <c r="D673" s="13"/>
      <c r="E673" s="13"/>
      <c r="F673" s="13"/>
      <c r="G673" s="13"/>
      <c r="H673" s="8"/>
    </row>
    <row r="674" spans="1:8" ht="20.25" x14ac:dyDescent="0.25">
      <c r="A674" s="12"/>
      <c r="B674" s="13"/>
      <c r="C674" s="13"/>
      <c r="D674" s="13"/>
      <c r="E674" s="13"/>
      <c r="F674" s="13"/>
      <c r="G674" s="13"/>
      <c r="H674" s="8"/>
    </row>
    <row r="675" spans="1:8" ht="20.25" x14ac:dyDescent="0.25">
      <c r="A675" s="12"/>
      <c r="B675" s="13"/>
      <c r="C675" s="13"/>
      <c r="D675" s="13"/>
      <c r="E675" s="13"/>
      <c r="F675" s="13"/>
      <c r="G675" s="13"/>
      <c r="H675" s="8"/>
    </row>
    <row r="676" spans="1:8" ht="20.25" x14ac:dyDescent="0.25">
      <c r="A676" s="12"/>
      <c r="B676" s="13"/>
      <c r="C676" s="13"/>
      <c r="D676" s="13"/>
      <c r="E676" s="13"/>
      <c r="F676" s="13"/>
      <c r="G676" s="13"/>
      <c r="H676" s="8"/>
    </row>
    <row r="677" spans="1:8" ht="20.25" x14ac:dyDescent="0.25">
      <c r="A677" s="12"/>
      <c r="B677" s="13"/>
      <c r="C677" s="13"/>
      <c r="D677" s="13"/>
      <c r="E677" s="13"/>
      <c r="F677" s="13"/>
      <c r="G677" s="13"/>
      <c r="H677" s="8"/>
    </row>
    <row r="678" spans="1:8" ht="20.25" x14ac:dyDescent="0.25">
      <c r="A678" s="12"/>
      <c r="B678" s="13"/>
      <c r="C678" s="13"/>
      <c r="D678" s="13"/>
      <c r="E678" s="13"/>
      <c r="F678" s="13"/>
      <c r="G678" s="13"/>
      <c r="H678" s="8"/>
    </row>
    <row r="679" spans="1:8" ht="20.25" x14ac:dyDescent="0.25">
      <c r="A679" s="12"/>
      <c r="B679" s="13"/>
      <c r="C679" s="13"/>
      <c r="D679" s="13"/>
      <c r="E679" s="13"/>
      <c r="F679" s="13"/>
      <c r="G679" s="13"/>
      <c r="H679" s="8"/>
    </row>
    <row r="680" spans="1:8" ht="20.25" x14ac:dyDescent="0.25">
      <c r="A680" s="12"/>
      <c r="B680" s="13"/>
      <c r="C680" s="13"/>
      <c r="D680" s="13"/>
      <c r="E680" s="13"/>
      <c r="F680" s="13"/>
      <c r="G680" s="13"/>
      <c r="H680" s="8"/>
    </row>
    <row r="681" spans="1:8" ht="20.25" x14ac:dyDescent="0.25">
      <c r="A681" s="12"/>
      <c r="B681" s="13"/>
      <c r="C681" s="13"/>
      <c r="D681" s="13"/>
      <c r="E681" s="13"/>
      <c r="F681" s="13"/>
      <c r="G681" s="13"/>
      <c r="H681" s="8"/>
    </row>
    <row r="682" spans="1:8" ht="20.25" x14ac:dyDescent="0.25">
      <c r="A682" s="12"/>
      <c r="B682" s="13"/>
      <c r="C682" s="13"/>
      <c r="D682" s="13"/>
      <c r="E682" s="13"/>
      <c r="F682" s="13"/>
      <c r="G682" s="13"/>
      <c r="H682" s="8"/>
    </row>
    <row r="683" spans="1:8" ht="20.25" x14ac:dyDescent="0.25">
      <c r="A683" s="12"/>
      <c r="B683" s="13"/>
      <c r="C683" s="13"/>
      <c r="D683" s="13"/>
      <c r="E683" s="13"/>
      <c r="F683" s="13"/>
      <c r="G683" s="13"/>
      <c r="H683" s="8"/>
    </row>
    <row r="684" spans="1:8" ht="20.25" x14ac:dyDescent="0.25">
      <c r="A684" s="12"/>
      <c r="B684" s="13"/>
      <c r="C684" s="13"/>
      <c r="D684" s="13"/>
      <c r="E684" s="13"/>
      <c r="F684" s="13"/>
      <c r="G684" s="13"/>
      <c r="H684" s="8"/>
    </row>
    <row r="685" spans="1:8" ht="20.25" x14ac:dyDescent="0.25">
      <c r="A685" s="12"/>
      <c r="B685" s="13"/>
      <c r="C685" s="13"/>
      <c r="D685" s="13"/>
      <c r="E685" s="13"/>
      <c r="F685" s="13"/>
      <c r="G685" s="13"/>
      <c r="H685" s="8"/>
    </row>
    <row r="686" spans="1:8" ht="20.25" x14ac:dyDescent="0.25">
      <c r="A686" s="12"/>
      <c r="B686" s="13"/>
      <c r="C686" s="13"/>
      <c r="D686" s="13"/>
      <c r="E686" s="13"/>
      <c r="F686" s="13"/>
      <c r="G686" s="13"/>
      <c r="H686" s="8"/>
    </row>
    <row r="687" spans="1:8" ht="20.25" x14ac:dyDescent="0.25">
      <c r="A687" s="12"/>
      <c r="B687" s="13"/>
      <c r="C687" s="13"/>
      <c r="D687" s="13"/>
      <c r="E687" s="13"/>
      <c r="F687" s="13"/>
      <c r="G687" s="13"/>
      <c r="H687" s="8"/>
    </row>
    <row r="688" spans="1:8" ht="20.25" x14ac:dyDescent="0.25">
      <c r="A688" s="12"/>
      <c r="B688" s="13"/>
      <c r="C688" s="13"/>
      <c r="D688" s="13"/>
      <c r="E688" s="13"/>
      <c r="F688" s="13"/>
      <c r="G688" s="13"/>
      <c r="H688" s="8"/>
    </row>
    <row r="689" spans="1:8" ht="20.25" x14ac:dyDescent="0.25">
      <c r="A689" s="12"/>
      <c r="B689" s="13"/>
      <c r="C689" s="13"/>
      <c r="D689" s="13"/>
      <c r="E689" s="13"/>
      <c r="F689" s="13"/>
      <c r="G689" s="13"/>
      <c r="H689" s="8"/>
    </row>
    <row r="690" spans="1:8" ht="20.25" x14ac:dyDescent="0.25">
      <c r="A690" s="12"/>
      <c r="B690" s="13"/>
      <c r="C690" s="13"/>
      <c r="D690" s="13"/>
      <c r="E690" s="13"/>
      <c r="F690" s="13"/>
      <c r="G690" s="13"/>
      <c r="H690" s="8"/>
    </row>
    <row r="691" spans="1:8" ht="20.25" x14ac:dyDescent="0.25">
      <c r="A691" s="12"/>
      <c r="B691" s="13"/>
      <c r="C691" s="13"/>
      <c r="D691" s="13"/>
      <c r="E691" s="13"/>
      <c r="F691" s="13"/>
      <c r="G691" s="13"/>
      <c r="H691" s="8"/>
    </row>
    <row r="692" spans="1:8" ht="20.25" x14ac:dyDescent="0.25">
      <c r="A692" s="12"/>
      <c r="B692" s="13"/>
      <c r="C692" s="13"/>
      <c r="D692" s="13"/>
      <c r="E692" s="13"/>
      <c r="F692" s="13"/>
      <c r="G692" s="13"/>
      <c r="H692" s="8"/>
    </row>
    <row r="693" spans="1:8" ht="20.25" x14ac:dyDescent="0.25">
      <c r="A693" s="12"/>
      <c r="B693" s="13"/>
      <c r="C693" s="13"/>
      <c r="D693" s="13"/>
      <c r="E693" s="13"/>
      <c r="F693" s="13"/>
      <c r="G693" s="13"/>
      <c r="H693" s="8"/>
    </row>
    <row r="694" spans="1:8" ht="20.25" x14ac:dyDescent="0.25">
      <c r="A694" s="12"/>
      <c r="B694" s="13"/>
      <c r="C694" s="13"/>
      <c r="D694" s="13"/>
      <c r="E694" s="13"/>
      <c r="F694" s="13"/>
      <c r="G694" s="13"/>
      <c r="H694" s="8"/>
    </row>
    <row r="695" spans="1:8" ht="20.25" x14ac:dyDescent="0.25">
      <c r="A695" s="12"/>
      <c r="B695" s="13"/>
      <c r="C695" s="13"/>
      <c r="D695" s="13"/>
      <c r="E695" s="13"/>
      <c r="F695" s="13"/>
      <c r="G695" s="13"/>
      <c r="H695" s="8"/>
    </row>
    <row r="696" spans="1:8" ht="20.25" x14ac:dyDescent="0.25">
      <c r="A696" s="12"/>
      <c r="B696" s="13"/>
      <c r="C696" s="13"/>
      <c r="D696" s="13"/>
      <c r="E696" s="13"/>
      <c r="F696" s="13"/>
      <c r="G696" s="13"/>
      <c r="H696" s="8"/>
    </row>
    <row r="697" spans="1:8" ht="20.25" x14ac:dyDescent="0.25">
      <c r="A697" s="12"/>
      <c r="B697" s="13"/>
      <c r="C697" s="13"/>
      <c r="D697" s="13"/>
      <c r="E697" s="13"/>
      <c r="F697" s="13"/>
      <c r="G697" s="13"/>
      <c r="H697" s="8"/>
    </row>
    <row r="698" spans="1:8" ht="20.25" x14ac:dyDescent="0.25">
      <c r="A698" s="12"/>
      <c r="B698" s="13"/>
      <c r="C698" s="13"/>
      <c r="D698" s="13"/>
      <c r="E698" s="13"/>
      <c r="F698" s="13"/>
      <c r="G698" s="13"/>
      <c r="H698" s="8"/>
    </row>
    <row r="699" spans="1:8" ht="20.25" x14ac:dyDescent="0.25">
      <c r="A699" s="12"/>
      <c r="B699" s="13"/>
      <c r="C699" s="13"/>
      <c r="D699" s="13"/>
      <c r="E699" s="13"/>
      <c r="F699" s="13"/>
      <c r="G699" s="13"/>
      <c r="H699" s="8"/>
    </row>
    <row r="700" spans="1:8" ht="20.25" x14ac:dyDescent="0.25">
      <c r="A700" s="12"/>
      <c r="B700" s="13"/>
      <c r="C700" s="13"/>
      <c r="D700" s="13"/>
      <c r="E700" s="13"/>
      <c r="F700" s="13"/>
      <c r="G700" s="13"/>
      <c r="H700" s="8"/>
    </row>
    <row r="701" spans="1:8" ht="20.25" x14ac:dyDescent="0.25">
      <c r="A701" s="12"/>
      <c r="B701" s="13"/>
      <c r="C701" s="13"/>
      <c r="D701" s="13"/>
      <c r="E701" s="13"/>
      <c r="F701" s="13"/>
      <c r="G701" s="13"/>
      <c r="H701" s="8"/>
    </row>
    <row r="702" spans="1:8" ht="20.25" hidden="1" x14ac:dyDescent="0.25">
      <c r="A702" s="12"/>
      <c r="B702" s="13"/>
      <c r="C702" s="13"/>
      <c r="D702" s="13"/>
      <c r="E702" s="13"/>
      <c r="F702" s="13"/>
      <c r="G702" s="13"/>
      <c r="H702" s="8"/>
    </row>
    <row r="703" spans="1:8" ht="20.25" hidden="1" x14ac:dyDescent="0.25">
      <c r="A703" s="12"/>
      <c r="B703" s="13"/>
      <c r="C703" s="13"/>
      <c r="D703" s="13"/>
      <c r="E703" s="13"/>
      <c r="F703" s="13"/>
      <c r="G703" s="13"/>
      <c r="H703" s="8"/>
    </row>
    <row r="704" spans="1:8" ht="20.25" hidden="1" x14ac:dyDescent="0.25">
      <c r="A704" s="12"/>
      <c r="B704" s="13"/>
      <c r="C704" s="13"/>
      <c r="D704" s="13"/>
      <c r="E704" s="13"/>
      <c r="F704" s="13"/>
      <c r="G704" s="13"/>
      <c r="H704" s="8"/>
    </row>
    <row r="705" spans="1:8" ht="20.25" hidden="1" x14ac:dyDescent="0.25">
      <c r="A705" s="12"/>
      <c r="B705" s="13"/>
      <c r="C705" s="13"/>
      <c r="D705" s="13"/>
      <c r="E705" s="13"/>
      <c r="F705" s="13"/>
      <c r="G705" s="13"/>
      <c r="H705" s="8"/>
    </row>
    <row r="706" spans="1:8" ht="20.25" hidden="1" x14ac:dyDescent="0.25">
      <c r="A706" s="12"/>
      <c r="B706" s="13"/>
      <c r="C706" s="13"/>
      <c r="D706" s="13"/>
      <c r="E706" s="13"/>
      <c r="F706" s="13"/>
      <c r="G706" s="13"/>
      <c r="H706" s="8"/>
    </row>
    <row r="707" spans="1:8" ht="20.25" hidden="1" x14ac:dyDescent="0.25">
      <c r="A707" s="12"/>
      <c r="B707" s="13"/>
      <c r="C707" s="13"/>
      <c r="D707" s="13"/>
      <c r="E707" s="13"/>
      <c r="F707" s="13"/>
      <c r="G707" s="13"/>
      <c r="H707" s="8"/>
    </row>
    <row r="708" spans="1:8" ht="20.25" hidden="1" x14ac:dyDescent="0.25">
      <c r="A708" s="12"/>
      <c r="B708" s="13"/>
      <c r="C708" s="13"/>
      <c r="D708" s="13"/>
      <c r="E708" s="13"/>
      <c r="F708" s="13"/>
      <c r="G708" s="13"/>
      <c r="H708" s="8"/>
    </row>
    <row r="709" spans="1:8" ht="20.25" x14ac:dyDescent="0.25">
      <c r="A709" s="14"/>
      <c r="B709" s="15"/>
      <c r="C709" s="15"/>
      <c r="D709" s="15"/>
      <c r="E709" s="15"/>
      <c r="F709" s="15"/>
      <c r="G709" s="15"/>
      <c r="H709" s="9"/>
    </row>
    <row r="710" spans="1:8" ht="20.25" x14ac:dyDescent="0.25">
      <c r="A710" s="158" t="s">
        <v>161</v>
      </c>
      <c r="B710" s="158"/>
      <c r="C710" s="158"/>
      <c r="D710" s="158"/>
      <c r="E710" s="158"/>
      <c r="F710" s="158"/>
      <c r="G710" s="158"/>
      <c r="H710" s="158"/>
    </row>
    <row r="711" spans="1:8" ht="20.25" x14ac:dyDescent="0.25">
      <c r="A711" s="10"/>
      <c r="B711" s="11"/>
      <c r="C711" s="11"/>
      <c r="D711" s="11"/>
      <c r="E711" s="11"/>
      <c r="F711" s="11"/>
      <c r="G711" s="11"/>
      <c r="H711" s="7"/>
    </row>
    <row r="712" spans="1:8" ht="20.25" x14ac:dyDescent="0.25">
      <c r="A712" s="12"/>
      <c r="B712" s="62"/>
      <c r="C712" s="62"/>
      <c r="D712" s="62"/>
      <c r="E712" s="62"/>
      <c r="F712" s="62"/>
      <c r="G712" s="62"/>
      <c r="H712" s="8"/>
    </row>
    <row r="713" spans="1:8" ht="20.25" x14ac:dyDescent="0.25">
      <c r="A713" s="12"/>
      <c r="B713" s="62"/>
      <c r="C713" s="62"/>
      <c r="D713" s="62"/>
      <c r="E713" s="62"/>
      <c r="F713" s="62"/>
      <c r="G713" s="62"/>
      <c r="H713" s="8"/>
    </row>
    <row r="714" spans="1:8" ht="20.25" x14ac:dyDescent="0.25">
      <c r="A714" s="12"/>
      <c r="B714" s="62"/>
      <c r="C714" s="62"/>
      <c r="D714" s="62"/>
      <c r="E714" s="62"/>
      <c r="F714" s="62"/>
      <c r="G714" s="62"/>
      <c r="H714" s="8"/>
    </row>
    <row r="715" spans="1:8" ht="20.25" x14ac:dyDescent="0.25">
      <c r="A715" s="12"/>
      <c r="B715" s="62"/>
      <c r="C715" s="62"/>
      <c r="D715" s="62"/>
      <c r="E715" s="62"/>
      <c r="F715" s="62"/>
      <c r="G715" s="62"/>
      <c r="H715" s="8"/>
    </row>
    <row r="716" spans="1:8" ht="20.25" x14ac:dyDescent="0.25">
      <c r="A716" s="12"/>
      <c r="B716" s="62"/>
      <c r="C716" s="62"/>
      <c r="D716" s="62"/>
      <c r="E716" s="62"/>
      <c r="F716" s="62"/>
      <c r="G716" s="62"/>
      <c r="H716" s="8"/>
    </row>
    <row r="717" spans="1:8" ht="20.25" x14ac:dyDescent="0.25">
      <c r="A717" s="12"/>
      <c r="B717" s="62"/>
      <c r="C717" s="62"/>
      <c r="D717" s="62"/>
      <c r="E717" s="62"/>
      <c r="F717" s="62"/>
      <c r="G717" s="62"/>
      <c r="H717" s="8"/>
    </row>
    <row r="718" spans="1:8" ht="20.25" x14ac:dyDescent="0.25">
      <c r="A718" s="12"/>
      <c r="B718" s="62"/>
      <c r="C718" s="62"/>
      <c r="D718" s="62"/>
      <c r="E718" s="62"/>
      <c r="F718" s="62"/>
      <c r="G718" s="62"/>
      <c r="H718" s="8"/>
    </row>
    <row r="719" spans="1:8" ht="20.25" x14ac:dyDescent="0.25">
      <c r="A719" s="12"/>
      <c r="B719" s="62"/>
      <c r="C719" s="62"/>
      <c r="D719" s="62"/>
      <c r="E719" s="62"/>
      <c r="F719" s="62"/>
      <c r="G719" s="62"/>
      <c r="H719" s="8"/>
    </row>
    <row r="720" spans="1:8" ht="20.25" x14ac:dyDescent="0.25">
      <c r="A720" s="12"/>
      <c r="B720" s="62"/>
      <c r="C720" s="62"/>
      <c r="D720" s="62"/>
      <c r="E720" s="62"/>
      <c r="F720" s="62"/>
      <c r="G720" s="62"/>
      <c r="H720" s="8"/>
    </row>
    <row r="721" spans="1:8" ht="20.25" x14ac:dyDescent="0.25">
      <c r="A721" s="12"/>
      <c r="B721" s="62"/>
      <c r="C721" s="62"/>
      <c r="D721" s="62"/>
      <c r="E721" s="62"/>
      <c r="F721" s="62"/>
      <c r="G721" s="62"/>
      <c r="H721" s="8"/>
    </row>
    <row r="722" spans="1:8" ht="20.25" x14ac:dyDescent="0.25">
      <c r="A722" s="12"/>
      <c r="B722" s="62"/>
      <c r="C722" s="62"/>
      <c r="D722" s="62"/>
      <c r="E722" s="62"/>
      <c r="F722" s="62"/>
      <c r="G722" s="62"/>
      <c r="H722" s="8"/>
    </row>
    <row r="723" spans="1:8" ht="20.25" x14ac:dyDescent="0.25">
      <c r="A723" s="12"/>
      <c r="B723" s="62"/>
      <c r="C723" s="62"/>
      <c r="D723" s="62"/>
      <c r="E723" s="62"/>
      <c r="F723" s="62"/>
      <c r="G723" s="62"/>
      <c r="H723" s="8"/>
    </row>
    <row r="724" spans="1:8" ht="20.25" x14ac:dyDescent="0.25">
      <c r="A724" s="12"/>
      <c r="B724" s="62"/>
      <c r="C724" s="62"/>
      <c r="D724" s="62"/>
      <c r="E724" s="62"/>
      <c r="F724" s="62"/>
      <c r="G724" s="62"/>
      <c r="H724" s="8"/>
    </row>
    <row r="725" spans="1:8" ht="20.25" x14ac:dyDescent="0.25">
      <c r="A725" s="12"/>
      <c r="B725" s="62"/>
      <c r="C725" s="62"/>
      <c r="D725" s="62"/>
      <c r="E725" s="62"/>
      <c r="F725" s="62"/>
      <c r="G725" s="62"/>
      <c r="H725" s="8"/>
    </row>
    <row r="726" spans="1:8" ht="20.25" x14ac:dyDescent="0.25">
      <c r="A726" s="12"/>
      <c r="B726" s="62"/>
      <c r="C726" s="62"/>
      <c r="D726" s="62"/>
      <c r="E726" s="62"/>
      <c r="F726" s="62"/>
      <c r="G726" s="62"/>
      <c r="H726" s="8"/>
    </row>
    <row r="727" spans="1:8" ht="20.25" x14ac:dyDescent="0.25">
      <c r="A727" s="12"/>
      <c r="B727" s="62"/>
      <c r="C727" s="62"/>
      <c r="D727" s="62"/>
      <c r="E727" s="62"/>
      <c r="F727" s="62"/>
      <c r="G727" s="62"/>
      <c r="H727" s="8"/>
    </row>
    <row r="728" spans="1:8" ht="20.25" x14ac:dyDescent="0.25">
      <c r="A728" s="12"/>
      <c r="B728" s="62"/>
      <c r="C728" s="62"/>
      <c r="D728" s="62"/>
      <c r="E728" s="62"/>
      <c r="F728" s="62"/>
      <c r="G728" s="62"/>
      <c r="H728" s="8"/>
    </row>
    <row r="729" spans="1:8" ht="20.25" x14ac:dyDescent="0.25">
      <c r="A729" s="12"/>
      <c r="B729" s="62"/>
      <c r="C729" s="62"/>
      <c r="D729" s="62"/>
      <c r="E729" s="62"/>
      <c r="F729" s="62"/>
      <c r="G729" s="62"/>
      <c r="H729" s="8"/>
    </row>
    <row r="730" spans="1:8" ht="20.25" x14ac:dyDescent="0.25">
      <c r="A730" s="12"/>
      <c r="B730" s="62"/>
      <c r="C730" s="62"/>
      <c r="D730" s="62"/>
      <c r="E730" s="62"/>
      <c r="F730" s="62"/>
      <c r="G730" s="62"/>
      <c r="H730" s="8"/>
    </row>
    <row r="731" spans="1:8" ht="20.25" x14ac:dyDescent="0.25">
      <c r="A731" s="12"/>
      <c r="B731" s="62"/>
      <c r="C731" s="62"/>
      <c r="D731" s="62"/>
      <c r="E731" s="62"/>
      <c r="F731" s="62"/>
      <c r="G731" s="62"/>
      <c r="H731" s="8"/>
    </row>
    <row r="732" spans="1:8" ht="20.25" x14ac:dyDescent="0.25">
      <c r="A732" s="12"/>
      <c r="B732" s="62"/>
      <c r="C732" s="62"/>
      <c r="D732" s="62"/>
      <c r="E732" s="62"/>
      <c r="F732" s="62"/>
      <c r="G732" s="62"/>
      <c r="H732" s="8"/>
    </row>
    <row r="733" spans="1:8" ht="20.25" x14ac:dyDescent="0.25">
      <c r="A733" s="12"/>
      <c r="B733" s="62"/>
      <c r="C733" s="62"/>
      <c r="D733" s="62"/>
      <c r="E733" s="62"/>
      <c r="F733" s="62"/>
      <c r="G733" s="62"/>
      <c r="H733" s="8"/>
    </row>
    <row r="734" spans="1:8" ht="20.25" x14ac:dyDescent="0.25">
      <c r="A734" s="12"/>
      <c r="B734" s="62"/>
      <c r="C734" s="62"/>
      <c r="D734" s="62"/>
      <c r="E734" s="62"/>
      <c r="F734" s="62"/>
      <c r="G734" s="62"/>
      <c r="H734" s="8"/>
    </row>
    <row r="735" spans="1:8" ht="20.25" x14ac:dyDescent="0.25">
      <c r="A735" s="12"/>
      <c r="B735" s="62"/>
      <c r="C735" s="62"/>
      <c r="D735" s="62"/>
      <c r="E735" s="62"/>
      <c r="F735" s="62"/>
      <c r="G735" s="62"/>
      <c r="H735" s="8"/>
    </row>
    <row r="736" spans="1:8" ht="20.25" x14ac:dyDescent="0.25">
      <c r="A736" s="12"/>
      <c r="B736" s="62"/>
      <c r="C736" s="62"/>
      <c r="D736" s="62"/>
      <c r="E736" s="62"/>
      <c r="F736" s="62"/>
      <c r="G736" s="62"/>
      <c r="H736" s="8"/>
    </row>
    <row r="737" spans="1:8" ht="20.25" x14ac:dyDescent="0.25">
      <c r="A737" s="12"/>
      <c r="B737" s="62"/>
      <c r="C737" s="62"/>
      <c r="D737" s="62"/>
      <c r="E737" s="62"/>
      <c r="F737" s="62"/>
      <c r="G737" s="62"/>
      <c r="H737" s="8"/>
    </row>
    <row r="738" spans="1:8" ht="20.25" x14ac:dyDescent="0.25">
      <c r="A738" s="12"/>
      <c r="B738" s="62"/>
      <c r="C738" s="62"/>
      <c r="D738" s="62"/>
      <c r="E738" s="62"/>
      <c r="F738" s="62"/>
      <c r="G738" s="62"/>
      <c r="H738" s="8"/>
    </row>
    <row r="739" spans="1:8" ht="20.25" x14ac:dyDescent="0.25">
      <c r="A739" s="12"/>
      <c r="B739" s="62"/>
      <c r="C739" s="62"/>
      <c r="D739" s="62"/>
      <c r="E739" s="62"/>
      <c r="F739" s="62"/>
      <c r="G739" s="62"/>
      <c r="H739" s="8"/>
    </row>
    <row r="740" spans="1:8" ht="20.25" x14ac:dyDescent="0.25">
      <c r="A740" s="12"/>
      <c r="B740" s="62"/>
      <c r="C740" s="62"/>
      <c r="D740" s="62"/>
      <c r="E740" s="62"/>
      <c r="F740" s="62"/>
      <c r="G740" s="62"/>
      <c r="H740" s="8"/>
    </row>
    <row r="741" spans="1:8" ht="20.25" hidden="1" x14ac:dyDescent="0.25">
      <c r="A741" s="12"/>
      <c r="B741" s="62"/>
      <c r="C741" s="62"/>
      <c r="D741" s="62"/>
      <c r="E741" s="62"/>
      <c r="F741" s="62"/>
      <c r="G741" s="62"/>
      <c r="H741" s="8"/>
    </row>
    <row r="742" spans="1:8" ht="20.25" hidden="1" x14ac:dyDescent="0.25">
      <c r="A742" s="12"/>
      <c r="B742" s="62"/>
      <c r="C742" s="62"/>
      <c r="D742" s="62"/>
      <c r="E742" s="62"/>
      <c r="F742" s="62"/>
      <c r="G742" s="62"/>
      <c r="H742" s="8"/>
    </row>
    <row r="743" spans="1:8" ht="20.25" hidden="1" x14ac:dyDescent="0.25">
      <c r="A743" s="12"/>
      <c r="B743" s="62"/>
      <c r="C743" s="62"/>
      <c r="D743" s="62"/>
      <c r="E743" s="62"/>
      <c r="F743" s="62"/>
      <c r="G743" s="62"/>
      <c r="H743" s="8"/>
    </row>
    <row r="744" spans="1:8" ht="20.25" hidden="1" x14ac:dyDescent="0.25">
      <c r="A744" s="12"/>
      <c r="B744" s="62"/>
      <c r="C744" s="62"/>
      <c r="D744" s="62"/>
      <c r="E744" s="62"/>
      <c r="F744" s="62"/>
      <c r="G744" s="62"/>
      <c r="H744" s="8"/>
    </row>
    <row r="745" spans="1:8" ht="20.25" hidden="1" x14ac:dyDescent="0.25">
      <c r="A745" s="12"/>
      <c r="B745" s="62"/>
      <c r="C745" s="62"/>
      <c r="D745" s="62"/>
      <c r="E745" s="62"/>
      <c r="F745" s="62"/>
      <c r="G745" s="62"/>
      <c r="H745" s="8"/>
    </row>
    <row r="746" spans="1:8" ht="20.25" hidden="1" x14ac:dyDescent="0.25">
      <c r="A746" s="12"/>
      <c r="B746" s="62"/>
      <c r="C746" s="62"/>
      <c r="D746" s="62"/>
      <c r="E746" s="62"/>
      <c r="F746" s="62"/>
      <c r="G746" s="62"/>
      <c r="H746" s="8"/>
    </row>
    <row r="747" spans="1:8" ht="20.25" hidden="1" x14ac:dyDescent="0.25">
      <c r="A747" s="12"/>
      <c r="B747" s="62"/>
      <c r="C747" s="62"/>
      <c r="D747" s="62"/>
      <c r="E747" s="62"/>
      <c r="F747" s="62"/>
      <c r="G747" s="62"/>
      <c r="H747" s="8"/>
    </row>
    <row r="748" spans="1:8" ht="20.25" hidden="1" x14ac:dyDescent="0.25">
      <c r="A748" s="12"/>
      <c r="B748" s="62"/>
      <c r="C748" s="62"/>
      <c r="D748" s="62"/>
      <c r="E748" s="62"/>
      <c r="F748" s="62"/>
      <c r="G748" s="62"/>
      <c r="H748" s="8"/>
    </row>
    <row r="749" spans="1:8" ht="20.25" hidden="1" x14ac:dyDescent="0.25">
      <c r="A749" s="12"/>
      <c r="B749" s="62"/>
      <c r="C749" s="62"/>
      <c r="D749" s="62"/>
      <c r="E749" s="62"/>
      <c r="F749" s="62"/>
      <c r="G749" s="62"/>
      <c r="H749" s="8"/>
    </row>
    <row r="750" spans="1:8" ht="20.25" hidden="1" x14ac:dyDescent="0.25">
      <c r="A750" s="12"/>
      <c r="B750" s="62"/>
      <c r="C750" s="62"/>
      <c r="D750" s="62"/>
      <c r="E750" s="62"/>
      <c r="F750" s="62"/>
      <c r="G750" s="62"/>
      <c r="H750" s="8"/>
    </row>
    <row r="751" spans="1:8" ht="20.25" hidden="1" x14ac:dyDescent="0.25">
      <c r="A751" s="12"/>
      <c r="B751" s="62"/>
      <c r="C751" s="62"/>
      <c r="D751" s="62"/>
      <c r="E751" s="62"/>
      <c r="F751" s="62"/>
      <c r="G751" s="62"/>
      <c r="H751" s="8"/>
    </row>
    <row r="752" spans="1:8" ht="20.25" hidden="1" x14ac:dyDescent="0.25">
      <c r="A752" s="12"/>
      <c r="B752" s="62"/>
      <c r="C752" s="62"/>
      <c r="D752" s="62"/>
      <c r="E752" s="62"/>
      <c r="F752" s="62"/>
      <c r="G752" s="62"/>
      <c r="H752" s="8"/>
    </row>
    <row r="753" spans="1:8" ht="20.25" hidden="1" x14ac:dyDescent="0.25">
      <c r="A753" s="12"/>
      <c r="B753" s="62"/>
      <c r="C753" s="62"/>
      <c r="D753" s="62"/>
      <c r="E753" s="62"/>
      <c r="F753" s="62"/>
      <c r="G753" s="62"/>
      <c r="H753" s="8"/>
    </row>
    <row r="754" spans="1:8" ht="20.25" hidden="1" x14ac:dyDescent="0.25">
      <c r="A754" s="12"/>
      <c r="B754" s="62"/>
      <c r="C754" s="62"/>
      <c r="D754" s="62"/>
      <c r="E754" s="62"/>
      <c r="F754" s="62"/>
      <c r="G754" s="62"/>
      <c r="H754" s="8"/>
    </row>
    <row r="755" spans="1:8" ht="20.25" hidden="1" x14ac:dyDescent="0.25">
      <c r="A755" s="12"/>
      <c r="B755" s="62"/>
      <c r="C755" s="62"/>
      <c r="D755" s="62"/>
      <c r="E755" s="62"/>
      <c r="F755" s="62"/>
      <c r="G755" s="62"/>
      <c r="H755" s="8"/>
    </row>
    <row r="756" spans="1:8" ht="20.25" hidden="1" x14ac:dyDescent="0.25">
      <c r="A756" s="12"/>
      <c r="B756" s="62"/>
      <c r="C756" s="62"/>
      <c r="D756" s="62"/>
      <c r="E756" s="62"/>
      <c r="F756" s="62"/>
      <c r="G756" s="62"/>
      <c r="H756" s="8"/>
    </row>
    <row r="757" spans="1:8" ht="20.25" hidden="1" x14ac:dyDescent="0.25">
      <c r="A757" s="12"/>
      <c r="B757" s="62"/>
      <c r="C757" s="62"/>
      <c r="D757" s="62"/>
      <c r="E757" s="62"/>
      <c r="F757" s="62"/>
      <c r="G757" s="62"/>
      <c r="H757" s="8"/>
    </row>
    <row r="758" spans="1:8" ht="20.25" x14ac:dyDescent="0.25">
      <c r="A758" s="14"/>
      <c r="B758" s="15"/>
      <c r="C758" s="15"/>
      <c r="D758" s="15"/>
      <c r="E758" s="15"/>
      <c r="F758" s="15"/>
      <c r="G758" s="15"/>
      <c r="H758" s="9"/>
    </row>
    <row r="759" spans="1:8" ht="20.25" x14ac:dyDescent="0.25">
      <c r="A759" s="159" t="s">
        <v>76</v>
      </c>
      <c r="B759" s="160"/>
      <c r="C759" s="160"/>
      <c r="D759" s="160"/>
      <c r="E759" s="160"/>
      <c r="F759" s="160"/>
      <c r="G759" s="160"/>
      <c r="H759" s="161"/>
    </row>
    <row r="760" spans="1:8" ht="20.25" x14ac:dyDescent="0.25">
      <c r="A760" s="10"/>
      <c r="B760" s="11"/>
      <c r="C760" s="11"/>
      <c r="D760" s="11"/>
      <c r="E760" s="11"/>
      <c r="F760" s="11"/>
      <c r="G760" s="11"/>
      <c r="H760" s="7"/>
    </row>
    <row r="761" spans="1:8" ht="20.25" x14ac:dyDescent="0.25">
      <c r="A761" s="12"/>
      <c r="B761" s="13"/>
      <c r="C761" s="13"/>
      <c r="D761" s="13"/>
      <c r="E761" s="13"/>
      <c r="F761" s="13"/>
      <c r="G761" s="13"/>
      <c r="H761" s="8"/>
    </row>
    <row r="762" spans="1:8" ht="20.25" x14ac:dyDescent="0.25">
      <c r="A762" s="12"/>
      <c r="B762" s="13"/>
      <c r="C762" s="13"/>
      <c r="D762" s="13"/>
      <c r="E762" s="13"/>
      <c r="F762" s="13"/>
      <c r="G762" s="13"/>
      <c r="H762" s="8"/>
    </row>
    <row r="763" spans="1:8" ht="20.25" x14ac:dyDescent="0.25">
      <c r="A763" s="12"/>
      <c r="B763" s="13"/>
      <c r="C763" s="13"/>
      <c r="D763" s="13"/>
      <c r="E763" s="13"/>
      <c r="F763" s="13"/>
      <c r="G763" s="13"/>
      <c r="H763" s="8"/>
    </row>
    <row r="764" spans="1:8" ht="20.25" x14ac:dyDescent="0.25">
      <c r="A764" s="12"/>
      <c r="B764" s="13"/>
      <c r="C764" s="13"/>
      <c r="D764" s="13"/>
      <c r="E764" s="13"/>
      <c r="F764" s="13"/>
      <c r="G764" s="13"/>
      <c r="H764" s="8"/>
    </row>
    <row r="765" spans="1:8" ht="20.25" x14ac:dyDescent="0.25">
      <c r="A765" s="12"/>
      <c r="B765" s="13"/>
      <c r="C765" s="13"/>
      <c r="D765" s="13"/>
      <c r="E765" s="13"/>
      <c r="F765" s="13"/>
      <c r="G765" s="13"/>
      <c r="H765" s="8"/>
    </row>
    <row r="766" spans="1:8" ht="20.25" x14ac:dyDescent="0.25">
      <c r="A766" s="12"/>
      <c r="B766" s="13"/>
      <c r="C766" s="13"/>
      <c r="D766" s="13"/>
      <c r="E766" s="13"/>
      <c r="F766" s="13"/>
      <c r="G766" s="13"/>
      <c r="H766" s="8"/>
    </row>
    <row r="767" spans="1:8" ht="20.25" x14ac:dyDescent="0.25">
      <c r="A767" s="12"/>
      <c r="B767" s="13"/>
      <c r="C767" s="13"/>
      <c r="D767" s="13"/>
      <c r="E767" s="13"/>
      <c r="F767" s="13"/>
      <c r="G767" s="13"/>
      <c r="H767" s="8"/>
    </row>
    <row r="768" spans="1:8" ht="20.25" x14ac:dyDescent="0.25">
      <c r="A768" s="12"/>
      <c r="B768" s="13"/>
      <c r="C768" s="13"/>
      <c r="D768" s="13"/>
      <c r="E768" s="13"/>
      <c r="F768" s="13"/>
      <c r="G768" s="13"/>
      <c r="H768" s="8"/>
    </row>
    <row r="769" spans="1:8" ht="20.25" x14ac:dyDescent="0.25">
      <c r="A769" s="12"/>
      <c r="B769" s="13"/>
      <c r="C769" s="13"/>
      <c r="D769" s="13"/>
      <c r="E769" s="13"/>
      <c r="F769" s="13"/>
      <c r="G769" s="13"/>
      <c r="H769" s="8"/>
    </row>
    <row r="770" spans="1:8" ht="20.25" x14ac:dyDescent="0.25">
      <c r="A770" s="12"/>
      <c r="B770" s="13"/>
      <c r="C770" s="13"/>
      <c r="D770" s="13"/>
      <c r="E770" s="13"/>
      <c r="F770" s="13"/>
      <c r="G770" s="13"/>
      <c r="H770" s="8"/>
    </row>
    <row r="771" spans="1:8" ht="20.25" x14ac:dyDescent="0.25">
      <c r="A771" s="12"/>
      <c r="B771" s="13"/>
      <c r="C771" s="13"/>
      <c r="D771" s="13"/>
      <c r="E771" s="13"/>
      <c r="F771" s="13"/>
      <c r="G771" s="13"/>
      <c r="H771" s="8"/>
    </row>
    <row r="772" spans="1:8" ht="20.25" x14ac:dyDescent="0.25">
      <c r="A772" s="12"/>
      <c r="B772" s="13"/>
      <c r="C772" s="13"/>
      <c r="D772" s="13"/>
      <c r="E772" s="13"/>
      <c r="F772" s="13"/>
      <c r="G772" s="13"/>
      <c r="H772" s="8"/>
    </row>
    <row r="773" spans="1:8" ht="20.25" x14ac:dyDescent="0.25">
      <c r="A773" s="12"/>
      <c r="B773" s="13"/>
      <c r="C773" s="13"/>
      <c r="D773" s="13"/>
      <c r="E773" s="13"/>
      <c r="F773" s="13"/>
      <c r="G773" s="13"/>
      <c r="H773" s="8"/>
    </row>
    <row r="774" spans="1:8" ht="20.25" x14ac:dyDescent="0.25">
      <c r="A774" s="12"/>
      <c r="B774" s="13"/>
      <c r="C774" s="13"/>
      <c r="D774" s="13"/>
      <c r="E774" s="13"/>
      <c r="F774" s="13"/>
      <c r="G774" s="13"/>
      <c r="H774" s="8"/>
    </row>
    <row r="775" spans="1:8" ht="20.25" x14ac:dyDescent="0.25">
      <c r="A775" s="12"/>
      <c r="B775" s="13"/>
      <c r="C775" s="13"/>
      <c r="D775" s="13"/>
      <c r="E775" s="13"/>
      <c r="F775" s="13"/>
      <c r="G775" s="13"/>
      <c r="H775" s="8"/>
    </row>
    <row r="776" spans="1:8" ht="20.25" x14ac:dyDescent="0.25">
      <c r="A776" s="12"/>
      <c r="B776" s="13"/>
      <c r="C776" s="13"/>
      <c r="D776" s="13"/>
      <c r="E776" s="13"/>
      <c r="F776" s="13"/>
      <c r="G776" s="13"/>
      <c r="H776" s="8"/>
    </row>
    <row r="777" spans="1:8" ht="20.25" x14ac:dyDescent="0.25">
      <c r="A777" s="12"/>
      <c r="B777" s="13"/>
      <c r="C777" s="13"/>
      <c r="D777" s="13"/>
      <c r="E777" s="13"/>
      <c r="F777" s="13"/>
      <c r="G777" s="13"/>
      <c r="H777" s="8"/>
    </row>
    <row r="778" spans="1:8" ht="20.25" x14ac:dyDescent="0.25">
      <c r="A778" s="12"/>
      <c r="B778" s="13"/>
      <c r="C778" s="13"/>
      <c r="D778" s="13"/>
      <c r="E778" s="13"/>
      <c r="F778" s="13"/>
      <c r="G778" s="13"/>
      <c r="H778" s="8"/>
    </row>
    <row r="779" spans="1:8" ht="20.25" x14ac:dyDescent="0.25">
      <c r="A779" s="12"/>
      <c r="B779" s="13"/>
      <c r="C779" s="13"/>
      <c r="D779" s="13"/>
      <c r="E779" s="13"/>
      <c r="F779" s="13"/>
      <c r="G779" s="13"/>
      <c r="H779" s="8"/>
    </row>
    <row r="780" spans="1:8" ht="20.25" hidden="1" x14ac:dyDescent="0.25">
      <c r="A780" s="12"/>
      <c r="B780" s="13"/>
      <c r="C780" s="13"/>
      <c r="D780" s="13"/>
      <c r="E780" s="13"/>
      <c r="F780" s="13"/>
      <c r="G780" s="13"/>
      <c r="H780" s="8"/>
    </row>
    <row r="781" spans="1:8" ht="20.25" hidden="1" x14ac:dyDescent="0.25">
      <c r="A781" s="12"/>
      <c r="B781" s="13"/>
      <c r="C781" s="13"/>
      <c r="D781" s="13"/>
      <c r="E781" s="13"/>
      <c r="F781" s="13"/>
      <c r="G781" s="13"/>
      <c r="H781" s="8"/>
    </row>
    <row r="782" spans="1:8" ht="20.25" hidden="1" x14ac:dyDescent="0.25">
      <c r="A782" s="12"/>
      <c r="B782" s="13"/>
      <c r="C782" s="13"/>
      <c r="D782" s="13"/>
      <c r="E782" s="13"/>
      <c r="F782" s="13"/>
      <c r="G782" s="13"/>
      <c r="H782" s="8"/>
    </row>
    <row r="783" spans="1:8" ht="20.25" hidden="1" x14ac:dyDescent="0.25">
      <c r="A783" s="12"/>
      <c r="B783" s="13"/>
      <c r="C783" s="13"/>
      <c r="D783" s="13"/>
      <c r="E783" s="13"/>
      <c r="F783" s="13"/>
      <c r="G783" s="13"/>
      <c r="H783" s="8"/>
    </row>
    <row r="784" spans="1:8" ht="20.25" hidden="1" x14ac:dyDescent="0.25">
      <c r="A784" s="12"/>
      <c r="B784" s="13"/>
      <c r="C784" s="13"/>
      <c r="D784" s="13"/>
      <c r="E784" s="13"/>
      <c r="F784" s="13"/>
      <c r="G784" s="13"/>
      <c r="H784" s="8"/>
    </row>
    <row r="785" spans="1:8" ht="20.25" hidden="1" x14ac:dyDescent="0.25">
      <c r="A785" s="12"/>
      <c r="B785" s="13"/>
      <c r="C785" s="13"/>
      <c r="D785" s="13"/>
      <c r="E785" s="13"/>
      <c r="F785" s="13"/>
      <c r="G785" s="13"/>
      <c r="H785" s="8"/>
    </row>
    <row r="786" spans="1:8" ht="20.25" hidden="1" x14ac:dyDescent="0.25">
      <c r="A786" s="12"/>
      <c r="B786" s="13"/>
      <c r="C786" s="13"/>
      <c r="D786" s="13"/>
      <c r="E786" s="13"/>
      <c r="F786" s="13"/>
      <c r="G786" s="13"/>
      <c r="H786" s="8"/>
    </row>
    <row r="787" spans="1:8" ht="20.25" x14ac:dyDescent="0.25">
      <c r="A787" s="12"/>
      <c r="B787" s="13"/>
      <c r="C787" s="13"/>
      <c r="D787" s="13"/>
      <c r="E787" s="13"/>
      <c r="F787" s="13"/>
      <c r="G787" s="13"/>
      <c r="H787" s="8"/>
    </row>
    <row r="788" spans="1:8" ht="20.25" x14ac:dyDescent="0.25">
      <c r="A788" s="158" t="s">
        <v>24</v>
      </c>
      <c r="B788" s="158"/>
      <c r="C788" s="158"/>
      <c r="D788" s="158"/>
      <c r="E788" s="158"/>
      <c r="F788" s="158"/>
      <c r="G788" s="158"/>
      <c r="H788" s="158"/>
    </row>
    <row r="789" spans="1:8" ht="20.25" x14ac:dyDescent="0.25">
      <c r="A789" s="149" t="s">
        <v>77</v>
      </c>
      <c r="B789" s="150"/>
      <c r="C789" s="150"/>
      <c r="D789" s="150"/>
      <c r="E789" s="150"/>
      <c r="F789" s="150"/>
      <c r="G789" s="150"/>
      <c r="H789" s="151"/>
    </row>
    <row r="790" spans="1:8" ht="20.25" x14ac:dyDescent="0.25">
      <c r="A790" s="152" t="s">
        <v>78</v>
      </c>
      <c r="B790" s="153"/>
      <c r="C790" s="153"/>
      <c r="D790" s="153"/>
      <c r="E790" s="153"/>
      <c r="F790" s="153"/>
      <c r="G790" s="153"/>
      <c r="H790" s="154"/>
    </row>
    <row r="791" spans="1:8" ht="45" customHeight="1" x14ac:dyDescent="0.25">
      <c r="A791" s="152" t="s">
        <v>79</v>
      </c>
      <c r="B791" s="153"/>
      <c r="C791" s="153"/>
      <c r="D791" s="153"/>
      <c r="E791" s="153"/>
      <c r="F791" s="153"/>
      <c r="G791" s="153"/>
      <c r="H791" s="154"/>
    </row>
    <row r="792" spans="1:8" ht="42.75" customHeight="1" x14ac:dyDescent="0.25">
      <c r="A792" s="152" t="s">
        <v>80</v>
      </c>
      <c r="B792" s="153"/>
      <c r="C792" s="153"/>
      <c r="D792" s="153"/>
      <c r="E792" s="153"/>
      <c r="F792" s="153"/>
      <c r="G792" s="153"/>
      <c r="H792" s="154"/>
    </row>
    <row r="793" spans="1:8" ht="20.25" x14ac:dyDescent="0.25">
      <c r="A793" s="152" t="s">
        <v>81</v>
      </c>
      <c r="B793" s="153"/>
      <c r="C793" s="153"/>
      <c r="D793" s="153"/>
      <c r="E793" s="153"/>
      <c r="F793" s="153"/>
      <c r="G793" s="153"/>
      <c r="H793" s="154"/>
    </row>
    <row r="794" spans="1:8" ht="20.25" x14ac:dyDescent="0.25">
      <c r="A794" s="152" t="s">
        <v>82</v>
      </c>
      <c r="B794" s="153"/>
      <c r="C794" s="153"/>
      <c r="D794" s="153"/>
      <c r="E794" s="153"/>
      <c r="F794" s="153"/>
      <c r="G794" s="153"/>
      <c r="H794" s="154"/>
    </row>
    <row r="795" spans="1:8" ht="45" customHeight="1" x14ac:dyDescent="0.25">
      <c r="A795" s="152" t="s">
        <v>83</v>
      </c>
      <c r="B795" s="153"/>
      <c r="C795" s="153"/>
      <c r="D795" s="153"/>
      <c r="E795" s="153"/>
      <c r="F795" s="153"/>
      <c r="G795" s="153"/>
      <c r="H795" s="154"/>
    </row>
    <row r="796" spans="1:8" ht="45" customHeight="1" x14ac:dyDescent="0.25">
      <c r="A796" s="152" t="s">
        <v>84</v>
      </c>
      <c r="B796" s="153"/>
      <c r="C796" s="153"/>
      <c r="D796" s="153"/>
      <c r="E796" s="153"/>
      <c r="F796" s="153"/>
      <c r="G796" s="153"/>
      <c r="H796" s="154"/>
    </row>
    <row r="797" spans="1:8" ht="20.25" x14ac:dyDescent="0.25">
      <c r="A797" s="155" t="s">
        <v>85</v>
      </c>
      <c r="B797" s="156"/>
      <c r="C797" s="156"/>
      <c r="D797" s="156"/>
      <c r="E797" s="156"/>
      <c r="F797" s="156"/>
      <c r="G797" s="156"/>
      <c r="H797" s="157"/>
    </row>
    <row r="798" spans="1:8" s="73" customFormat="1" ht="57" customHeight="1" x14ac:dyDescent="0.25">
      <c r="A798" s="166" t="s">
        <v>30</v>
      </c>
      <c r="B798" s="167"/>
      <c r="C798" s="168" t="s">
        <v>307</v>
      </c>
      <c r="D798" s="169"/>
      <c r="E798" s="166" t="s">
        <v>9</v>
      </c>
      <c r="F798" s="167"/>
      <c r="G798" s="179"/>
      <c r="H798" s="179"/>
    </row>
  </sheetData>
  <mergeCells count="5045">
    <mergeCell ref="B663:H663"/>
    <mergeCell ref="A140:B140"/>
    <mergeCell ref="A141:B141"/>
    <mergeCell ref="A142:B142"/>
    <mergeCell ref="A143:B143"/>
    <mergeCell ref="A144:B144"/>
    <mergeCell ref="A145:H145"/>
    <mergeCell ref="A146:C147"/>
    <mergeCell ref="E146:F146"/>
    <mergeCell ref="E147:F147"/>
    <mergeCell ref="A148:B148"/>
    <mergeCell ref="E148:F148"/>
    <mergeCell ref="A149:B149"/>
    <mergeCell ref="E149:F160"/>
    <mergeCell ref="G149:H160"/>
    <mergeCell ref="A150:B150"/>
    <mergeCell ref="A151:B151"/>
    <mergeCell ref="A152:B152"/>
    <mergeCell ref="A153:B153"/>
    <mergeCell ref="A154:B154"/>
    <mergeCell ref="A155:B155"/>
    <mergeCell ref="A156:B156"/>
    <mergeCell ref="A157:B157"/>
    <mergeCell ref="A158:B158"/>
    <mergeCell ref="A159:B159"/>
    <mergeCell ref="A160:B160"/>
    <mergeCell ref="A345:B345"/>
    <mergeCell ref="C345:H345"/>
    <mergeCell ref="A351:B351"/>
    <mergeCell ref="C351:H351"/>
    <mergeCell ref="A464:B464"/>
    <mergeCell ref="D464:H464"/>
    <mergeCell ref="B661:H661"/>
    <mergeCell ref="A113:H113"/>
    <mergeCell ref="A114:C115"/>
    <mergeCell ref="E114:F114"/>
    <mergeCell ref="E115:F115"/>
    <mergeCell ref="A116:B116"/>
    <mergeCell ref="E116:F116"/>
    <mergeCell ref="A117:B117"/>
    <mergeCell ref="E117:F128"/>
    <mergeCell ref="G117:H128"/>
    <mergeCell ref="A118:B118"/>
    <mergeCell ref="A119:B119"/>
    <mergeCell ref="A120:B120"/>
    <mergeCell ref="A121:B121"/>
    <mergeCell ref="A122:B122"/>
    <mergeCell ref="A123:B123"/>
    <mergeCell ref="A124:B124"/>
    <mergeCell ref="A125:B125"/>
    <mergeCell ref="A126:B126"/>
    <mergeCell ref="A127:B127"/>
    <mergeCell ref="A128:B128"/>
    <mergeCell ref="A129:H129"/>
    <mergeCell ref="A130:C131"/>
    <mergeCell ref="E130:F130"/>
    <mergeCell ref="E131:F131"/>
    <mergeCell ref="A132:B132"/>
    <mergeCell ref="A637:H637"/>
    <mergeCell ref="A638:B638"/>
    <mergeCell ref="A639:B639"/>
    <mergeCell ref="A640:B640"/>
    <mergeCell ref="A641:B641"/>
    <mergeCell ref="A642:B642"/>
    <mergeCell ref="A643:B643"/>
    <mergeCell ref="D640:H641"/>
    <mergeCell ref="D626:H627"/>
    <mergeCell ref="D628:H629"/>
    <mergeCell ref="A634:B634"/>
    <mergeCell ref="A635:B635"/>
    <mergeCell ref="A636:B636"/>
    <mergeCell ref="D596:H596"/>
    <mergeCell ref="D601:H601"/>
    <mergeCell ref="D603:H603"/>
    <mergeCell ref="D608:H608"/>
    <mergeCell ref="D610:H610"/>
    <mergeCell ref="D615:H615"/>
    <mergeCell ref="D617:H617"/>
    <mergeCell ref="D622:H622"/>
    <mergeCell ref="A625:B625"/>
    <mergeCell ref="A626:B626"/>
    <mergeCell ref="A627:B627"/>
    <mergeCell ref="A628:B628"/>
    <mergeCell ref="A629:B629"/>
    <mergeCell ref="A630:H630"/>
    <mergeCell ref="A631:B631"/>
    <mergeCell ref="A632:B632"/>
    <mergeCell ref="A633:B633"/>
    <mergeCell ref="A616:H616"/>
    <mergeCell ref="A617:B617"/>
    <mergeCell ref="A618:B618"/>
    <mergeCell ref="A619:B619"/>
    <mergeCell ref="A620:B620"/>
    <mergeCell ref="A621:B621"/>
    <mergeCell ref="A622:B622"/>
    <mergeCell ref="A623:H623"/>
    <mergeCell ref="A624:B624"/>
    <mergeCell ref="A607:B607"/>
    <mergeCell ref="A608:B608"/>
    <mergeCell ref="A609:H609"/>
    <mergeCell ref="A610:B610"/>
    <mergeCell ref="A611:B611"/>
    <mergeCell ref="A612:B612"/>
    <mergeCell ref="A613:B613"/>
    <mergeCell ref="A614:B614"/>
    <mergeCell ref="A615:B615"/>
    <mergeCell ref="A600:B600"/>
    <mergeCell ref="A601:B601"/>
    <mergeCell ref="D594:H594"/>
    <mergeCell ref="D589:H592"/>
    <mergeCell ref="A602:H602"/>
    <mergeCell ref="A603:B603"/>
    <mergeCell ref="A604:B604"/>
    <mergeCell ref="A605:B605"/>
    <mergeCell ref="A606:B606"/>
    <mergeCell ref="A591:B591"/>
    <mergeCell ref="A592:B592"/>
    <mergeCell ref="A593:B593"/>
    <mergeCell ref="A594:B594"/>
    <mergeCell ref="A595:H595"/>
    <mergeCell ref="A596:B596"/>
    <mergeCell ref="A597:B597"/>
    <mergeCell ref="A598:B598"/>
    <mergeCell ref="A599:B599"/>
    <mergeCell ref="XEO577:XEV577"/>
    <mergeCell ref="WYC577:WYJ577"/>
    <mergeCell ref="WYK577:WYR577"/>
    <mergeCell ref="WYS577:WYZ577"/>
    <mergeCell ref="WTM577:WTT577"/>
    <mergeCell ref="WTU577:WUB577"/>
    <mergeCell ref="WUC577:WUJ577"/>
    <mergeCell ref="WUK577:WUR577"/>
    <mergeCell ref="WUS577:WUZ577"/>
    <mergeCell ref="WVA577:WVH577"/>
    <mergeCell ref="WVI577:WVP577"/>
    <mergeCell ref="WVQ577:WVX577"/>
    <mergeCell ref="WVY577:WWF577"/>
    <mergeCell ref="WQS577:WQZ577"/>
    <mergeCell ref="WRA577:WRH577"/>
    <mergeCell ref="WRI577:WRP577"/>
    <mergeCell ref="XEW577:XFD577"/>
    <mergeCell ref="WRY577:WSF577"/>
    <mergeCell ref="WSG577:WSN577"/>
    <mergeCell ref="WSO577:WSV577"/>
    <mergeCell ref="WSW577:WTD577"/>
    <mergeCell ref="WTE577:WTL577"/>
    <mergeCell ref="A584:H584"/>
    <mergeCell ref="A585:H585"/>
    <mergeCell ref="A586:H586"/>
    <mergeCell ref="A588:H588"/>
    <mergeCell ref="A587:H587"/>
    <mergeCell ref="A589:B589"/>
    <mergeCell ref="A590:B590"/>
    <mergeCell ref="XBU577:XCB577"/>
    <mergeCell ref="XCC577:XCJ577"/>
    <mergeCell ref="XCK577:XCR577"/>
    <mergeCell ref="XCS577:XCZ577"/>
    <mergeCell ref="XDA577:XDH577"/>
    <mergeCell ref="XDI577:XDP577"/>
    <mergeCell ref="XDQ577:XDX577"/>
    <mergeCell ref="XDY577:XEF577"/>
    <mergeCell ref="XEG577:XEN577"/>
    <mergeCell ref="WZA577:WZH577"/>
    <mergeCell ref="WZI577:WZP577"/>
    <mergeCell ref="WZQ577:WZX577"/>
    <mergeCell ref="WZY577:XAF577"/>
    <mergeCell ref="XAG577:XAN577"/>
    <mergeCell ref="XAO577:XAV577"/>
    <mergeCell ref="XAW577:XBD577"/>
    <mergeCell ref="XBE577:XBL577"/>
    <mergeCell ref="XBM577:XBT577"/>
    <mergeCell ref="WWG577:WWN577"/>
    <mergeCell ref="WWO577:WWV577"/>
    <mergeCell ref="WWW577:WXD577"/>
    <mergeCell ref="WXE577:WXL577"/>
    <mergeCell ref="WXM577:WXT577"/>
    <mergeCell ref="WXU577:WYB577"/>
    <mergeCell ref="WRQ577:WRX577"/>
    <mergeCell ref="WNY577:WOF577"/>
    <mergeCell ref="WOG577:WON577"/>
    <mergeCell ref="WOO577:WOV577"/>
    <mergeCell ref="WOW577:WPD577"/>
    <mergeCell ref="WPE577:WPL577"/>
    <mergeCell ref="WPM577:WPT577"/>
    <mergeCell ref="WPU577:WQB577"/>
    <mergeCell ref="WQC577:WQJ577"/>
    <mergeCell ref="WQK577:WQR577"/>
    <mergeCell ref="WLE577:WLL577"/>
    <mergeCell ref="WLM577:WLT577"/>
    <mergeCell ref="WLU577:WMB577"/>
    <mergeCell ref="WMC577:WMJ577"/>
    <mergeCell ref="WMK577:WMR577"/>
    <mergeCell ref="WMS577:WMZ577"/>
    <mergeCell ref="WNA577:WNH577"/>
    <mergeCell ref="WNI577:WNP577"/>
    <mergeCell ref="WNQ577:WNX577"/>
    <mergeCell ref="WIK577:WIR577"/>
    <mergeCell ref="WIS577:WIZ577"/>
    <mergeCell ref="WJA577:WJH577"/>
    <mergeCell ref="WJI577:WJP577"/>
    <mergeCell ref="WJQ577:WJX577"/>
    <mergeCell ref="WJY577:WKF577"/>
    <mergeCell ref="WKG577:WKN577"/>
    <mergeCell ref="WKO577:WKV577"/>
    <mergeCell ref="WKW577:WLD577"/>
    <mergeCell ref="WFQ577:WFX577"/>
    <mergeCell ref="WFY577:WGF577"/>
    <mergeCell ref="WGG577:WGN577"/>
    <mergeCell ref="WGO577:WGV577"/>
    <mergeCell ref="WGW577:WHD577"/>
    <mergeCell ref="WHE577:WHL577"/>
    <mergeCell ref="WHM577:WHT577"/>
    <mergeCell ref="WHU577:WIB577"/>
    <mergeCell ref="WIC577:WIJ577"/>
    <mergeCell ref="WCW577:WDD577"/>
    <mergeCell ref="WDE577:WDL577"/>
    <mergeCell ref="WDM577:WDT577"/>
    <mergeCell ref="WDU577:WEB577"/>
    <mergeCell ref="WEC577:WEJ577"/>
    <mergeCell ref="WEK577:WER577"/>
    <mergeCell ref="WES577:WEZ577"/>
    <mergeCell ref="WFA577:WFH577"/>
    <mergeCell ref="WFI577:WFP577"/>
    <mergeCell ref="WAC577:WAJ577"/>
    <mergeCell ref="WAK577:WAR577"/>
    <mergeCell ref="WAS577:WAZ577"/>
    <mergeCell ref="WBA577:WBH577"/>
    <mergeCell ref="WBI577:WBP577"/>
    <mergeCell ref="WBQ577:WBX577"/>
    <mergeCell ref="WBY577:WCF577"/>
    <mergeCell ref="WCG577:WCN577"/>
    <mergeCell ref="WCO577:WCV577"/>
    <mergeCell ref="VXI577:VXP577"/>
    <mergeCell ref="VXQ577:VXX577"/>
    <mergeCell ref="VXY577:VYF577"/>
    <mergeCell ref="VYG577:VYN577"/>
    <mergeCell ref="VYO577:VYV577"/>
    <mergeCell ref="VYW577:VZD577"/>
    <mergeCell ref="VZE577:VZL577"/>
    <mergeCell ref="VZM577:VZT577"/>
    <mergeCell ref="VZU577:WAB577"/>
    <mergeCell ref="VUO577:VUV577"/>
    <mergeCell ref="VUW577:VVD577"/>
    <mergeCell ref="VVE577:VVL577"/>
    <mergeCell ref="VVM577:VVT577"/>
    <mergeCell ref="VVU577:VWB577"/>
    <mergeCell ref="VWC577:VWJ577"/>
    <mergeCell ref="VWK577:VWR577"/>
    <mergeCell ref="VWS577:VWZ577"/>
    <mergeCell ref="VXA577:VXH577"/>
    <mergeCell ref="VRU577:VSB577"/>
    <mergeCell ref="VSC577:VSJ577"/>
    <mergeCell ref="VSK577:VSR577"/>
    <mergeCell ref="VSS577:VSZ577"/>
    <mergeCell ref="VTA577:VTH577"/>
    <mergeCell ref="VTI577:VTP577"/>
    <mergeCell ref="VTQ577:VTX577"/>
    <mergeCell ref="VTY577:VUF577"/>
    <mergeCell ref="VUG577:VUN577"/>
    <mergeCell ref="VPA577:VPH577"/>
    <mergeCell ref="VPI577:VPP577"/>
    <mergeCell ref="VPQ577:VPX577"/>
    <mergeCell ref="VPY577:VQF577"/>
    <mergeCell ref="VQG577:VQN577"/>
    <mergeCell ref="VQO577:VQV577"/>
    <mergeCell ref="VQW577:VRD577"/>
    <mergeCell ref="VRE577:VRL577"/>
    <mergeCell ref="VRM577:VRT577"/>
    <mergeCell ref="VMG577:VMN577"/>
    <mergeCell ref="VMO577:VMV577"/>
    <mergeCell ref="VMW577:VND577"/>
    <mergeCell ref="VNE577:VNL577"/>
    <mergeCell ref="VNM577:VNT577"/>
    <mergeCell ref="VNU577:VOB577"/>
    <mergeCell ref="VOC577:VOJ577"/>
    <mergeCell ref="VOK577:VOR577"/>
    <mergeCell ref="VOS577:VOZ577"/>
    <mergeCell ref="VJM577:VJT577"/>
    <mergeCell ref="VJU577:VKB577"/>
    <mergeCell ref="VKC577:VKJ577"/>
    <mergeCell ref="VKK577:VKR577"/>
    <mergeCell ref="VKS577:VKZ577"/>
    <mergeCell ref="VLA577:VLH577"/>
    <mergeCell ref="VLI577:VLP577"/>
    <mergeCell ref="VLQ577:VLX577"/>
    <mergeCell ref="VLY577:VMF577"/>
    <mergeCell ref="VGS577:VGZ577"/>
    <mergeCell ref="VHA577:VHH577"/>
    <mergeCell ref="VHI577:VHP577"/>
    <mergeCell ref="VHQ577:VHX577"/>
    <mergeCell ref="VHY577:VIF577"/>
    <mergeCell ref="VIG577:VIN577"/>
    <mergeCell ref="VIO577:VIV577"/>
    <mergeCell ref="VIW577:VJD577"/>
    <mergeCell ref="VJE577:VJL577"/>
    <mergeCell ref="VDY577:VEF577"/>
    <mergeCell ref="VEG577:VEN577"/>
    <mergeCell ref="VEO577:VEV577"/>
    <mergeCell ref="VEW577:VFD577"/>
    <mergeCell ref="VFE577:VFL577"/>
    <mergeCell ref="VFM577:VFT577"/>
    <mergeCell ref="VFU577:VGB577"/>
    <mergeCell ref="VGC577:VGJ577"/>
    <mergeCell ref="VGK577:VGR577"/>
    <mergeCell ref="VBE577:VBL577"/>
    <mergeCell ref="VBM577:VBT577"/>
    <mergeCell ref="VBU577:VCB577"/>
    <mergeCell ref="VCC577:VCJ577"/>
    <mergeCell ref="VCK577:VCR577"/>
    <mergeCell ref="VCS577:VCZ577"/>
    <mergeCell ref="VDA577:VDH577"/>
    <mergeCell ref="VDI577:VDP577"/>
    <mergeCell ref="VDQ577:VDX577"/>
    <mergeCell ref="UYK577:UYR577"/>
    <mergeCell ref="UYS577:UYZ577"/>
    <mergeCell ref="UZA577:UZH577"/>
    <mergeCell ref="UZI577:UZP577"/>
    <mergeCell ref="UZQ577:UZX577"/>
    <mergeCell ref="UZY577:VAF577"/>
    <mergeCell ref="VAG577:VAN577"/>
    <mergeCell ref="VAO577:VAV577"/>
    <mergeCell ref="VAW577:VBD577"/>
    <mergeCell ref="UVQ577:UVX577"/>
    <mergeCell ref="UVY577:UWF577"/>
    <mergeCell ref="UWG577:UWN577"/>
    <mergeCell ref="UWO577:UWV577"/>
    <mergeCell ref="UWW577:UXD577"/>
    <mergeCell ref="UXE577:UXL577"/>
    <mergeCell ref="UXM577:UXT577"/>
    <mergeCell ref="UXU577:UYB577"/>
    <mergeCell ref="UYC577:UYJ577"/>
    <mergeCell ref="USW577:UTD577"/>
    <mergeCell ref="UTE577:UTL577"/>
    <mergeCell ref="UTM577:UTT577"/>
    <mergeCell ref="UTU577:UUB577"/>
    <mergeCell ref="UUC577:UUJ577"/>
    <mergeCell ref="UUK577:UUR577"/>
    <mergeCell ref="UUS577:UUZ577"/>
    <mergeCell ref="UVA577:UVH577"/>
    <mergeCell ref="UVI577:UVP577"/>
    <mergeCell ref="UQC577:UQJ577"/>
    <mergeCell ref="UQK577:UQR577"/>
    <mergeCell ref="UQS577:UQZ577"/>
    <mergeCell ref="URA577:URH577"/>
    <mergeCell ref="URI577:URP577"/>
    <mergeCell ref="URQ577:URX577"/>
    <mergeCell ref="URY577:USF577"/>
    <mergeCell ref="USG577:USN577"/>
    <mergeCell ref="USO577:USV577"/>
    <mergeCell ref="UNI577:UNP577"/>
    <mergeCell ref="UNQ577:UNX577"/>
    <mergeCell ref="UNY577:UOF577"/>
    <mergeCell ref="UOG577:UON577"/>
    <mergeCell ref="UOO577:UOV577"/>
    <mergeCell ref="UOW577:UPD577"/>
    <mergeCell ref="UPE577:UPL577"/>
    <mergeCell ref="UPM577:UPT577"/>
    <mergeCell ref="UPU577:UQB577"/>
    <mergeCell ref="UKO577:UKV577"/>
    <mergeCell ref="UKW577:ULD577"/>
    <mergeCell ref="ULE577:ULL577"/>
    <mergeCell ref="ULM577:ULT577"/>
    <mergeCell ref="ULU577:UMB577"/>
    <mergeCell ref="UMC577:UMJ577"/>
    <mergeCell ref="UMK577:UMR577"/>
    <mergeCell ref="UMS577:UMZ577"/>
    <mergeCell ref="UNA577:UNH577"/>
    <mergeCell ref="UHU577:UIB577"/>
    <mergeCell ref="UIC577:UIJ577"/>
    <mergeCell ref="UIK577:UIR577"/>
    <mergeCell ref="UIS577:UIZ577"/>
    <mergeCell ref="UJA577:UJH577"/>
    <mergeCell ref="UJI577:UJP577"/>
    <mergeCell ref="UJQ577:UJX577"/>
    <mergeCell ref="UJY577:UKF577"/>
    <mergeCell ref="UKG577:UKN577"/>
    <mergeCell ref="UFA577:UFH577"/>
    <mergeCell ref="UFI577:UFP577"/>
    <mergeCell ref="UFQ577:UFX577"/>
    <mergeCell ref="UFY577:UGF577"/>
    <mergeCell ref="UGG577:UGN577"/>
    <mergeCell ref="UGO577:UGV577"/>
    <mergeCell ref="UGW577:UHD577"/>
    <mergeCell ref="UHE577:UHL577"/>
    <mergeCell ref="UHM577:UHT577"/>
    <mergeCell ref="UCG577:UCN577"/>
    <mergeCell ref="UCO577:UCV577"/>
    <mergeCell ref="UCW577:UDD577"/>
    <mergeCell ref="UDE577:UDL577"/>
    <mergeCell ref="UDM577:UDT577"/>
    <mergeCell ref="UDU577:UEB577"/>
    <mergeCell ref="UEC577:UEJ577"/>
    <mergeCell ref="UEK577:UER577"/>
    <mergeCell ref="UES577:UEZ577"/>
    <mergeCell ref="TZM577:TZT577"/>
    <mergeCell ref="TZU577:UAB577"/>
    <mergeCell ref="UAC577:UAJ577"/>
    <mergeCell ref="UAK577:UAR577"/>
    <mergeCell ref="UAS577:UAZ577"/>
    <mergeCell ref="UBA577:UBH577"/>
    <mergeCell ref="UBI577:UBP577"/>
    <mergeCell ref="UBQ577:UBX577"/>
    <mergeCell ref="UBY577:UCF577"/>
    <mergeCell ref="TWS577:TWZ577"/>
    <mergeCell ref="TXA577:TXH577"/>
    <mergeCell ref="TXI577:TXP577"/>
    <mergeCell ref="TXQ577:TXX577"/>
    <mergeCell ref="TXY577:TYF577"/>
    <mergeCell ref="TYG577:TYN577"/>
    <mergeCell ref="TYO577:TYV577"/>
    <mergeCell ref="TYW577:TZD577"/>
    <mergeCell ref="TZE577:TZL577"/>
    <mergeCell ref="TTY577:TUF577"/>
    <mergeCell ref="TUG577:TUN577"/>
    <mergeCell ref="TUO577:TUV577"/>
    <mergeCell ref="TUW577:TVD577"/>
    <mergeCell ref="TVE577:TVL577"/>
    <mergeCell ref="TVM577:TVT577"/>
    <mergeCell ref="TVU577:TWB577"/>
    <mergeCell ref="TWC577:TWJ577"/>
    <mergeCell ref="TWK577:TWR577"/>
    <mergeCell ref="TRE577:TRL577"/>
    <mergeCell ref="TRM577:TRT577"/>
    <mergeCell ref="TRU577:TSB577"/>
    <mergeCell ref="TSC577:TSJ577"/>
    <mergeCell ref="TSK577:TSR577"/>
    <mergeCell ref="TSS577:TSZ577"/>
    <mergeCell ref="TTA577:TTH577"/>
    <mergeCell ref="TTI577:TTP577"/>
    <mergeCell ref="TTQ577:TTX577"/>
    <mergeCell ref="TOK577:TOR577"/>
    <mergeCell ref="TOS577:TOZ577"/>
    <mergeCell ref="TPA577:TPH577"/>
    <mergeCell ref="TPI577:TPP577"/>
    <mergeCell ref="TPQ577:TPX577"/>
    <mergeCell ref="TPY577:TQF577"/>
    <mergeCell ref="TQG577:TQN577"/>
    <mergeCell ref="TQO577:TQV577"/>
    <mergeCell ref="TQW577:TRD577"/>
    <mergeCell ref="TLQ577:TLX577"/>
    <mergeCell ref="TLY577:TMF577"/>
    <mergeCell ref="TMG577:TMN577"/>
    <mergeCell ref="TMO577:TMV577"/>
    <mergeCell ref="TMW577:TND577"/>
    <mergeCell ref="TNE577:TNL577"/>
    <mergeCell ref="TNM577:TNT577"/>
    <mergeCell ref="TNU577:TOB577"/>
    <mergeCell ref="TOC577:TOJ577"/>
    <mergeCell ref="TIW577:TJD577"/>
    <mergeCell ref="TJE577:TJL577"/>
    <mergeCell ref="TJM577:TJT577"/>
    <mergeCell ref="TJU577:TKB577"/>
    <mergeCell ref="TKC577:TKJ577"/>
    <mergeCell ref="TKK577:TKR577"/>
    <mergeCell ref="TKS577:TKZ577"/>
    <mergeCell ref="TLA577:TLH577"/>
    <mergeCell ref="TLI577:TLP577"/>
    <mergeCell ref="TGC577:TGJ577"/>
    <mergeCell ref="TGK577:TGR577"/>
    <mergeCell ref="TGS577:TGZ577"/>
    <mergeCell ref="THA577:THH577"/>
    <mergeCell ref="THI577:THP577"/>
    <mergeCell ref="THQ577:THX577"/>
    <mergeCell ref="THY577:TIF577"/>
    <mergeCell ref="TIG577:TIN577"/>
    <mergeCell ref="TIO577:TIV577"/>
    <mergeCell ref="TDI577:TDP577"/>
    <mergeCell ref="TDQ577:TDX577"/>
    <mergeCell ref="TDY577:TEF577"/>
    <mergeCell ref="TEG577:TEN577"/>
    <mergeCell ref="TEO577:TEV577"/>
    <mergeCell ref="TEW577:TFD577"/>
    <mergeCell ref="TFE577:TFL577"/>
    <mergeCell ref="TFM577:TFT577"/>
    <mergeCell ref="TFU577:TGB577"/>
    <mergeCell ref="TAO577:TAV577"/>
    <mergeCell ref="TAW577:TBD577"/>
    <mergeCell ref="TBE577:TBL577"/>
    <mergeCell ref="TBM577:TBT577"/>
    <mergeCell ref="TBU577:TCB577"/>
    <mergeCell ref="TCC577:TCJ577"/>
    <mergeCell ref="TCK577:TCR577"/>
    <mergeCell ref="TCS577:TCZ577"/>
    <mergeCell ref="TDA577:TDH577"/>
    <mergeCell ref="SXU577:SYB577"/>
    <mergeCell ref="SYC577:SYJ577"/>
    <mergeCell ref="SYK577:SYR577"/>
    <mergeCell ref="SYS577:SYZ577"/>
    <mergeCell ref="SZA577:SZH577"/>
    <mergeCell ref="SZI577:SZP577"/>
    <mergeCell ref="SZQ577:SZX577"/>
    <mergeCell ref="SZY577:TAF577"/>
    <mergeCell ref="TAG577:TAN577"/>
    <mergeCell ref="SVA577:SVH577"/>
    <mergeCell ref="SVI577:SVP577"/>
    <mergeCell ref="SVQ577:SVX577"/>
    <mergeCell ref="SVY577:SWF577"/>
    <mergeCell ref="SWG577:SWN577"/>
    <mergeCell ref="SWO577:SWV577"/>
    <mergeCell ref="SWW577:SXD577"/>
    <mergeCell ref="SXE577:SXL577"/>
    <mergeCell ref="SXM577:SXT577"/>
    <mergeCell ref="SSG577:SSN577"/>
    <mergeCell ref="SSO577:SSV577"/>
    <mergeCell ref="SSW577:STD577"/>
    <mergeCell ref="STE577:STL577"/>
    <mergeCell ref="STM577:STT577"/>
    <mergeCell ref="STU577:SUB577"/>
    <mergeCell ref="SUC577:SUJ577"/>
    <mergeCell ref="SUK577:SUR577"/>
    <mergeCell ref="SUS577:SUZ577"/>
    <mergeCell ref="SPM577:SPT577"/>
    <mergeCell ref="SPU577:SQB577"/>
    <mergeCell ref="SQC577:SQJ577"/>
    <mergeCell ref="SQK577:SQR577"/>
    <mergeCell ref="SQS577:SQZ577"/>
    <mergeCell ref="SRA577:SRH577"/>
    <mergeCell ref="SRI577:SRP577"/>
    <mergeCell ref="SRQ577:SRX577"/>
    <mergeCell ref="SRY577:SSF577"/>
    <mergeCell ref="SMS577:SMZ577"/>
    <mergeCell ref="SNA577:SNH577"/>
    <mergeCell ref="SNI577:SNP577"/>
    <mergeCell ref="SNQ577:SNX577"/>
    <mergeCell ref="SNY577:SOF577"/>
    <mergeCell ref="SOG577:SON577"/>
    <mergeCell ref="SOO577:SOV577"/>
    <mergeCell ref="SOW577:SPD577"/>
    <mergeCell ref="SPE577:SPL577"/>
    <mergeCell ref="SJY577:SKF577"/>
    <mergeCell ref="SKG577:SKN577"/>
    <mergeCell ref="SKO577:SKV577"/>
    <mergeCell ref="SKW577:SLD577"/>
    <mergeCell ref="SLE577:SLL577"/>
    <mergeCell ref="SLM577:SLT577"/>
    <mergeCell ref="SLU577:SMB577"/>
    <mergeCell ref="SMC577:SMJ577"/>
    <mergeCell ref="SMK577:SMR577"/>
    <mergeCell ref="SHE577:SHL577"/>
    <mergeCell ref="SHM577:SHT577"/>
    <mergeCell ref="SHU577:SIB577"/>
    <mergeCell ref="SIC577:SIJ577"/>
    <mergeCell ref="SIK577:SIR577"/>
    <mergeCell ref="SIS577:SIZ577"/>
    <mergeCell ref="SJA577:SJH577"/>
    <mergeCell ref="SJI577:SJP577"/>
    <mergeCell ref="SJQ577:SJX577"/>
    <mergeCell ref="SEK577:SER577"/>
    <mergeCell ref="SES577:SEZ577"/>
    <mergeCell ref="SFA577:SFH577"/>
    <mergeCell ref="SFI577:SFP577"/>
    <mergeCell ref="SFQ577:SFX577"/>
    <mergeCell ref="SFY577:SGF577"/>
    <mergeCell ref="SGG577:SGN577"/>
    <mergeCell ref="SGO577:SGV577"/>
    <mergeCell ref="SGW577:SHD577"/>
    <mergeCell ref="SBQ577:SBX577"/>
    <mergeCell ref="SBY577:SCF577"/>
    <mergeCell ref="SCG577:SCN577"/>
    <mergeCell ref="SCO577:SCV577"/>
    <mergeCell ref="SCW577:SDD577"/>
    <mergeCell ref="SDE577:SDL577"/>
    <mergeCell ref="SDM577:SDT577"/>
    <mergeCell ref="SDU577:SEB577"/>
    <mergeCell ref="SEC577:SEJ577"/>
    <mergeCell ref="RYW577:RZD577"/>
    <mergeCell ref="RZE577:RZL577"/>
    <mergeCell ref="RZM577:RZT577"/>
    <mergeCell ref="RZU577:SAB577"/>
    <mergeCell ref="SAC577:SAJ577"/>
    <mergeCell ref="SAK577:SAR577"/>
    <mergeCell ref="SAS577:SAZ577"/>
    <mergeCell ref="SBA577:SBH577"/>
    <mergeCell ref="SBI577:SBP577"/>
    <mergeCell ref="RWC577:RWJ577"/>
    <mergeCell ref="RWK577:RWR577"/>
    <mergeCell ref="RWS577:RWZ577"/>
    <mergeCell ref="RXA577:RXH577"/>
    <mergeCell ref="RXI577:RXP577"/>
    <mergeCell ref="RXQ577:RXX577"/>
    <mergeCell ref="RXY577:RYF577"/>
    <mergeCell ref="RYG577:RYN577"/>
    <mergeCell ref="RYO577:RYV577"/>
    <mergeCell ref="RTI577:RTP577"/>
    <mergeCell ref="RTQ577:RTX577"/>
    <mergeCell ref="RTY577:RUF577"/>
    <mergeCell ref="RUG577:RUN577"/>
    <mergeCell ref="RUO577:RUV577"/>
    <mergeCell ref="RUW577:RVD577"/>
    <mergeCell ref="RVE577:RVL577"/>
    <mergeCell ref="RVM577:RVT577"/>
    <mergeCell ref="RVU577:RWB577"/>
    <mergeCell ref="RQO577:RQV577"/>
    <mergeCell ref="RQW577:RRD577"/>
    <mergeCell ref="RRE577:RRL577"/>
    <mergeCell ref="RRM577:RRT577"/>
    <mergeCell ref="RRU577:RSB577"/>
    <mergeCell ref="RSC577:RSJ577"/>
    <mergeCell ref="RSK577:RSR577"/>
    <mergeCell ref="RSS577:RSZ577"/>
    <mergeCell ref="RTA577:RTH577"/>
    <mergeCell ref="RNU577:ROB577"/>
    <mergeCell ref="ROC577:ROJ577"/>
    <mergeCell ref="ROK577:ROR577"/>
    <mergeCell ref="ROS577:ROZ577"/>
    <mergeCell ref="RPA577:RPH577"/>
    <mergeCell ref="RPI577:RPP577"/>
    <mergeCell ref="RPQ577:RPX577"/>
    <mergeCell ref="RPY577:RQF577"/>
    <mergeCell ref="RQG577:RQN577"/>
    <mergeCell ref="RLA577:RLH577"/>
    <mergeCell ref="RLI577:RLP577"/>
    <mergeCell ref="RLQ577:RLX577"/>
    <mergeCell ref="RLY577:RMF577"/>
    <mergeCell ref="RMG577:RMN577"/>
    <mergeCell ref="RMO577:RMV577"/>
    <mergeCell ref="RMW577:RND577"/>
    <mergeCell ref="RNE577:RNL577"/>
    <mergeCell ref="RNM577:RNT577"/>
    <mergeCell ref="RIG577:RIN577"/>
    <mergeCell ref="RIO577:RIV577"/>
    <mergeCell ref="RIW577:RJD577"/>
    <mergeCell ref="RJE577:RJL577"/>
    <mergeCell ref="RJM577:RJT577"/>
    <mergeCell ref="RJU577:RKB577"/>
    <mergeCell ref="RKC577:RKJ577"/>
    <mergeCell ref="RKK577:RKR577"/>
    <mergeCell ref="RKS577:RKZ577"/>
    <mergeCell ref="RFM577:RFT577"/>
    <mergeCell ref="RFU577:RGB577"/>
    <mergeCell ref="RGC577:RGJ577"/>
    <mergeCell ref="RGK577:RGR577"/>
    <mergeCell ref="RGS577:RGZ577"/>
    <mergeCell ref="RHA577:RHH577"/>
    <mergeCell ref="RHI577:RHP577"/>
    <mergeCell ref="RHQ577:RHX577"/>
    <mergeCell ref="RHY577:RIF577"/>
    <mergeCell ref="RCS577:RCZ577"/>
    <mergeCell ref="RDA577:RDH577"/>
    <mergeCell ref="RDI577:RDP577"/>
    <mergeCell ref="RDQ577:RDX577"/>
    <mergeCell ref="RDY577:REF577"/>
    <mergeCell ref="REG577:REN577"/>
    <mergeCell ref="REO577:REV577"/>
    <mergeCell ref="REW577:RFD577"/>
    <mergeCell ref="RFE577:RFL577"/>
    <mergeCell ref="QZY577:RAF577"/>
    <mergeCell ref="RAG577:RAN577"/>
    <mergeCell ref="RAO577:RAV577"/>
    <mergeCell ref="RAW577:RBD577"/>
    <mergeCell ref="RBE577:RBL577"/>
    <mergeCell ref="RBM577:RBT577"/>
    <mergeCell ref="RBU577:RCB577"/>
    <mergeCell ref="RCC577:RCJ577"/>
    <mergeCell ref="RCK577:RCR577"/>
    <mergeCell ref="QXE577:QXL577"/>
    <mergeCell ref="QXM577:QXT577"/>
    <mergeCell ref="QXU577:QYB577"/>
    <mergeCell ref="QYC577:QYJ577"/>
    <mergeCell ref="QYK577:QYR577"/>
    <mergeCell ref="QYS577:QYZ577"/>
    <mergeCell ref="QZA577:QZH577"/>
    <mergeCell ref="QZI577:QZP577"/>
    <mergeCell ref="QZQ577:QZX577"/>
    <mergeCell ref="QUK577:QUR577"/>
    <mergeCell ref="QUS577:QUZ577"/>
    <mergeCell ref="QVA577:QVH577"/>
    <mergeCell ref="QVI577:QVP577"/>
    <mergeCell ref="QVQ577:QVX577"/>
    <mergeCell ref="QVY577:QWF577"/>
    <mergeCell ref="QWG577:QWN577"/>
    <mergeCell ref="QWO577:QWV577"/>
    <mergeCell ref="QWW577:QXD577"/>
    <mergeCell ref="QRQ577:QRX577"/>
    <mergeCell ref="QRY577:QSF577"/>
    <mergeCell ref="QSG577:QSN577"/>
    <mergeCell ref="QSO577:QSV577"/>
    <mergeCell ref="QSW577:QTD577"/>
    <mergeCell ref="QTE577:QTL577"/>
    <mergeCell ref="QTM577:QTT577"/>
    <mergeCell ref="QTU577:QUB577"/>
    <mergeCell ref="QUC577:QUJ577"/>
    <mergeCell ref="QOW577:QPD577"/>
    <mergeCell ref="QPE577:QPL577"/>
    <mergeCell ref="QPM577:QPT577"/>
    <mergeCell ref="QPU577:QQB577"/>
    <mergeCell ref="QQC577:QQJ577"/>
    <mergeCell ref="QQK577:QQR577"/>
    <mergeCell ref="QQS577:QQZ577"/>
    <mergeCell ref="QRA577:QRH577"/>
    <mergeCell ref="QRI577:QRP577"/>
    <mergeCell ref="QMC577:QMJ577"/>
    <mergeCell ref="QMK577:QMR577"/>
    <mergeCell ref="QMS577:QMZ577"/>
    <mergeCell ref="QNA577:QNH577"/>
    <mergeCell ref="QNI577:QNP577"/>
    <mergeCell ref="QNQ577:QNX577"/>
    <mergeCell ref="QNY577:QOF577"/>
    <mergeCell ref="QOG577:QON577"/>
    <mergeCell ref="QOO577:QOV577"/>
    <mergeCell ref="QJI577:QJP577"/>
    <mergeCell ref="QJQ577:QJX577"/>
    <mergeCell ref="QJY577:QKF577"/>
    <mergeCell ref="QKG577:QKN577"/>
    <mergeCell ref="QKO577:QKV577"/>
    <mergeCell ref="QKW577:QLD577"/>
    <mergeCell ref="QLE577:QLL577"/>
    <mergeCell ref="QLM577:QLT577"/>
    <mergeCell ref="QLU577:QMB577"/>
    <mergeCell ref="QGO577:QGV577"/>
    <mergeCell ref="QGW577:QHD577"/>
    <mergeCell ref="QHE577:QHL577"/>
    <mergeCell ref="QHM577:QHT577"/>
    <mergeCell ref="QHU577:QIB577"/>
    <mergeCell ref="QIC577:QIJ577"/>
    <mergeCell ref="QIK577:QIR577"/>
    <mergeCell ref="QIS577:QIZ577"/>
    <mergeCell ref="QJA577:QJH577"/>
    <mergeCell ref="QDU577:QEB577"/>
    <mergeCell ref="QEC577:QEJ577"/>
    <mergeCell ref="QEK577:QER577"/>
    <mergeCell ref="QES577:QEZ577"/>
    <mergeCell ref="QFA577:QFH577"/>
    <mergeCell ref="QFI577:QFP577"/>
    <mergeCell ref="QFQ577:QFX577"/>
    <mergeCell ref="QFY577:QGF577"/>
    <mergeCell ref="QGG577:QGN577"/>
    <mergeCell ref="QBA577:QBH577"/>
    <mergeCell ref="QBI577:QBP577"/>
    <mergeCell ref="QBQ577:QBX577"/>
    <mergeCell ref="QBY577:QCF577"/>
    <mergeCell ref="QCG577:QCN577"/>
    <mergeCell ref="QCO577:QCV577"/>
    <mergeCell ref="QCW577:QDD577"/>
    <mergeCell ref="QDE577:QDL577"/>
    <mergeCell ref="QDM577:QDT577"/>
    <mergeCell ref="PYG577:PYN577"/>
    <mergeCell ref="PYO577:PYV577"/>
    <mergeCell ref="PYW577:PZD577"/>
    <mergeCell ref="PZE577:PZL577"/>
    <mergeCell ref="PZM577:PZT577"/>
    <mergeCell ref="PZU577:QAB577"/>
    <mergeCell ref="QAC577:QAJ577"/>
    <mergeCell ref="QAK577:QAR577"/>
    <mergeCell ref="QAS577:QAZ577"/>
    <mergeCell ref="PVM577:PVT577"/>
    <mergeCell ref="PVU577:PWB577"/>
    <mergeCell ref="PWC577:PWJ577"/>
    <mergeCell ref="PWK577:PWR577"/>
    <mergeCell ref="PWS577:PWZ577"/>
    <mergeCell ref="PXA577:PXH577"/>
    <mergeCell ref="PXI577:PXP577"/>
    <mergeCell ref="PXQ577:PXX577"/>
    <mergeCell ref="PXY577:PYF577"/>
    <mergeCell ref="PSS577:PSZ577"/>
    <mergeCell ref="PTA577:PTH577"/>
    <mergeCell ref="PTI577:PTP577"/>
    <mergeCell ref="PTQ577:PTX577"/>
    <mergeCell ref="PTY577:PUF577"/>
    <mergeCell ref="PUG577:PUN577"/>
    <mergeCell ref="PUO577:PUV577"/>
    <mergeCell ref="PUW577:PVD577"/>
    <mergeCell ref="PVE577:PVL577"/>
    <mergeCell ref="PPY577:PQF577"/>
    <mergeCell ref="PQG577:PQN577"/>
    <mergeCell ref="PQO577:PQV577"/>
    <mergeCell ref="PQW577:PRD577"/>
    <mergeCell ref="PRE577:PRL577"/>
    <mergeCell ref="PRM577:PRT577"/>
    <mergeCell ref="PRU577:PSB577"/>
    <mergeCell ref="PSC577:PSJ577"/>
    <mergeCell ref="PSK577:PSR577"/>
    <mergeCell ref="PNE577:PNL577"/>
    <mergeCell ref="PNM577:PNT577"/>
    <mergeCell ref="PNU577:POB577"/>
    <mergeCell ref="POC577:POJ577"/>
    <mergeCell ref="POK577:POR577"/>
    <mergeCell ref="POS577:POZ577"/>
    <mergeCell ref="PPA577:PPH577"/>
    <mergeCell ref="PPI577:PPP577"/>
    <mergeCell ref="PPQ577:PPX577"/>
    <mergeCell ref="PKK577:PKR577"/>
    <mergeCell ref="PKS577:PKZ577"/>
    <mergeCell ref="PLA577:PLH577"/>
    <mergeCell ref="PLI577:PLP577"/>
    <mergeCell ref="PLQ577:PLX577"/>
    <mergeCell ref="PLY577:PMF577"/>
    <mergeCell ref="PMG577:PMN577"/>
    <mergeCell ref="PMO577:PMV577"/>
    <mergeCell ref="PMW577:PND577"/>
    <mergeCell ref="PHQ577:PHX577"/>
    <mergeCell ref="PHY577:PIF577"/>
    <mergeCell ref="PIG577:PIN577"/>
    <mergeCell ref="PIO577:PIV577"/>
    <mergeCell ref="PIW577:PJD577"/>
    <mergeCell ref="PJE577:PJL577"/>
    <mergeCell ref="PJM577:PJT577"/>
    <mergeCell ref="PJU577:PKB577"/>
    <mergeCell ref="PKC577:PKJ577"/>
    <mergeCell ref="PEW577:PFD577"/>
    <mergeCell ref="PFE577:PFL577"/>
    <mergeCell ref="PFM577:PFT577"/>
    <mergeCell ref="PFU577:PGB577"/>
    <mergeCell ref="PGC577:PGJ577"/>
    <mergeCell ref="PGK577:PGR577"/>
    <mergeCell ref="PGS577:PGZ577"/>
    <mergeCell ref="PHA577:PHH577"/>
    <mergeCell ref="PHI577:PHP577"/>
    <mergeCell ref="PCC577:PCJ577"/>
    <mergeCell ref="PCK577:PCR577"/>
    <mergeCell ref="PCS577:PCZ577"/>
    <mergeCell ref="PDA577:PDH577"/>
    <mergeCell ref="PDI577:PDP577"/>
    <mergeCell ref="PDQ577:PDX577"/>
    <mergeCell ref="PDY577:PEF577"/>
    <mergeCell ref="PEG577:PEN577"/>
    <mergeCell ref="PEO577:PEV577"/>
    <mergeCell ref="OZI577:OZP577"/>
    <mergeCell ref="OZQ577:OZX577"/>
    <mergeCell ref="OZY577:PAF577"/>
    <mergeCell ref="PAG577:PAN577"/>
    <mergeCell ref="PAO577:PAV577"/>
    <mergeCell ref="PAW577:PBD577"/>
    <mergeCell ref="PBE577:PBL577"/>
    <mergeCell ref="PBM577:PBT577"/>
    <mergeCell ref="PBU577:PCB577"/>
    <mergeCell ref="OWO577:OWV577"/>
    <mergeCell ref="OWW577:OXD577"/>
    <mergeCell ref="OXE577:OXL577"/>
    <mergeCell ref="OXM577:OXT577"/>
    <mergeCell ref="OXU577:OYB577"/>
    <mergeCell ref="OYC577:OYJ577"/>
    <mergeCell ref="OYK577:OYR577"/>
    <mergeCell ref="OYS577:OYZ577"/>
    <mergeCell ref="OZA577:OZH577"/>
    <mergeCell ref="OTU577:OUB577"/>
    <mergeCell ref="OUC577:OUJ577"/>
    <mergeCell ref="OUK577:OUR577"/>
    <mergeCell ref="OUS577:OUZ577"/>
    <mergeCell ref="OVA577:OVH577"/>
    <mergeCell ref="OVI577:OVP577"/>
    <mergeCell ref="OVQ577:OVX577"/>
    <mergeCell ref="OVY577:OWF577"/>
    <mergeCell ref="OWG577:OWN577"/>
    <mergeCell ref="ORA577:ORH577"/>
    <mergeCell ref="ORI577:ORP577"/>
    <mergeCell ref="ORQ577:ORX577"/>
    <mergeCell ref="ORY577:OSF577"/>
    <mergeCell ref="OSG577:OSN577"/>
    <mergeCell ref="OSO577:OSV577"/>
    <mergeCell ref="OSW577:OTD577"/>
    <mergeCell ref="OTE577:OTL577"/>
    <mergeCell ref="OTM577:OTT577"/>
    <mergeCell ref="OOG577:OON577"/>
    <mergeCell ref="OOO577:OOV577"/>
    <mergeCell ref="OOW577:OPD577"/>
    <mergeCell ref="OPE577:OPL577"/>
    <mergeCell ref="OPM577:OPT577"/>
    <mergeCell ref="OPU577:OQB577"/>
    <mergeCell ref="OQC577:OQJ577"/>
    <mergeCell ref="OQK577:OQR577"/>
    <mergeCell ref="OQS577:OQZ577"/>
    <mergeCell ref="OLM577:OLT577"/>
    <mergeCell ref="OLU577:OMB577"/>
    <mergeCell ref="OMC577:OMJ577"/>
    <mergeCell ref="OMK577:OMR577"/>
    <mergeCell ref="OMS577:OMZ577"/>
    <mergeCell ref="ONA577:ONH577"/>
    <mergeCell ref="ONI577:ONP577"/>
    <mergeCell ref="ONQ577:ONX577"/>
    <mergeCell ref="ONY577:OOF577"/>
    <mergeCell ref="OIS577:OIZ577"/>
    <mergeCell ref="OJA577:OJH577"/>
    <mergeCell ref="OJI577:OJP577"/>
    <mergeCell ref="OJQ577:OJX577"/>
    <mergeCell ref="OJY577:OKF577"/>
    <mergeCell ref="OKG577:OKN577"/>
    <mergeCell ref="OKO577:OKV577"/>
    <mergeCell ref="OKW577:OLD577"/>
    <mergeCell ref="OLE577:OLL577"/>
    <mergeCell ref="OFY577:OGF577"/>
    <mergeCell ref="OGG577:OGN577"/>
    <mergeCell ref="OGO577:OGV577"/>
    <mergeCell ref="OGW577:OHD577"/>
    <mergeCell ref="OHE577:OHL577"/>
    <mergeCell ref="OHM577:OHT577"/>
    <mergeCell ref="OHU577:OIB577"/>
    <mergeCell ref="OIC577:OIJ577"/>
    <mergeCell ref="OIK577:OIR577"/>
    <mergeCell ref="ODE577:ODL577"/>
    <mergeCell ref="ODM577:ODT577"/>
    <mergeCell ref="ODU577:OEB577"/>
    <mergeCell ref="OEC577:OEJ577"/>
    <mergeCell ref="OEK577:OER577"/>
    <mergeCell ref="OES577:OEZ577"/>
    <mergeCell ref="OFA577:OFH577"/>
    <mergeCell ref="OFI577:OFP577"/>
    <mergeCell ref="OFQ577:OFX577"/>
    <mergeCell ref="OAK577:OAR577"/>
    <mergeCell ref="OAS577:OAZ577"/>
    <mergeCell ref="OBA577:OBH577"/>
    <mergeCell ref="OBI577:OBP577"/>
    <mergeCell ref="OBQ577:OBX577"/>
    <mergeCell ref="OBY577:OCF577"/>
    <mergeCell ref="OCG577:OCN577"/>
    <mergeCell ref="OCO577:OCV577"/>
    <mergeCell ref="OCW577:ODD577"/>
    <mergeCell ref="NXQ577:NXX577"/>
    <mergeCell ref="NXY577:NYF577"/>
    <mergeCell ref="NYG577:NYN577"/>
    <mergeCell ref="NYO577:NYV577"/>
    <mergeCell ref="NYW577:NZD577"/>
    <mergeCell ref="NZE577:NZL577"/>
    <mergeCell ref="NZM577:NZT577"/>
    <mergeCell ref="NZU577:OAB577"/>
    <mergeCell ref="OAC577:OAJ577"/>
    <mergeCell ref="NUW577:NVD577"/>
    <mergeCell ref="NVE577:NVL577"/>
    <mergeCell ref="NVM577:NVT577"/>
    <mergeCell ref="NVU577:NWB577"/>
    <mergeCell ref="NWC577:NWJ577"/>
    <mergeCell ref="NWK577:NWR577"/>
    <mergeCell ref="NWS577:NWZ577"/>
    <mergeCell ref="NXA577:NXH577"/>
    <mergeCell ref="NXI577:NXP577"/>
    <mergeCell ref="NSC577:NSJ577"/>
    <mergeCell ref="NSK577:NSR577"/>
    <mergeCell ref="NSS577:NSZ577"/>
    <mergeCell ref="NTA577:NTH577"/>
    <mergeCell ref="NTI577:NTP577"/>
    <mergeCell ref="NTQ577:NTX577"/>
    <mergeCell ref="NTY577:NUF577"/>
    <mergeCell ref="NUG577:NUN577"/>
    <mergeCell ref="NUO577:NUV577"/>
    <mergeCell ref="NPI577:NPP577"/>
    <mergeCell ref="NPQ577:NPX577"/>
    <mergeCell ref="NPY577:NQF577"/>
    <mergeCell ref="NQG577:NQN577"/>
    <mergeCell ref="NQO577:NQV577"/>
    <mergeCell ref="NQW577:NRD577"/>
    <mergeCell ref="NRE577:NRL577"/>
    <mergeCell ref="NRM577:NRT577"/>
    <mergeCell ref="NRU577:NSB577"/>
    <mergeCell ref="NMO577:NMV577"/>
    <mergeCell ref="NMW577:NND577"/>
    <mergeCell ref="NNE577:NNL577"/>
    <mergeCell ref="NNM577:NNT577"/>
    <mergeCell ref="NNU577:NOB577"/>
    <mergeCell ref="NOC577:NOJ577"/>
    <mergeCell ref="NOK577:NOR577"/>
    <mergeCell ref="NOS577:NOZ577"/>
    <mergeCell ref="NPA577:NPH577"/>
    <mergeCell ref="NJU577:NKB577"/>
    <mergeCell ref="NKC577:NKJ577"/>
    <mergeCell ref="NKK577:NKR577"/>
    <mergeCell ref="NKS577:NKZ577"/>
    <mergeCell ref="NLA577:NLH577"/>
    <mergeCell ref="NLI577:NLP577"/>
    <mergeCell ref="NLQ577:NLX577"/>
    <mergeCell ref="NLY577:NMF577"/>
    <mergeCell ref="NMG577:NMN577"/>
    <mergeCell ref="NHA577:NHH577"/>
    <mergeCell ref="NHI577:NHP577"/>
    <mergeCell ref="NHQ577:NHX577"/>
    <mergeCell ref="NHY577:NIF577"/>
    <mergeCell ref="NIG577:NIN577"/>
    <mergeCell ref="NIO577:NIV577"/>
    <mergeCell ref="NIW577:NJD577"/>
    <mergeCell ref="NJE577:NJL577"/>
    <mergeCell ref="NJM577:NJT577"/>
    <mergeCell ref="NEG577:NEN577"/>
    <mergeCell ref="NEO577:NEV577"/>
    <mergeCell ref="NEW577:NFD577"/>
    <mergeCell ref="NFE577:NFL577"/>
    <mergeCell ref="NFM577:NFT577"/>
    <mergeCell ref="NFU577:NGB577"/>
    <mergeCell ref="NGC577:NGJ577"/>
    <mergeCell ref="NGK577:NGR577"/>
    <mergeCell ref="NGS577:NGZ577"/>
    <mergeCell ref="NBM577:NBT577"/>
    <mergeCell ref="NBU577:NCB577"/>
    <mergeCell ref="NCC577:NCJ577"/>
    <mergeCell ref="NCK577:NCR577"/>
    <mergeCell ref="NCS577:NCZ577"/>
    <mergeCell ref="NDA577:NDH577"/>
    <mergeCell ref="NDI577:NDP577"/>
    <mergeCell ref="NDQ577:NDX577"/>
    <mergeCell ref="NDY577:NEF577"/>
    <mergeCell ref="MYS577:MYZ577"/>
    <mergeCell ref="MZA577:MZH577"/>
    <mergeCell ref="MZI577:MZP577"/>
    <mergeCell ref="MZQ577:MZX577"/>
    <mergeCell ref="MZY577:NAF577"/>
    <mergeCell ref="NAG577:NAN577"/>
    <mergeCell ref="NAO577:NAV577"/>
    <mergeCell ref="NAW577:NBD577"/>
    <mergeCell ref="NBE577:NBL577"/>
    <mergeCell ref="MVY577:MWF577"/>
    <mergeCell ref="MWG577:MWN577"/>
    <mergeCell ref="MWO577:MWV577"/>
    <mergeCell ref="MWW577:MXD577"/>
    <mergeCell ref="MXE577:MXL577"/>
    <mergeCell ref="MXM577:MXT577"/>
    <mergeCell ref="MXU577:MYB577"/>
    <mergeCell ref="MYC577:MYJ577"/>
    <mergeCell ref="MYK577:MYR577"/>
    <mergeCell ref="MTE577:MTL577"/>
    <mergeCell ref="MTM577:MTT577"/>
    <mergeCell ref="MTU577:MUB577"/>
    <mergeCell ref="MUC577:MUJ577"/>
    <mergeCell ref="MUK577:MUR577"/>
    <mergeCell ref="MUS577:MUZ577"/>
    <mergeCell ref="MVA577:MVH577"/>
    <mergeCell ref="MVI577:MVP577"/>
    <mergeCell ref="MVQ577:MVX577"/>
    <mergeCell ref="MQK577:MQR577"/>
    <mergeCell ref="MQS577:MQZ577"/>
    <mergeCell ref="MRA577:MRH577"/>
    <mergeCell ref="MRI577:MRP577"/>
    <mergeCell ref="MRQ577:MRX577"/>
    <mergeCell ref="MRY577:MSF577"/>
    <mergeCell ref="MSG577:MSN577"/>
    <mergeCell ref="MSO577:MSV577"/>
    <mergeCell ref="MSW577:MTD577"/>
    <mergeCell ref="MNQ577:MNX577"/>
    <mergeCell ref="MNY577:MOF577"/>
    <mergeCell ref="MOG577:MON577"/>
    <mergeCell ref="MOO577:MOV577"/>
    <mergeCell ref="MOW577:MPD577"/>
    <mergeCell ref="MPE577:MPL577"/>
    <mergeCell ref="MPM577:MPT577"/>
    <mergeCell ref="MPU577:MQB577"/>
    <mergeCell ref="MQC577:MQJ577"/>
    <mergeCell ref="MKW577:MLD577"/>
    <mergeCell ref="MLE577:MLL577"/>
    <mergeCell ref="MLM577:MLT577"/>
    <mergeCell ref="MLU577:MMB577"/>
    <mergeCell ref="MMC577:MMJ577"/>
    <mergeCell ref="MMK577:MMR577"/>
    <mergeCell ref="MMS577:MMZ577"/>
    <mergeCell ref="MNA577:MNH577"/>
    <mergeCell ref="MNI577:MNP577"/>
    <mergeCell ref="MIC577:MIJ577"/>
    <mergeCell ref="MIK577:MIR577"/>
    <mergeCell ref="MIS577:MIZ577"/>
    <mergeCell ref="MJA577:MJH577"/>
    <mergeCell ref="MJI577:MJP577"/>
    <mergeCell ref="MJQ577:MJX577"/>
    <mergeCell ref="MJY577:MKF577"/>
    <mergeCell ref="MKG577:MKN577"/>
    <mergeCell ref="MKO577:MKV577"/>
    <mergeCell ref="MFI577:MFP577"/>
    <mergeCell ref="MFQ577:MFX577"/>
    <mergeCell ref="MFY577:MGF577"/>
    <mergeCell ref="MGG577:MGN577"/>
    <mergeCell ref="MGO577:MGV577"/>
    <mergeCell ref="MGW577:MHD577"/>
    <mergeCell ref="MHE577:MHL577"/>
    <mergeCell ref="MHM577:MHT577"/>
    <mergeCell ref="MHU577:MIB577"/>
    <mergeCell ref="MCO577:MCV577"/>
    <mergeCell ref="MCW577:MDD577"/>
    <mergeCell ref="MDE577:MDL577"/>
    <mergeCell ref="MDM577:MDT577"/>
    <mergeCell ref="MDU577:MEB577"/>
    <mergeCell ref="MEC577:MEJ577"/>
    <mergeCell ref="MEK577:MER577"/>
    <mergeCell ref="MES577:MEZ577"/>
    <mergeCell ref="MFA577:MFH577"/>
    <mergeCell ref="LZU577:MAB577"/>
    <mergeCell ref="MAC577:MAJ577"/>
    <mergeCell ref="MAK577:MAR577"/>
    <mergeCell ref="MAS577:MAZ577"/>
    <mergeCell ref="MBA577:MBH577"/>
    <mergeCell ref="MBI577:MBP577"/>
    <mergeCell ref="MBQ577:MBX577"/>
    <mergeCell ref="MBY577:MCF577"/>
    <mergeCell ref="MCG577:MCN577"/>
    <mergeCell ref="LXA577:LXH577"/>
    <mergeCell ref="LXI577:LXP577"/>
    <mergeCell ref="LXQ577:LXX577"/>
    <mergeCell ref="LXY577:LYF577"/>
    <mergeCell ref="LYG577:LYN577"/>
    <mergeCell ref="LYO577:LYV577"/>
    <mergeCell ref="LYW577:LZD577"/>
    <mergeCell ref="LZE577:LZL577"/>
    <mergeCell ref="LZM577:LZT577"/>
    <mergeCell ref="LUG577:LUN577"/>
    <mergeCell ref="LUO577:LUV577"/>
    <mergeCell ref="LUW577:LVD577"/>
    <mergeCell ref="LVE577:LVL577"/>
    <mergeCell ref="LVM577:LVT577"/>
    <mergeCell ref="LVU577:LWB577"/>
    <mergeCell ref="LWC577:LWJ577"/>
    <mergeCell ref="LWK577:LWR577"/>
    <mergeCell ref="LWS577:LWZ577"/>
    <mergeCell ref="LRM577:LRT577"/>
    <mergeCell ref="LRU577:LSB577"/>
    <mergeCell ref="LSC577:LSJ577"/>
    <mergeCell ref="LSK577:LSR577"/>
    <mergeCell ref="LSS577:LSZ577"/>
    <mergeCell ref="LTA577:LTH577"/>
    <mergeCell ref="LTI577:LTP577"/>
    <mergeCell ref="LTQ577:LTX577"/>
    <mergeCell ref="LTY577:LUF577"/>
    <mergeCell ref="LOS577:LOZ577"/>
    <mergeCell ref="LPA577:LPH577"/>
    <mergeCell ref="LPI577:LPP577"/>
    <mergeCell ref="LPQ577:LPX577"/>
    <mergeCell ref="LPY577:LQF577"/>
    <mergeCell ref="LQG577:LQN577"/>
    <mergeCell ref="LQO577:LQV577"/>
    <mergeCell ref="LQW577:LRD577"/>
    <mergeCell ref="LRE577:LRL577"/>
    <mergeCell ref="LLY577:LMF577"/>
    <mergeCell ref="LMG577:LMN577"/>
    <mergeCell ref="LMO577:LMV577"/>
    <mergeCell ref="LMW577:LND577"/>
    <mergeCell ref="LNE577:LNL577"/>
    <mergeCell ref="LNM577:LNT577"/>
    <mergeCell ref="LNU577:LOB577"/>
    <mergeCell ref="LOC577:LOJ577"/>
    <mergeCell ref="LOK577:LOR577"/>
    <mergeCell ref="LJE577:LJL577"/>
    <mergeCell ref="LJM577:LJT577"/>
    <mergeCell ref="LJU577:LKB577"/>
    <mergeCell ref="LKC577:LKJ577"/>
    <mergeCell ref="LKK577:LKR577"/>
    <mergeCell ref="LKS577:LKZ577"/>
    <mergeCell ref="LLA577:LLH577"/>
    <mergeCell ref="LLI577:LLP577"/>
    <mergeCell ref="LLQ577:LLX577"/>
    <mergeCell ref="LGK577:LGR577"/>
    <mergeCell ref="LGS577:LGZ577"/>
    <mergeCell ref="LHA577:LHH577"/>
    <mergeCell ref="LHI577:LHP577"/>
    <mergeCell ref="LHQ577:LHX577"/>
    <mergeCell ref="LHY577:LIF577"/>
    <mergeCell ref="LIG577:LIN577"/>
    <mergeCell ref="LIO577:LIV577"/>
    <mergeCell ref="LIW577:LJD577"/>
    <mergeCell ref="LDQ577:LDX577"/>
    <mergeCell ref="LDY577:LEF577"/>
    <mergeCell ref="LEG577:LEN577"/>
    <mergeCell ref="LEO577:LEV577"/>
    <mergeCell ref="LEW577:LFD577"/>
    <mergeCell ref="LFE577:LFL577"/>
    <mergeCell ref="LFM577:LFT577"/>
    <mergeCell ref="LFU577:LGB577"/>
    <mergeCell ref="LGC577:LGJ577"/>
    <mergeCell ref="LAW577:LBD577"/>
    <mergeCell ref="LBE577:LBL577"/>
    <mergeCell ref="LBM577:LBT577"/>
    <mergeCell ref="LBU577:LCB577"/>
    <mergeCell ref="LCC577:LCJ577"/>
    <mergeCell ref="LCK577:LCR577"/>
    <mergeCell ref="LCS577:LCZ577"/>
    <mergeCell ref="LDA577:LDH577"/>
    <mergeCell ref="LDI577:LDP577"/>
    <mergeCell ref="KYC577:KYJ577"/>
    <mergeCell ref="KYK577:KYR577"/>
    <mergeCell ref="KYS577:KYZ577"/>
    <mergeCell ref="KZA577:KZH577"/>
    <mergeCell ref="KZI577:KZP577"/>
    <mergeCell ref="KZQ577:KZX577"/>
    <mergeCell ref="KZY577:LAF577"/>
    <mergeCell ref="LAG577:LAN577"/>
    <mergeCell ref="LAO577:LAV577"/>
    <mergeCell ref="KVI577:KVP577"/>
    <mergeCell ref="KVQ577:KVX577"/>
    <mergeCell ref="KVY577:KWF577"/>
    <mergeCell ref="KWG577:KWN577"/>
    <mergeCell ref="KWO577:KWV577"/>
    <mergeCell ref="KWW577:KXD577"/>
    <mergeCell ref="KXE577:KXL577"/>
    <mergeCell ref="KXM577:KXT577"/>
    <mergeCell ref="KXU577:KYB577"/>
    <mergeCell ref="KSO577:KSV577"/>
    <mergeCell ref="KSW577:KTD577"/>
    <mergeCell ref="KTE577:KTL577"/>
    <mergeCell ref="KTM577:KTT577"/>
    <mergeCell ref="KTU577:KUB577"/>
    <mergeCell ref="KUC577:KUJ577"/>
    <mergeCell ref="KUK577:KUR577"/>
    <mergeCell ref="KUS577:KUZ577"/>
    <mergeCell ref="KVA577:KVH577"/>
    <mergeCell ref="KPU577:KQB577"/>
    <mergeCell ref="KQC577:KQJ577"/>
    <mergeCell ref="KQK577:KQR577"/>
    <mergeCell ref="KQS577:KQZ577"/>
    <mergeCell ref="KRA577:KRH577"/>
    <mergeCell ref="KRI577:KRP577"/>
    <mergeCell ref="KRQ577:KRX577"/>
    <mergeCell ref="KRY577:KSF577"/>
    <mergeCell ref="KSG577:KSN577"/>
    <mergeCell ref="KNA577:KNH577"/>
    <mergeCell ref="KNI577:KNP577"/>
    <mergeCell ref="KNQ577:KNX577"/>
    <mergeCell ref="KNY577:KOF577"/>
    <mergeCell ref="KOG577:KON577"/>
    <mergeCell ref="KOO577:KOV577"/>
    <mergeCell ref="KOW577:KPD577"/>
    <mergeCell ref="KPE577:KPL577"/>
    <mergeCell ref="KPM577:KPT577"/>
    <mergeCell ref="KKG577:KKN577"/>
    <mergeCell ref="KKO577:KKV577"/>
    <mergeCell ref="KKW577:KLD577"/>
    <mergeCell ref="KLE577:KLL577"/>
    <mergeCell ref="KLM577:KLT577"/>
    <mergeCell ref="KLU577:KMB577"/>
    <mergeCell ref="KMC577:KMJ577"/>
    <mergeCell ref="KMK577:KMR577"/>
    <mergeCell ref="KMS577:KMZ577"/>
    <mergeCell ref="KHM577:KHT577"/>
    <mergeCell ref="KHU577:KIB577"/>
    <mergeCell ref="KIC577:KIJ577"/>
    <mergeCell ref="KIK577:KIR577"/>
    <mergeCell ref="KIS577:KIZ577"/>
    <mergeCell ref="KJA577:KJH577"/>
    <mergeCell ref="KJI577:KJP577"/>
    <mergeCell ref="KJQ577:KJX577"/>
    <mergeCell ref="KJY577:KKF577"/>
    <mergeCell ref="KES577:KEZ577"/>
    <mergeCell ref="KFA577:KFH577"/>
    <mergeCell ref="KFI577:KFP577"/>
    <mergeCell ref="KFQ577:KFX577"/>
    <mergeCell ref="KFY577:KGF577"/>
    <mergeCell ref="KGG577:KGN577"/>
    <mergeCell ref="KGO577:KGV577"/>
    <mergeCell ref="KGW577:KHD577"/>
    <mergeCell ref="KHE577:KHL577"/>
    <mergeCell ref="KBY577:KCF577"/>
    <mergeCell ref="KCG577:KCN577"/>
    <mergeCell ref="KCO577:KCV577"/>
    <mergeCell ref="KCW577:KDD577"/>
    <mergeCell ref="KDE577:KDL577"/>
    <mergeCell ref="KDM577:KDT577"/>
    <mergeCell ref="KDU577:KEB577"/>
    <mergeCell ref="KEC577:KEJ577"/>
    <mergeCell ref="KEK577:KER577"/>
    <mergeCell ref="JZE577:JZL577"/>
    <mergeCell ref="JZM577:JZT577"/>
    <mergeCell ref="JZU577:KAB577"/>
    <mergeCell ref="KAC577:KAJ577"/>
    <mergeCell ref="KAK577:KAR577"/>
    <mergeCell ref="KAS577:KAZ577"/>
    <mergeCell ref="KBA577:KBH577"/>
    <mergeCell ref="KBI577:KBP577"/>
    <mergeCell ref="KBQ577:KBX577"/>
    <mergeCell ref="JWK577:JWR577"/>
    <mergeCell ref="JWS577:JWZ577"/>
    <mergeCell ref="JXA577:JXH577"/>
    <mergeCell ref="JXI577:JXP577"/>
    <mergeCell ref="JXQ577:JXX577"/>
    <mergeCell ref="JXY577:JYF577"/>
    <mergeCell ref="JYG577:JYN577"/>
    <mergeCell ref="JYO577:JYV577"/>
    <mergeCell ref="JYW577:JZD577"/>
    <mergeCell ref="JTQ577:JTX577"/>
    <mergeCell ref="JTY577:JUF577"/>
    <mergeCell ref="JUG577:JUN577"/>
    <mergeCell ref="JUO577:JUV577"/>
    <mergeCell ref="JUW577:JVD577"/>
    <mergeCell ref="JVE577:JVL577"/>
    <mergeCell ref="JVM577:JVT577"/>
    <mergeCell ref="JVU577:JWB577"/>
    <mergeCell ref="JWC577:JWJ577"/>
    <mergeCell ref="JQW577:JRD577"/>
    <mergeCell ref="JRE577:JRL577"/>
    <mergeCell ref="JRM577:JRT577"/>
    <mergeCell ref="JRU577:JSB577"/>
    <mergeCell ref="JSC577:JSJ577"/>
    <mergeCell ref="JSK577:JSR577"/>
    <mergeCell ref="JSS577:JSZ577"/>
    <mergeCell ref="JTA577:JTH577"/>
    <mergeCell ref="JTI577:JTP577"/>
    <mergeCell ref="JOC577:JOJ577"/>
    <mergeCell ref="JOK577:JOR577"/>
    <mergeCell ref="JOS577:JOZ577"/>
    <mergeCell ref="JPA577:JPH577"/>
    <mergeCell ref="JPI577:JPP577"/>
    <mergeCell ref="JPQ577:JPX577"/>
    <mergeCell ref="JPY577:JQF577"/>
    <mergeCell ref="JQG577:JQN577"/>
    <mergeCell ref="JQO577:JQV577"/>
    <mergeCell ref="JLI577:JLP577"/>
    <mergeCell ref="JLQ577:JLX577"/>
    <mergeCell ref="JLY577:JMF577"/>
    <mergeCell ref="JMG577:JMN577"/>
    <mergeCell ref="JMO577:JMV577"/>
    <mergeCell ref="JMW577:JND577"/>
    <mergeCell ref="JNE577:JNL577"/>
    <mergeCell ref="JNM577:JNT577"/>
    <mergeCell ref="JNU577:JOB577"/>
    <mergeCell ref="JIO577:JIV577"/>
    <mergeCell ref="JIW577:JJD577"/>
    <mergeCell ref="JJE577:JJL577"/>
    <mergeCell ref="JJM577:JJT577"/>
    <mergeCell ref="JJU577:JKB577"/>
    <mergeCell ref="JKC577:JKJ577"/>
    <mergeCell ref="JKK577:JKR577"/>
    <mergeCell ref="JKS577:JKZ577"/>
    <mergeCell ref="JLA577:JLH577"/>
    <mergeCell ref="JFU577:JGB577"/>
    <mergeCell ref="JGC577:JGJ577"/>
    <mergeCell ref="JGK577:JGR577"/>
    <mergeCell ref="JGS577:JGZ577"/>
    <mergeCell ref="JHA577:JHH577"/>
    <mergeCell ref="JHI577:JHP577"/>
    <mergeCell ref="JHQ577:JHX577"/>
    <mergeCell ref="JHY577:JIF577"/>
    <mergeCell ref="JIG577:JIN577"/>
    <mergeCell ref="JDA577:JDH577"/>
    <mergeCell ref="JDI577:JDP577"/>
    <mergeCell ref="JDQ577:JDX577"/>
    <mergeCell ref="JDY577:JEF577"/>
    <mergeCell ref="JEG577:JEN577"/>
    <mergeCell ref="JEO577:JEV577"/>
    <mergeCell ref="JEW577:JFD577"/>
    <mergeCell ref="JFE577:JFL577"/>
    <mergeCell ref="JFM577:JFT577"/>
    <mergeCell ref="JAG577:JAN577"/>
    <mergeCell ref="JAO577:JAV577"/>
    <mergeCell ref="JAW577:JBD577"/>
    <mergeCell ref="JBE577:JBL577"/>
    <mergeCell ref="JBM577:JBT577"/>
    <mergeCell ref="JBU577:JCB577"/>
    <mergeCell ref="JCC577:JCJ577"/>
    <mergeCell ref="JCK577:JCR577"/>
    <mergeCell ref="JCS577:JCZ577"/>
    <mergeCell ref="IXM577:IXT577"/>
    <mergeCell ref="IXU577:IYB577"/>
    <mergeCell ref="IYC577:IYJ577"/>
    <mergeCell ref="IYK577:IYR577"/>
    <mergeCell ref="IYS577:IYZ577"/>
    <mergeCell ref="IZA577:IZH577"/>
    <mergeCell ref="IZI577:IZP577"/>
    <mergeCell ref="IZQ577:IZX577"/>
    <mergeCell ref="IZY577:JAF577"/>
    <mergeCell ref="IUS577:IUZ577"/>
    <mergeCell ref="IVA577:IVH577"/>
    <mergeCell ref="IVI577:IVP577"/>
    <mergeCell ref="IVQ577:IVX577"/>
    <mergeCell ref="IVY577:IWF577"/>
    <mergeCell ref="IWG577:IWN577"/>
    <mergeCell ref="IWO577:IWV577"/>
    <mergeCell ref="IWW577:IXD577"/>
    <mergeCell ref="IXE577:IXL577"/>
    <mergeCell ref="IRY577:ISF577"/>
    <mergeCell ref="ISG577:ISN577"/>
    <mergeCell ref="ISO577:ISV577"/>
    <mergeCell ref="ISW577:ITD577"/>
    <mergeCell ref="ITE577:ITL577"/>
    <mergeCell ref="ITM577:ITT577"/>
    <mergeCell ref="ITU577:IUB577"/>
    <mergeCell ref="IUC577:IUJ577"/>
    <mergeCell ref="IUK577:IUR577"/>
    <mergeCell ref="IPE577:IPL577"/>
    <mergeCell ref="IPM577:IPT577"/>
    <mergeCell ref="IPU577:IQB577"/>
    <mergeCell ref="IQC577:IQJ577"/>
    <mergeCell ref="IQK577:IQR577"/>
    <mergeCell ref="IQS577:IQZ577"/>
    <mergeCell ref="IRA577:IRH577"/>
    <mergeCell ref="IRI577:IRP577"/>
    <mergeCell ref="IRQ577:IRX577"/>
    <mergeCell ref="IMK577:IMR577"/>
    <mergeCell ref="IMS577:IMZ577"/>
    <mergeCell ref="INA577:INH577"/>
    <mergeCell ref="INI577:INP577"/>
    <mergeCell ref="INQ577:INX577"/>
    <mergeCell ref="INY577:IOF577"/>
    <mergeCell ref="IOG577:ION577"/>
    <mergeCell ref="IOO577:IOV577"/>
    <mergeCell ref="IOW577:IPD577"/>
    <mergeCell ref="IJQ577:IJX577"/>
    <mergeCell ref="IJY577:IKF577"/>
    <mergeCell ref="IKG577:IKN577"/>
    <mergeCell ref="IKO577:IKV577"/>
    <mergeCell ref="IKW577:ILD577"/>
    <mergeCell ref="ILE577:ILL577"/>
    <mergeCell ref="ILM577:ILT577"/>
    <mergeCell ref="ILU577:IMB577"/>
    <mergeCell ref="IMC577:IMJ577"/>
    <mergeCell ref="IGW577:IHD577"/>
    <mergeCell ref="IHE577:IHL577"/>
    <mergeCell ref="IHM577:IHT577"/>
    <mergeCell ref="IHU577:IIB577"/>
    <mergeCell ref="IIC577:IIJ577"/>
    <mergeCell ref="IIK577:IIR577"/>
    <mergeCell ref="IIS577:IIZ577"/>
    <mergeCell ref="IJA577:IJH577"/>
    <mergeCell ref="IJI577:IJP577"/>
    <mergeCell ref="IEC577:IEJ577"/>
    <mergeCell ref="IEK577:IER577"/>
    <mergeCell ref="IES577:IEZ577"/>
    <mergeCell ref="IFA577:IFH577"/>
    <mergeCell ref="IFI577:IFP577"/>
    <mergeCell ref="IFQ577:IFX577"/>
    <mergeCell ref="IFY577:IGF577"/>
    <mergeCell ref="IGG577:IGN577"/>
    <mergeCell ref="IGO577:IGV577"/>
    <mergeCell ref="IBI577:IBP577"/>
    <mergeCell ref="IBQ577:IBX577"/>
    <mergeCell ref="IBY577:ICF577"/>
    <mergeCell ref="ICG577:ICN577"/>
    <mergeCell ref="ICO577:ICV577"/>
    <mergeCell ref="ICW577:IDD577"/>
    <mergeCell ref="IDE577:IDL577"/>
    <mergeCell ref="IDM577:IDT577"/>
    <mergeCell ref="IDU577:IEB577"/>
    <mergeCell ref="HYO577:HYV577"/>
    <mergeCell ref="HYW577:HZD577"/>
    <mergeCell ref="HZE577:HZL577"/>
    <mergeCell ref="HZM577:HZT577"/>
    <mergeCell ref="HZU577:IAB577"/>
    <mergeCell ref="IAC577:IAJ577"/>
    <mergeCell ref="IAK577:IAR577"/>
    <mergeCell ref="IAS577:IAZ577"/>
    <mergeCell ref="IBA577:IBH577"/>
    <mergeCell ref="HVU577:HWB577"/>
    <mergeCell ref="HWC577:HWJ577"/>
    <mergeCell ref="HWK577:HWR577"/>
    <mergeCell ref="HWS577:HWZ577"/>
    <mergeCell ref="HXA577:HXH577"/>
    <mergeCell ref="HXI577:HXP577"/>
    <mergeCell ref="HXQ577:HXX577"/>
    <mergeCell ref="HXY577:HYF577"/>
    <mergeCell ref="HYG577:HYN577"/>
    <mergeCell ref="HTA577:HTH577"/>
    <mergeCell ref="HTI577:HTP577"/>
    <mergeCell ref="HTQ577:HTX577"/>
    <mergeCell ref="HTY577:HUF577"/>
    <mergeCell ref="HUG577:HUN577"/>
    <mergeCell ref="HUO577:HUV577"/>
    <mergeCell ref="HUW577:HVD577"/>
    <mergeCell ref="HVE577:HVL577"/>
    <mergeCell ref="HVM577:HVT577"/>
    <mergeCell ref="HQG577:HQN577"/>
    <mergeCell ref="HQO577:HQV577"/>
    <mergeCell ref="HQW577:HRD577"/>
    <mergeCell ref="HRE577:HRL577"/>
    <mergeCell ref="HRM577:HRT577"/>
    <mergeCell ref="HRU577:HSB577"/>
    <mergeCell ref="HSC577:HSJ577"/>
    <mergeCell ref="HSK577:HSR577"/>
    <mergeCell ref="HSS577:HSZ577"/>
    <mergeCell ref="HNM577:HNT577"/>
    <mergeCell ref="HNU577:HOB577"/>
    <mergeCell ref="HOC577:HOJ577"/>
    <mergeCell ref="HOK577:HOR577"/>
    <mergeCell ref="HOS577:HOZ577"/>
    <mergeCell ref="HPA577:HPH577"/>
    <mergeCell ref="HPI577:HPP577"/>
    <mergeCell ref="HPQ577:HPX577"/>
    <mergeCell ref="HPY577:HQF577"/>
    <mergeCell ref="HKS577:HKZ577"/>
    <mergeCell ref="HLA577:HLH577"/>
    <mergeCell ref="HLI577:HLP577"/>
    <mergeCell ref="HLQ577:HLX577"/>
    <mergeCell ref="HLY577:HMF577"/>
    <mergeCell ref="HMG577:HMN577"/>
    <mergeCell ref="HMO577:HMV577"/>
    <mergeCell ref="HMW577:HND577"/>
    <mergeCell ref="HNE577:HNL577"/>
    <mergeCell ref="HHY577:HIF577"/>
    <mergeCell ref="HIG577:HIN577"/>
    <mergeCell ref="HIO577:HIV577"/>
    <mergeCell ref="HIW577:HJD577"/>
    <mergeCell ref="HJE577:HJL577"/>
    <mergeCell ref="HJM577:HJT577"/>
    <mergeCell ref="HJU577:HKB577"/>
    <mergeCell ref="HKC577:HKJ577"/>
    <mergeCell ref="HKK577:HKR577"/>
    <mergeCell ref="HFE577:HFL577"/>
    <mergeCell ref="HFM577:HFT577"/>
    <mergeCell ref="HFU577:HGB577"/>
    <mergeCell ref="HGC577:HGJ577"/>
    <mergeCell ref="HGK577:HGR577"/>
    <mergeCell ref="HGS577:HGZ577"/>
    <mergeCell ref="HHA577:HHH577"/>
    <mergeCell ref="HHI577:HHP577"/>
    <mergeCell ref="HHQ577:HHX577"/>
    <mergeCell ref="HCK577:HCR577"/>
    <mergeCell ref="HCS577:HCZ577"/>
    <mergeCell ref="HDA577:HDH577"/>
    <mergeCell ref="HDI577:HDP577"/>
    <mergeCell ref="HDQ577:HDX577"/>
    <mergeCell ref="HDY577:HEF577"/>
    <mergeCell ref="HEG577:HEN577"/>
    <mergeCell ref="HEO577:HEV577"/>
    <mergeCell ref="HEW577:HFD577"/>
    <mergeCell ref="GZQ577:GZX577"/>
    <mergeCell ref="GZY577:HAF577"/>
    <mergeCell ref="HAG577:HAN577"/>
    <mergeCell ref="HAO577:HAV577"/>
    <mergeCell ref="HAW577:HBD577"/>
    <mergeCell ref="HBE577:HBL577"/>
    <mergeCell ref="HBM577:HBT577"/>
    <mergeCell ref="HBU577:HCB577"/>
    <mergeCell ref="HCC577:HCJ577"/>
    <mergeCell ref="GWW577:GXD577"/>
    <mergeCell ref="GXE577:GXL577"/>
    <mergeCell ref="GXM577:GXT577"/>
    <mergeCell ref="GXU577:GYB577"/>
    <mergeCell ref="GYC577:GYJ577"/>
    <mergeCell ref="GYK577:GYR577"/>
    <mergeCell ref="GYS577:GYZ577"/>
    <mergeCell ref="GZA577:GZH577"/>
    <mergeCell ref="GZI577:GZP577"/>
    <mergeCell ref="GUC577:GUJ577"/>
    <mergeCell ref="GUK577:GUR577"/>
    <mergeCell ref="GUS577:GUZ577"/>
    <mergeCell ref="GVA577:GVH577"/>
    <mergeCell ref="GVI577:GVP577"/>
    <mergeCell ref="GVQ577:GVX577"/>
    <mergeCell ref="GVY577:GWF577"/>
    <mergeCell ref="GWG577:GWN577"/>
    <mergeCell ref="GWO577:GWV577"/>
    <mergeCell ref="GRI577:GRP577"/>
    <mergeCell ref="GRQ577:GRX577"/>
    <mergeCell ref="GRY577:GSF577"/>
    <mergeCell ref="GSG577:GSN577"/>
    <mergeCell ref="GSO577:GSV577"/>
    <mergeCell ref="GSW577:GTD577"/>
    <mergeCell ref="GTE577:GTL577"/>
    <mergeCell ref="GTM577:GTT577"/>
    <mergeCell ref="GTU577:GUB577"/>
    <mergeCell ref="GOO577:GOV577"/>
    <mergeCell ref="GOW577:GPD577"/>
    <mergeCell ref="GPE577:GPL577"/>
    <mergeCell ref="GPM577:GPT577"/>
    <mergeCell ref="GPU577:GQB577"/>
    <mergeCell ref="GQC577:GQJ577"/>
    <mergeCell ref="GQK577:GQR577"/>
    <mergeCell ref="GQS577:GQZ577"/>
    <mergeCell ref="GRA577:GRH577"/>
    <mergeCell ref="GLU577:GMB577"/>
    <mergeCell ref="GMC577:GMJ577"/>
    <mergeCell ref="GMK577:GMR577"/>
    <mergeCell ref="GMS577:GMZ577"/>
    <mergeCell ref="GNA577:GNH577"/>
    <mergeCell ref="GNI577:GNP577"/>
    <mergeCell ref="GNQ577:GNX577"/>
    <mergeCell ref="GNY577:GOF577"/>
    <mergeCell ref="GOG577:GON577"/>
    <mergeCell ref="GJA577:GJH577"/>
    <mergeCell ref="GJI577:GJP577"/>
    <mergeCell ref="GJQ577:GJX577"/>
    <mergeCell ref="GJY577:GKF577"/>
    <mergeCell ref="GKG577:GKN577"/>
    <mergeCell ref="GKO577:GKV577"/>
    <mergeCell ref="GKW577:GLD577"/>
    <mergeCell ref="GLE577:GLL577"/>
    <mergeCell ref="GLM577:GLT577"/>
    <mergeCell ref="GGG577:GGN577"/>
    <mergeCell ref="GGO577:GGV577"/>
    <mergeCell ref="GGW577:GHD577"/>
    <mergeCell ref="GHE577:GHL577"/>
    <mergeCell ref="GHM577:GHT577"/>
    <mergeCell ref="GHU577:GIB577"/>
    <mergeCell ref="GIC577:GIJ577"/>
    <mergeCell ref="GIK577:GIR577"/>
    <mergeCell ref="GIS577:GIZ577"/>
    <mergeCell ref="GDM577:GDT577"/>
    <mergeCell ref="GDU577:GEB577"/>
    <mergeCell ref="GEC577:GEJ577"/>
    <mergeCell ref="GEK577:GER577"/>
    <mergeCell ref="GES577:GEZ577"/>
    <mergeCell ref="GFA577:GFH577"/>
    <mergeCell ref="GFI577:GFP577"/>
    <mergeCell ref="GFQ577:GFX577"/>
    <mergeCell ref="GFY577:GGF577"/>
    <mergeCell ref="GAS577:GAZ577"/>
    <mergeCell ref="GBA577:GBH577"/>
    <mergeCell ref="GBI577:GBP577"/>
    <mergeCell ref="GBQ577:GBX577"/>
    <mergeCell ref="GBY577:GCF577"/>
    <mergeCell ref="GCG577:GCN577"/>
    <mergeCell ref="GCO577:GCV577"/>
    <mergeCell ref="GCW577:GDD577"/>
    <mergeCell ref="GDE577:GDL577"/>
    <mergeCell ref="FXY577:FYF577"/>
    <mergeCell ref="FYG577:FYN577"/>
    <mergeCell ref="FYO577:FYV577"/>
    <mergeCell ref="FYW577:FZD577"/>
    <mergeCell ref="FZE577:FZL577"/>
    <mergeCell ref="FZM577:FZT577"/>
    <mergeCell ref="FZU577:GAB577"/>
    <mergeCell ref="GAC577:GAJ577"/>
    <mergeCell ref="GAK577:GAR577"/>
    <mergeCell ref="FVE577:FVL577"/>
    <mergeCell ref="FVM577:FVT577"/>
    <mergeCell ref="FVU577:FWB577"/>
    <mergeCell ref="FWC577:FWJ577"/>
    <mergeCell ref="FWK577:FWR577"/>
    <mergeCell ref="FWS577:FWZ577"/>
    <mergeCell ref="FXA577:FXH577"/>
    <mergeCell ref="FXI577:FXP577"/>
    <mergeCell ref="FXQ577:FXX577"/>
    <mergeCell ref="FSK577:FSR577"/>
    <mergeCell ref="FSS577:FSZ577"/>
    <mergeCell ref="FTA577:FTH577"/>
    <mergeCell ref="FTI577:FTP577"/>
    <mergeCell ref="FTQ577:FTX577"/>
    <mergeCell ref="FTY577:FUF577"/>
    <mergeCell ref="FUG577:FUN577"/>
    <mergeCell ref="FUO577:FUV577"/>
    <mergeCell ref="FUW577:FVD577"/>
    <mergeCell ref="FPQ577:FPX577"/>
    <mergeCell ref="FPY577:FQF577"/>
    <mergeCell ref="FQG577:FQN577"/>
    <mergeCell ref="FQO577:FQV577"/>
    <mergeCell ref="FQW577:FRD577"/>
    <mergeCell ref="FRE577:FRL577"/>
    <mergeCell ref="FRM577:FRT577"/>
    <mergeCell ref="FRU577:FSB577"/>
    <mergeCell ref="FSC577:FSJ577"/>
    <mergeCell ref="FMW577:FND577"/>
    <mergeCell ref="FNE577:FNL577"/>
    <mergeCell ref="FNM577:FNT577"/>
    <mergeCell ref="FNU577:FOB577"/>
    <mergeCell ref="FOC577:FOJ577"/>
    <mergeCell ref="FOK577:FOR577"/>
    <mergeCell ref="FOS577:FOZ577"/>
    <mergeCell ref="FPA577:FPH577"/>
    <mergeCell ref="FPI577:FPP577"/>
    <mergeCell ref="FKC577:FKJ577"/>
    <mergeCell ref="FKK577:FKR577"/>
    <mergeCell ref="FKS577:FKZ577"/>
    <mergeCell ref="FLA577:FLH577"/>
    <mergeCell ref="FLI577:FLP577"/>
    <mergeCell ref="FLQ577:FLX577"/>
    <mergeCell ref="FLY577:FMF577"/>
    <mergeCell ref="FMG577:FMN577"/>
    <mergeCell ref="FMO577:FMV577"/>
    <mergeCell ref="FHI577:FHP577"/>
    <mergeCell ref="FHQ577:FHX577"/>
    <mergeCell ref="FHY577:FIF577"/>
    <mergeCell ref="FIG577:FIN577"/>
    <mergeCell ref="FIO577:FIV577"/>
    <mergeCell ref="FIW577:FJD577"/>
    <mergeCell ref="FJE577:FJL577"/>
    <mergeCell ref="FJM577:FJT577"/>
    <mergeCell ref="FJU577:FKB577"/>
    <mergeCell ref="FEO577:FEV577"/>
    <mergeCell ref="FEW577:FFD577"/>
    <mergeCell ref="FFE577:FFL577"/>
    <mergeCell ref="FFM577:FFT577"/>
    <mergeCell ref="FFU577:FGB577"/>
    <mergeCell ref="FGC577:FGJ577"/>
    <mergeCell ref="FGK577:FGR577"/>
    <mergeCell ref="FGS577:FGZ577"/>
    <mergeCell ref="FHA577:FHH577"/>
    <mergeCell ref="FBU577:FCB577"/>
    <mergeCell ref="FCC577:FCJ577"/>
    <mergeCell ref="FCK577:FCR577"/>
    <mergeCell ref="FCS577:FCZ577"/>
    <mergeCell ref="FDA577:FDH577"/>
    <mergeCell ref="FDI577:FDP577"/>
    <mergeCell ref="FDQ577:FDX577"/>
    <mergeCell ref="FDY577:FEF577"/>
    <mergeCell ref="FEG577:FEN577"/>
    <mergeCell ref="EZA577:EZH577"/>
    <mergeCell ref="EZI577:EZP577"/>
    <mergeCell ref="EZQ577:EZX577"/>
    <mergeCell ref="EZY577:FAF577"/>
    <mergeCell ref="FAG577:FAN577"/>
    <mergeCell ref="FAO577:FAV577"/>
    <mergeCell ref="FAW577:FBD577"/>
    <mergeCell ref="FBE577:FBL577"/>
    <mergeCell ref="FBM577:FBT577"/>
    <mergeCell ref="EWG577:EWN577"/>
    <mergeCell ref="EWO577:EWV577"/>
    <mergeCell ref="EWW577:EXD577"/>
    <mergeCell ref="EXE577:EXL577"/>
    <mergeCell ref="EXM577:EXT577"/>
    <mergeCell ref="EXU577:EYB577"/>
    <mergeCell ref="EYC577:EYJ577"/>
    <mergeCell ref="EYK577:EYR577"/>
    <mergeCell ref="EYS577:EYZ577"/>
    <mergeCell ref="ETM577:ETT577"/>
    <mergeCell ref="ETU577:EUB577"/>
    <mergeCell ref="EUC577:EUJ577"/>
    <mergeCell ref="EUK577:EUR577"/>
    <mergeCell ref="EUS577:EUZ577"/>
    <mergeCell ref="EVA577:EVH577"/>
    <mergeCell ref="EVI577:EVP577"/>
    <mergeCell ref="EVQ577:EVX577"/>
    <mergeCell ref="EVY577:EWF577"/>
    <mergeCell ref="EQS577:EQZ577"/>
    <mergeCell ref="ERA577:ERH577"/>
    <mergeCell ref="ERI577:ERP577"/>
    <mergeCell ref="ERQ577:ERX577"/>
    <mergeCell ref="ERY577:ESF577"/>
    <mergeCell ref="ESG577:ESN577"/>
    <mergeCell ref="ESO577:ESV577"/>
    <mergeCell ref="ESW577:ETD577"/>
    <mergeCell ref="ETE577:ETL577"/>
    <mergeCell ref="ENY577:EOF577"/>
    <mergeCell ref="EOG577:EON577"/>
    <mergeCell ref="EOO577:EOV577"/>
    <mergeCell ref="EOW577:EPD577"/>
    <mergeCell ref="EPE577:EPL577"/>
    <mergeCell ref="EPM577:EPT577"/>
    <mergeCell ref="EPU577:EQB577"/>
    <mergeCell ref="EQC577:EQJ577"/>
    <mergeCell ref="EQK577:EQR577"/>
    <mergeCell ref="ELE577:ELL577"/>
    <mergeCell ref="ELM577:ELT577"/>
    <mergeCell ref="ELU577:EMB577"/>
    <mergeCell ref="EMC577:EMJ577"/>
    <mergeCell ref="EMK577:EMR577"/>
    <mergeCell ref="EMS577:EMZ577"/>
    <mergeCell ref="ENA577:ENH577"/>
    <mergeCell ref="ENI577:ENP577"/>
    <mergeCell ref="ENQ577:ENX577"/>
    <mergeCell ref="EIK577:EIR577"/>
    <mergeCell ref="EIS577:EIZ577"/>
    <mergeCell ref="EJA577:EJH577"/>
    <mergeCell ref="EJI577:EJP577"/>
    <mergeCell ref="EJQ577:EJX577"/>
    <mergeCell ref="EJY577:EKF577"/>
    <mergeCell ref="EKG577:EKN577"/>
    <mergeCell ref="EKO577:EKV577"/>
    <mergeCell ref="EKW577:ELD577"/>
    <mergeCell ref="EFQ577:EFX577"/>
    <mergeCell ref="EFY577:EGF577"/>
    <mergeCell ref="EGG577:EGN577"/>
    <mergeCell ref="EGO577:EGV577"/>
    <mergeCell ref="EGW577:EHD577"/>
    <mergeCell ref="EHE577:EHL577"/>
    <mergeCell ref="EHM577:EHT577"/>
    <mergeCell ref="EHU577:EIB577"/>
    <mergeCell ref="EIC577:EIJ577"/>
    <mergeCell ref="ECW577:EDD577"/>
    <mergeCell ref="EDE577:EDL577"/>
    <mergeCell ref="EDM577:EDT577"/>
    <mergeCell ref="EDU577:EEB577"/>
    <mergeCell ref="EEC577:EEJ577"/>
    <mergeCell ref="EEK577:EER577"/>
    <mergeCell ref="EES577:EEZ577"/>
    <mergeCell ref="EFA577:EFH577"/>
    <mergeCell ref="EFI577:EFP577"/>
    <mergeCell ref="EAC577:EAJ577"/>
    <mergeCell ref="EAK577:EAR577"/>
    <mergeCell ref="EAS577:EAZ577"/>
    <mergeCell ref="EBA577:EBH577"/>
    <mergeCell ref="EBI577:EBP577"/>
    <mergeCell ref="EBQ577:EBX577"/>
    <mergeCell ref="EBY577:ECF577"/>
    <mergeCell ref="ECG577:ECN577"/>
    <mergeCell ref="ECO577:ECV577"/>
    <mergeCell ref="DXI577:DXP577"/>
    <mergeCell ref="DXQ577:DXX577"/>
    <mergeCell ref="DXY577:DYF577"/>
    <mergeCell ref="DYG577:DYN577"/>
    <mergeCell ref="DYO577:DYV577"/>
    <mergeCell ref="DYW577:DZD577"/>
    <mergeCell ref="DZE577:DZL577"/>
    <mergeCell ref="DZM577:DZT577"/>
    <mergeCell ref="DZU577:EAB577"/>
    <mergeCell ref="DUO577:DUV577"/>
    <mergeCell ref="DUW577:DVD577"/>
    <mergeCell ref="DVE577:DVL577"/>
    <mergeCell ref="DVM577:DVT577"/>
    <mergeCell ref="DVU577:DWB577"/>
    <mergeCell ref="DWC577:DWJ577"/>
    <mergeCell ref="DWK577:DWR577"/>
    <mergeCell ref="DWS577:DWZ577"/>
    <mergeCell ref="DXA577:DXH577"/>
    <mergeCell ref="DRU577:DSB577"/>
    <mergeCell ref="DSC577:DSJ577"/>
    <mergeCell ref="DSK577:DSR577"/>
    <mergeCell ref="DSS577:DSZ577"/>
    <mergeCell ref="DTA577:DTH577"/>
    <mergeCell ref="DTI577:DTP577"/>
    <mergeCell ref="DTQ577:DTX577"/>
    <mergeCell ref="DTY577:DUF577"/>
    <mergeCell ref="DUG577:DUN577"/>
    <mergeCell ref="DPA577:DPH577"/>
    <mergeCell ref="DPI577:DPP577"/>
    <mergeCell ref="DPQ577:DPX577"/>
    <mergeCell ref="DPY577:DQF577"/>
    <mergeCell ref="DQG577:DQN577"/>
    <mergeCell ref="DQO577:DQV577"/>
    <mergeCell ref="DQW577:DRD577"/>
    <mergeCell ref="DRE577:DRL577"/>
    <mergeCell ref="DRM577:DRT577"/>
    <mergeCell ref="DMG577:DMN577"/>
    <mergeCell ref="DMO577:DMV577"/>
    <mergeCell ref="DMW577:DND577"/>
    <mergeCell ref="DNE577:DNL577"/>
    <mergeCell ref="DNM577:DNT577"/>
    <mergeCell ref="DNU577:DOB577"/>
    <mergeCell ref="DOC577:DOJ577"/>
    <mergeCell ref="DOK577:DOR577"/>
    <mergeCell ref="DOS577:DOZ577"/>
    <mergeCell ref="DJM577:DJT577"/>
    <mergeCell ref="DJU577:DKB577"/>
    <mergeCell ref="DKC577:DKJ577"/>
    <mergeCell ref="DKK577:DKR577"/>
    <mergeCell ref="DKS577:DKZ577"/>
    <mergeCell ref="DLA577:DLH577"/>
    <mergeCell ref="DLI577:DLP577"/>
    <mergeCell ref="DLQ577:DLX577"/>
    <mergeCell ref="DLY577:DMF577"/>
    <mergeCell ref="DGS577:DGZ577"/>
    <mergeCell ref="DHA577:DHH577"/>
    <mergeCell ref="DHI577:DHP577"/>
    <mergeCell ref="DHQ577:DHX577"/>
    <mergeCell ref="DHY577:DIF577"/>
    <mergeCell ref="DIG577:DIN577"/>
    <mergeCell ref="DIO577:DIV577"/>
    <mergeCell ref="DIW577:DJD577"/>
    <mergeCell ref="DJE577:DJL577"/>
    <mergeCell ref="DDY577:DEF577"/>
    <mergeCell ref="DEG577:DEN577"/>
    <mergeCell ref="DEO577:DEV577"/>
    <mergeCell ref="DEW577:DFD577"/>
    <mergeCell ref="DFE577:DFL577"/>
    <mergeCell ref="DFM577:DFT577"/>
    <mergeCell ref="DFU577:DGB577"/>
    <mergeCell ref="DGC577:DGJ577"/>
    <mergeCell ref="DGK577:DGR577"/>
    <mergeCell ref="DBE577:DBL577"/>
    <mergeCell ref="DBM577:DBT577"/>
    <mergeCell ref="DBU577:DCB577"/>
    <mergeCell ref="DCC577:DCJ577"/>
    <mergeCell ref="DCK577:DCR577"/>
    <mergeCell ref="DCS577:DCZ577"/>
    <mergeCell ref="DDA577:DDH577"/>
    <mergeCell ref="DDI577:DDP577"/>
    <mergeCell ref="DDQ577:DDX577"/>
    <mergeCell ref="CYK577:CYR577"/>
    <mergeCell ref="CYS577:CYZ577"/>
    <mergeCell ref="CZA577:CZH577"/>
    <mergeCell ref="CZI577:CZP577"/>
    <mergeCell ref="CZQ577:CZX577"/>
    <mergeCell ref="CZY577:DAF577"/>
    <mergeCell ref="DAG577:DAN577"/>
    <mergeCell ref="DAO577:DAV577"/>
    <mergeCell ref="DAW577:DBD577"/>
    <mergeCell ref="CVQ577:CVX577"/>
    <mergeCell ref="CVY577:CWF577"/>
    <mergeCell ref="CWG577:CWN577"/>
    <mergeCell ref="CWO577:CWV577"/>
    <mergeCell ref="CWW577:CXD577"/>
    <mergeCell ref="CXE577:CXL577"/>
    <mergeCell ref="CXM577:CXT577"/>
    <mergeCell ref="CXU577:CYB577"/>
    <mergeCell ref="CYC577:CYJ577"/>
    <mergeCell ref="CSW577:CTD577"/>
    <mergeCell ref="CTE577:CTL577"/>
    <mergeCell ref="CTM577:CTT577"/>
    <mergeCell ref="CTU577:CUB577"/>
    <mergeCell ref="CUC577:CUJ577"/>
    <mergeCell ref="CUK577:CUR577"/>
    <mergeCell ref="CUS577:CUZ577"/>
    <mergeCell ref="CVA577:CVH577"/>
    <mergeCell ref="CVI577:CVP577"/>
    <mergeCell ref="CQC577:CQJ577"/>
    <mergeCell ref="CQK577:CQR577"/>
    <mergeCell ref="CQS577:CQZ577"/>
    <mergeCell ref="CRA577:CRH577"/>
    <mergeCell ref="CRI577:CRP577"/>
    <mergeCell ref="CRQ577:CRX577"/>
    <mergeCell ref="CRY577:CSF577"/>
    <mergeCell ref="CSG577:CSN577"/>
    <mergeCell ref="CSO577:CSV577"/>
    <mergeCell ref="CNI577:CNP577"/>
    <mergeCell ref="CNQ577:CNX577"/>
    <mergeCell ref="CNY577:COF577"/>
    <mergeCell ref="COG577:CON577"/>
    <mergeCell ref="COO577:COV577"/>
    <mergeCell ref="COW577:CPD577"/>
    <mergeCell ref="CPE577:CPL577"/>
    <mergeCell ref="CPM577:CPT577"/>
    <mergeCell ref="CPU577:CQB577"/>
    <mergeCell ref="CKO577:CKV577"/>
    <mergeCell ref="CKW577:CLD577"/>
    <mergeCell ref="CLE577:CLL577"/>
    <mergeCell ref="CLM577:CLT577"/>
    <mergeCell ref="CLU577:CMB577"/>
    <mergeCell ref="CMC577:CMJ577"/>
    <mergeCell ref="CMK577:CMR577"/>
    <mergeCell ref="CMS577:CMZ577"/>
    <mergeCell ref="CNA577:CNH577"/>
    <mergeCell ref="CHU577:CIB577"/>
    <mergeCell ref="CIC577:CIJ577"/>
    <mergeCell ref="CIK577:CIR577"/>
    <mergeCell ref="CIS577:CIZ577"/>
    <mergeCell ref="CJA577:CJH577"/>
    <mergeCell ref="CJI577:CJP577"/>
    <mergeCell ref="CJQ577:CJX577"/>
    <mergeCell ref="CJY577:CKF577"/>
    <mergeCell ref="CKG577:CKN577"/>
    <mergeCell ref="CFA577:CFH577"/>
    <mergeCell ref="CFI577:CFP577"/>
    <mergeCell ref="CFQ577:CFX577"/>
    <mergeCell ref="CFY577:CGF577"/>
    <mergeCell ref="CGG577:CGN577"/>
    <mergeCell ref="CGO577:CGV577"/>
    <mergeCell ref="CGW577:CHD577"/>
    <mergeCell ref="CHE577:CHL577"/>
    <mergeCell ref="CHM577:CHT577"/>
    <mergeCell ref="CCG577:CCN577"/>
    <mergeCell ref="CCO577:CCV577"/>
    <mergeCell ref="CCW577:CDD577"/>
    <mergeCell ref="CDE577:CDL577"/>
    <mergeCell ref="CDM577:CDT577"/>
    <mergeCell ref="CDU577:CEB577"/>
    <mergeCell ref="CEC577:CEJ577"/>
    <mergeCell ref="CEK577:CER577"/>
    <mergeCell ref="CES577:CEZ577"/>
    <mergeCell ref="BZM577:BZT577"/>
    <mergeCell ref="BZU577:CAB577"/>
    <mergeCell ref="CAC577:CAJ577"/>
    <mergeCell ref="CAK577:CAR577"/>
    <mergeCell ref="CAS577:CAZ577"/>
    <mergeCell ref="CBA577:CBH577"/>
    <mergeCell ref="CBI577:CBP577"/>
    <mergeCell ref="CBQ577:CBX577"/>
    <mergeCell ref="CBY577:CCF577"/>
    <mergeCell ref="BWS577:BWZ577"/>
    <mergeCell ref="BXA577:BXH577"/>
    <mergeCell ref="BXI577:BXP577"/>
    <mergeCell ref="BXQ577:BXX577"/>
    <mergeCell ref="BXY577:BYF577"/>
    <mergeCell ref="BYG577:BYN577"/>
    <mergeCell ref="BYO577:BYV577"/>
    <mergeCell ref="BYW577:BZD577"/>
    <mergeCell ref="BZE577:BZL577"/>
    <mergeCell ref="BTY577:BUF577"/>
    <mergeCell ref="BUG577:BUN577"/>
    <mergeCell ref="BUO577:BUV577"/>
    <mergeCell ref="BUW577:BVD577"/>
    <mergeCell ref="BVE577:BVL577"/>
    <mergeCell ref="BVM577:BVT577"/>
    <mergeCell ref="BVU577:BWB577"/>
    <mergeCell ref="BWC577:BWJ577"/>
    <mergeCell ref="BWK577:BWR577"/>
    <mergeCell ref="BRE577:BRL577"/>
    <mergeCell ref="BRM577:BRT577"/>
    <mergeCell ref="BRU577:BSB577"/>
    <mergeCell ref="BSC577:BSJ577"/>
    <mergeCell ref="BSK577:BSR577"/>
    <mergeCell ref="BSS577:BSZ577"/>
    <mergeCell ref="BTA577:BTH577"/>
    <mergeCell ref="BTI577:BTP577"/>
    <mergeCell ref="BTQ577:BTX577"/>
    <mergeCell ref="BOK577:BOR577"/>
    <mergeCell ref="BOS577:BOZ577"/>
    <mergeCell ref="BPA577:BPH577"/>
    <mergeCell ref="BPI577:BPP577"/>
    <mergeCell ref="BPQ577:BPX577"/>
    <mergeCell ref="BPY577:BQF577"/>
    <mergeCell ref="BQG577:BQN577"/>
    <mergeCell ref="BQO577:BQV577"/>
    <mergeCell ref="BQW577:BRD577"/>
    <mergeCell ref="BLQ577:BLX577"/>
    <mergeCell ref="BLY577:BMF577"/>
    <mergeCell ref="BMG577:BMN577"/>
    <mergeCell ref="BMO577:BMV577"/>
    <mergeCell ref="BMW577:BND577"/>
    <mergeCell ref="BNE577:BNL577"/>
    <mergeCell ref="BNM577:BNT577"/>
    <mergeCell ref="BNU577:BOB577"/>
    <mergeCell ref="BOC577:BOJ577"/>
    <mergeCell ref="BIW577:BJD577"/>
    <mergeCell ref="BJE577:BJL577"/>
    <mergeCell ref="BJM577:BJT577"/>
    <mergeCell ref="BJU577:BKB577"/>
    <mergeCell ref="BKC577:BKJ577"/>
    <mergeCell ref="BKK577:BKR577"/>
    <mergeCell ref="BKS577:BKZ577"/>
    <mergeCell ref="BLA577:BLH577"/>
    <mergeCell ref="BLI577:BLP577"/>
    <mergeCell ref="BGC577:BGJ577"/>
    <mergeCell ref="BGK577:BGR577"/>
    <mergeCell ref="BGS577:BGZ577"/>
    <mergeCell ref="BHA577:BHH577"/>
    <mergeCell ref="BHI577:BHP577"/>
    <mergeCell ref="BHQ577:BHX577"/>
    <mergeCell ref="BHY577:BIF577"/>
    <mergeCell ref="BIG577:BIN577"/>
    <mergeCell ref="BIO577:BIV577"/>
    <mergeCell ref="BDI577:BDP577"/>
    <mergeCell ref="BDQ577:BDX577"/>
    <mergeCell ref="BDY577:BEF577"/>
    <mergeCell ref="BEG577:BEN577"/>
    <mergeCell ref="BEO577:BEV577"/>
    <mergeCell ref="BEW577:BFD577"/>
    <mergeCell ref="BFE577:BFL577"/>
    <mergeCell ref="BFM577:BFT577"/>
    <mergeCell ref="BFU577:BGB577"/>
    <mergeCell ref="BAO577:BAV577"/>
    <mergeCell ref="BAW577:BBD577"/>
    <mergeCell ref="BBE577:BBL577"/>
    <mergeCell ref="BBM577:BBT577"/>
    <mergeCell ref="BBU577:BCB577"/>
    <mergeCell ref="BCC577:BCJ577"/>
    <mergeCell ref="BCK577:BCR577"/>
    <mergeCell ref="BCS577:BCZ577"/>
    <mergeCell ref="BDA577:BDH577"/>
    <mergeCell ref="AXU577:AYB577"/>
    <mergeCell ref="AYC577:AYJ577"/>
    <mergeCell ref="AYK577:AYR577"/>
    <mergeCell ref="AYS577:AYZ577"/>
    <mergeCell ref="AZA577:AZH577"/>
    <mergeCell ref="AZI577:AZP577"/>
    <mergeCell ref="AZQ577:AZX577"/>
    <mergeCell ref="AZY577:BAF577"/>
    <mergeCell ref="BAG577:BAN577"/>
    <mergeCell ref="AVA577:AVH577"/>
    <mergeCell ref="AVI577:AVP577"/>
    <mergeCell ref="AVQ577:AVX577"/>
    <mergeCell ref="AVY577:AWF577"/>
    <mergeCell ref="AWG577:AWN577"/>
    <mergeCell ref="AWO577:AWV577"/>
    <mergeCell ref="AWW577:AXD577"/>
    <mergeCell ref="AXE577:AXL577"/>
    <mergeCell ref="AXM577:AXT577"/>
    <mergeCell ref="ASG577:ASN577"/>
    <mergeCell ref="ASO577:ASV577"/>
    <mergeCell ref="ASW577:ATD577"/>
    <mergeCell ref="ATE577:ATL577"/>
    <mergeCell ref="ATM577:ATT577"/>
    <mergeCell ref="ATU577:AUB577"/>
    <mergeCell ref="AUC577:AUJ577"/>
    <mergeCell ref="AUK577:AUR577"/>
    <mergeCell ref="AUS577:AUZ577"/>
    <mergeCell ref="APM577:APT577"/>
    <mergeCell ref="APU577:AQB577"/>
    <mergeCell ref="AQC577:AQJ577"/>
    <mergeCell ref="AQK577:AQR577"/>
    <mergeCell ref="AQS577:AQZ577"/>
    <mergeCell ref="ARA577:ARH577"/>
    <mergeCell ref="ARI577:ARP577"/>
    <mergeCell ref="ARQ577:ARX577"/>
    <mergeCell ref="ARY577:ASF577"/>
    <mergeCell ref="AMS577:AMZ577"/>
    <mergeCell ref="ANA577:ANH577"/>
    <mergeCell ref="ANI577:ANP577"/>
    <mergeCell ref="ANQ577:ANX577"/>
    <mergeCell ref="ANY577:AOF577"/>
    <mergeCell ref="AOG577:AON577"/>
    <mergeCell ref="AOO577:AOV577"/>
    <mergeCell ref="AOW577:APD577"/>
    <mergeCell ref="APE577:APL577"/>
    <mergeCell ref="AJY577:AKF577"/>
    <mergeCell ref="AKG577:AKN577"/>
    <mergeCell ref="AKO577:AKV577"/>
    <mergeCell ref="AKW577:ALD577"/>
    <mergeCell ref="ALE577:ALL577"/>
    <mergeCell ref="ALM577:ALT577"/>
    <mergeCell ref="ALU577:AMB577"/>
    <mergeCell ref="AMC577:AMJ577"/>
    <mergeCell ref="AMK577:AMR577"/>
    <mergeCell ref="AHE577:AHL577"/>
    <mergeCell ref="AHM577:AHT577"/>
    <mergeCell ref="AHU577:AIB577"/>
    <mergeCell ref="AIC577:AIJ577"/>
    <mergeCell ref="AIK577:AIR577"/>
    <mergeCell ref="AIS577:AIZ577"/>
    <mergeCell ref="AJA577:AJH577"/>
    <mergeCell ref="AJI577:AJP577"/>
    <mergeCell ref="AJQ577:AJX577"/>
    <mergeCell ref="AEK577:AER577"/>
    <mergeCell ref="AES577:AEZ577"/>
    <mergeCell ref="AFA577:AFH577"/>
    <mergeCell ref="AFI577:AFP577"/>
    <mergeCell ref="AFQ577:AFX577"/>
    <mergeCell ref="AFY577:AGF577"/>
    <mergeCell ref="AGG577:AGN577"/>
    <mergeCell ref="AGO577:AGV577"/>
    <mergeCell ref="AGW577:AHD577"/>
    <mergeCell ref="ABQ577:ABX577"/>
    <mergeCell ref="ABY577:ACF577"/>
    <mergeCell ref="ACG577:ACN577"/>
    <mergeCell ref="ACO577:ACV577"/>
    <mergeCell ref="ACW577:ADD577"/>
    <mergeCell ref="ADE577:ADL577"/>
    <mergeCell ref="ADM577:ADT577"/>
    <mergeCell ref="ADU577:AEB577"/>
    <mergeCell ref="AEC577:AEJ577"/>
    <mergeCell ref="YW577:ZD577"/>
    <mergeCell ref="ZE577:ZL577"/>
    <mergeCell ref="ZM577:ZT577"/>
    <mergeCell ref="ZU577:AAB577"/>
    <mergeCell ref="AAC577:AAJ577"/>
    <mergeCell ref="AAK577:AAR577"/>
    <mergeCell ref="AAS577:AAZ577"/>
    <mergeCell ref="ABA577:ABH577"/>
    <mergeCell ref="ABI577:ABP577"/>
    <mergeCell ref="WC577:WJ577"/>
    <mergeCell ref="WK577:WR577"/>
    <mergeCell ref="WS577:WZ577"/>
    <mergeCell ref="XA577:XH577"/>
    <mergeCell ref="XI577:XP577"/>
    <mergeCell ref="XQ577:XX577"/>
    <mergeCell ref="XY577:YF577"/>
    <mergeCell ref="YG577:YN577"/>
    <mergeCell ref="YO577:YV577"/>
    <mergeCell ref="TI577:TP577"/>
    <mergeCell ref="TQ577:TX577"/>
    <mergeCell ref="TY577:UF577"/>
    <mergeCell ref="UG577:UN577"/>
    <mergeCell ref="UO577:UV577"/>
    <mergeCell ref="UW577:VD577"/>
    <mergeCell ref="VE577:VL577"/>
    <mergeCell ref="VM577:VT577"/>
    <mergeCell ref="VU577:WB577"/>
    <mergeCell ref="QO577:QV577"/>
    <mergeCell ref="QW577:RD577"/>
    <mergeCell ref="RE577:RL577"/>
    <mergeCell ref="RM577:RT577"/>
    <mergeCell ref="RU577:SB577"/>
    <mergeCell ref="SC577:SJ577"/>
    <mergeCell ref="SK577:SR577"/>
    <mergeCell ref="SS577:SZ577"/>
    <mergeCell ref="TA577:TH577"/>
    <mergeCell ref="NU577:OB577"/>
    <mergeCell ref="OC577:OJ577"/>
    <mergeCell ref="OK577:OR577"/>
    <mergeCell ref="OS577:OZ577"/>
    <mergeCell ref="PA577:PH577"/>
    <mergeCell ref="PI577:PP577"/>
    <mergeCell ref="PQ577:PX577"/>
    <mergeCell ref="PY577:QF577"/>
    <mergeCell ref="QG577:QN577"/>
    <mergeCell ref="LA577:LH577"/>
    <mergeCell ref="LI577:LP577"/>
    <mergeCell ref="LQ577:LX577"/>
    <mergeCell ref="LY577:MF577"/>
    <mergeCell ref="MG577:MN577"/>
    <mergeCell ref="MO577:MV577"/>
    <mergeCell ref="MW577:ND577"/>
    <mergeCell ref="NE577:NL577"/>
    <mergeCell ref="NM577:NT577"/>
    <mergeCell ref="IO577:IV577"/>
    <mergeCell ref="IW577:JD577"/>
    <mergeCell ref="JE577:JL577"/>
    <mergeCell ref="JM577:JT577"/>
    <mergeCell ref="JU577:KB577"/>
    <mergeCell ref="KC577:KJ577"/>
    <mergeCell ref="KK577:KR577"/>
    <mergeCell ref="KS577:KZ577"/>
    <mergeCell ref="FM577:FT577"/>
    <mergeCell ref="FU577:GB577"/>
    <mergeCell ref="GC577:GJ577"/>
    <mergeCell ref="GK577:GR577"/>
    <mergeCell ref="GS577:GZ577"/>
    <mergeCell ref="HA577:HH577"/>
    <mergeCell ref="HI577:HP577"/>
    <mergeCell ref="HQ577:HX577"/>
    <mergeCell ref="HY577:IF577"/>
    <mergeCell ref="A582:B582"/>
    <mergeCell ref="A583:B583"/>
    <mergeCell ref="A570:H570"/>
    <mergeCell ref="A571:B571"/>
    <mergeCell ref="A572:B572"/>
    <mergeCell ref="A573:B573"/>
    <mergeCell ref="A574:B574"/>
    <mergeCell ref="A575:B575"/>
    <mergeCell ref="A576:B576"/>
    <mergeCell ref="D573:H574"/>
    <mergeCell ref="A577:H577"/>
    <mergeCell ref="I577:P577"/>
    <mergeCell ref="Q577:X577"/>
    <mergeCell ref="DI577:DP577"/>
    <mergeCell ref="DQ577:DX577"/>
    <mergeCell ref="DY577:EF577"/>
    <mergeCell ref="IG577:IN577"/>
    <mergeCell ref="EG577:EN577"/>
    <mergeCell ref="EO577:EV577"/>
    <mergeCell ref="EW577:FD577"/>
    <mergeCell ref="FE577:FL577"/>
    <mergeCell ref="BE577:BL577"/>
    <mergeCell ref="BM577:BT577"/>
    <mergeCell ref="BU577:CB577"/>
    <mergeCell ref="CC577:CJ577"/>
    <mergeCell ref="CK577:CR577"/>
    <mergeCell ref="CS577:CZ577"/>
    <mergeCell ref="DA577:DH577"/>
    <mergeCell ref="A578:B578"/>
    <mergeCell ref="A579:B579"/>
    <mergeCell ref="A580:B580"/>
    <mergeCell ref="A581:B581"/>
    <mergeCell ref="A557:B557"/>
    <mergeCell ref="A558:B558"/>
    <mergeCell ref="A559:B559"/>
    <mergeCell ref="A544:B544"/>
    <mergeCell ref="A545:B545"/>
    <mergeCell ref="A546:B546"/>
    <mergeCell ref="D546:H547"/>
    <mergeCell ref="A547:B547"/>
    <mergeCell ref="A548:B548"/>
    <mergeCell ref="A549:H549"/>
    <mergeCell ref="A550:B550"/>
    <mergeCell ref="A551:B551"/>
    <mergeCell ref="A569:B569"/>
    <mergeCell ref="Y577:AF577"/>
    <mergeCell ref="AG577:AN577"/>
    <mergeCell ref="AO577:AV577"/>
    <mergeCell ref="AW577:BD577"/>
    <mergeCell ref="D568:H569"/>
    <mergeCell ref="A560:B560"/>
    <mergeCell ref="D560:H561"/>
    <mergeCell ref="A561:B561"/>
    <mergeCell ref="A562:B562"/>
    <mergeCell ref="A563:H563"/>
    <mergeCell ref="A564:B564"/>
    <mergeCell ref="A565:B565"/>
    <mergeCell ref="A566:B566"/>
    <mergeCell ref="A567:B567"/>
    <mergeCell ref="A568:B568"/>
    <mergeCell ref="A555:B555"/>
    <mergeCell ref="A556:H556"/>
    <mergeCell ref="D539:H540"/>
    <mergeCell ref="A540:B540"/>
    <mergeCell ref="A541:B541"/>
    <mergeCell ref="A542:H542"/>
    <mergeCell ref="A543:B543"/>
    <mergeCell ref="A535:H535"/>
    <mergeCell ref="A528:H528"/>
    <mergeCell ref="A529:B529"/>
    <mergeCell ref="A530:B530"/>
    <mergeCell ref="A531:B531"/>
    <mergeCell ref="A532:B532"/>
    <mergeCell ref="A533:B533"/>
    <mergeCell ref="A534:B534"/>
    <mergeCell ref="A552:B552"/>
    <mergeCell ref="A553:B553"/>
    <mergeCell ref="D553:H554"/>
    <mergeCell ref="A554:B554"/>
    <mergeCell ref="XDY512:XEF512"/>
    <mergeCell ref="XEG512:XEN512"/>
    <mergeCell ref="XEO512:XEV512"/>
    <mergeCell ref="XEW512:XFD512"/>
    <mergeCell ref="A192:H192"/>
    <mergeCell ref="XBE512:XBL512"/>
    <mergeCell ref="XBM512:XBT512"/>
    <mergeCell ref="XBU512:XCB512"/>
    <mergeCell ref="XCC512:XCJ512"/>
    <mergeCell ref="XCK512:XCR512"/>
    <mergeCell ref="XCS512:XCZ512"/>
    <mergeCell ref="XDA512:XDH512"/>
    <mergeCell ref="XDI512:XDP512"/>
    <mergeCell ref="XDQ512:XDX512"/>
    <mergeCell ref="WYK512:WYR512"/>
    <mergeCell ref="WYS512:WYZ512"/>
    <mergeCell ref="WZA512:WZH512"/>
    <mergeCell ref="WZI512:WZP512"/>
    <mergeCell ref="WZQ512:WZX512"/>
    <mergeCell ref="WZY512:XAF512"/>
    <mergeCell ref="XAG512:XAN512"/>
    <mergeCell ref="D198:H201"/>
    <mergeCell ref="XAO512:XAV512"/>
    <mergeCell ref="XAW512:XBD512"/>
    <mergeCell ref="WVQ512:WVX512"/>
    <mergeCell ref="WVY512:WWF512"/>
    <mergeCell ref="WWG512:WWN512"/>
    <mergeCell ref="WWO512:WWV512"/>
    <mergeCell ref="WWW512:WXD512"/>
    <mergeCell ref="WXE512:WXL512"/>
    <mergeCell ref="WXM512:WXT512"/>
    <mergeCell ref="WXU512:WYB512"/>
    <mergeCell ref="WYC512:WYJ512"/>
    <mergeCell ref="WSW512:WTD512"/>
    <mergeCell ref="WTE512:WTL512"/>
    <mergeCell ref="WTM512:WTT512"/>
    <mergeCell ref="WTU512:WUB512"/>
    <mergeCell ref="WUC512:WUJ512"/>
    <mergeCell ref="WUK512:WUR512"/>
    <mergeCell ref="WUS512:WUZ512"/>
    <mergeCell ref="WVA512:WVH512"/>
    <mergeCell ref="WVI512:WVP512"/>
    <mergeCell ref="WQC512:WQJ512"/>
    <mergeCell ref="WQK512:WQR512"/>
    <mergeCell ref="WQS512:WQZ512"/>
    <mergeCell ref="WRA512:WRH512"/>
    <mergeCell ref="WRI512:WRP512"/>
    <mergeCell ref="WRQ512:WRX512"/>
    <mergeCell ref="WRY512:WSF512"/>
    <mergeCell ref="WSG512:WSN512"/>
    <mergeCell ref="WSO512:WSV512"/>
    <mergeCell ref="WNI512:WNP512"/>
    <mergeCell ref="WNQ512:WNX512"/>
    <mergeCell ref="WNY512:WOF512"/>
    <mergeCell ref="WOG512:WON512"/>
    <mergeCell ref="WOO512:WOV512"/>
    <mergeCell ref="WOW512:WPD512"/>
    <mergeCell ref="WPE512:WPL512"/>
    <mergeCell ref="WPM512:WPT512"/>
    <mergeCell ref="WPU512:WQB512"/>
    <mergeCell ref="WKO512:WKV512"/>
    <mergeCell ref="WKW512:WLD512"/>
    <mergeCell ref="WLE512:WLL512"/>
    <mergeCell ref="WLM512:WLT512"/>
    <mergeCell ref="WLU512:WMB512"/>
    <mergeCell ref="WMC512:WMJ512"/>
    <mergeCell ref="WMK512:WMR512"/>
    <mergeCell ref="WMS512:WMZ512"/>
    <mergeCell ref="WNA512:WNH512"/>
    <mergeCell ref="WHU512:WIB512"/>
    <mergeCell ref="WIC512:WIJ512"/>
    <mergeCell ref="WIK512:WIR512"/>
    <mergeCell ref="WIS512:WIZ512"/>
    <mergeCell ref="WJA512:WJH512"/>
    <mergeCell ref="WJI512:WJP512"/>
    <mergeCell ref="WJQ512:WJX512"/>
    <mergeCell ref="WJY512:WKF512"/>
    <mergeCell ref="WKG512:WKN512"/>
    <mergeCell ref="WFA512:WFH512"/>
    <mergeCell ref="WFI512:WFP512"/>
    <mergeCell ref="WFQ512:WFX512"/>
    <mergeCell ref="WFY512:WGF512"/>
    <mergeCell ref="WGG512:WGN512"/>
    <mergeCell ref="WGO512:WGV512"/>
    <mergeCell ref="WGW512:WHD512"/>
    <mergeCell ref="WHE512:WHL512"/>
    <mergeCell ref="WHM512:WHT512"/>
    <mergeCell ref="WCG512:WCN512"/>
    <mergeCell ref="WCO512:WCV512"/>
    <mergeCell ref="WCW512:WDD512"/>
    <mergeCell ref="WDE512:WDL512"/>
    <mergeCell ref="WDM512:WDT512"/>
    <mergeCell ref="WDU512:WEB512"/>
    <mergeCell ref="WEC512:WEJ512"/>
    <mergeCell ref="WEK512:WER512"/>
    <mergeCell ref="WES512:WEZ512"/>
    <mergeCell ref="VZM512:VZT512"/>
    <mergeCell ref="VZU512:WAB512"/>
    <mergeCell ref="WAC512:WAJ512"/>
    <mergeCell ref="WAK512:WAR512"/>
    <mergeCell ref="WAS512:WAZ512"/>
    <mergeCell ref="WBA512:WBH512"/>
    <mergeCell ref="WBI512:WBP512"/>
    <mergeCell ref="WBQ512:WBX512"/>
    <mergeCell ref="WBY512:WCF512"/>
    <mergeCell ref="VWS512:VWZ512"/>
    <mergeCell ref="VXA512:VXH512"/>
    <mergeCell ref="VXI512:VXP512"/>
    <mergeCell ref="VXQ512:VXX512"/>
    <mergeCell ref="VXY512:VYF512"/>
    <mergeCell ref="VYG512:VYN512"/>
    <mergeCell ref="VYO512:VYV512"/>
    <mergeCell ref="VYW512:VZD512"/>
    <mergeCell ref="VZE512:VZL512"/>
    <mergeCell ref="VTY512:VUF512"/>
    <mergeCell ref="VUG512:VUN512"/>
    <mergeCell ref="VUO512:VUV512"/>
    <mergeCell ref="VUW512:VVD512"/>
    <mergeCell ref="VVE512:VVL512"/>
    <mergeCell ref="VVM512:VVT512"/>
    <mergeCell ref="VVU512:VWB512"/>
    <mergeCell ref="VWC512:VWJ512"/>
    <mergeCell ref="VWK512:VWR512"/>
    <mergeCell ref="VRE512:VRL512"/>
    <mergeCell ref="VRM512:VRT512"/>
    <mergeCell ref="VRU512:VSB512"/>
    <mergeCell ref="VSC512:VSJ512"/>
    <mergeCell ref="VSK512:VSR512"/>
    <mergeCell ref="VSS512:VSZ512"/>
    <mergeCell ref="VTA512:VTH512"/>
    <mergeCell ref="VTI512:VTP512"/>
    <mergeCell ref="VTQ512:VTX512"/>
    <mergeCell ref="VOK512:VOR512"/>
    <mergeCell ref="VOS512:VOZ512"/>
    <mergeCell ref="VPA512:VPH512"/>
    <mergeCell ref="VPI512:VPP512"/>
    <mergeCell ref="VPQ512:VPX512"/>
    <mergeCell ref="VPY512:VQF512"/>
    <mergeCell ref="VQG512:VQN512"/>
    <mergeCell ref="VQO512:VQV512"/>
    <mergeCell ref="VQW512:VRD512"/>
    <mergeCell ref="VLQ512:VLX512"/>
    <mergeCell ref="VLY512:VMF512"/>
    <mergeCell ref="VMG512:VMN512"/>
    <mergeCell ref="VMO512:VMV512"/>
    <mergeCell ref="VMW512:VND512"/>
    <mergeCell ref="VNE512:VNL512"/>
    <mergeCell ref="VNM512:VNT512"/>
    <mergeCell ref="VNU512:VOB512"/>
    <mergeCell ref="VOC512:VOJ512"/>
    <mergeCell ref="VIW512:VJD512"/>
    <mergeCell ref="VJE512:VJL512"/>
    <mergeCell ref="VJM512:VJT512"/>
    <mergeCell ref="VJU512:VKB512"/>
    <mergeCell ref="VKC512:VKJ512"/>
    <mergeCell ref="VKK512:VKR512"/>
    <mergeCell ref="VKS512:VKZ512"/>
    <mergeCell ref="VLA512:VLH512"/>
    <mergeCell ref="VLI512:VLP512"/>
    <mergeCell ref="VGC512:VGJ512"/>
    <mergeCell ref="VGK512:VGR512"/>
    <mergeCell ref="VGS512:VGZ512"/>
    <mergeCell ref="VHA512:VHH512"/>
    <mergeCell ref="VHI512:VHP512"/>
    <mergeCell ref="VHQ512:VHX512"/>
    <mergeCell ref="VHY512:VIF512"/>
    <mergeCell ref="VIG512:VIN512"/>
    <mergeCell ref="VIO512:VIV512"/>
    <mergeCell ref="VDI512:VDP512"/>
    <mergeCell ref="VDQ512:VDX512"/>
    <mergeCell ref="VDY512:VEF512"/>
    <mergeCell ref="VEG512:VEN512"/>
    <mergeCell ref="VEO512:VEV512"/>
    <mergeCell ref="VEW512:VFD512"/>
    <mergeCell ref="VFE512:VFL512"/>
    <mergeCell ref="VFM512:VFT512"/>
    <mergeCell ref="VFU512:VGB512"/>
    <mergeCell ref="VAO512:VAV512"/>
    <mergeCell ref="VAW512:VBD512"/>
    <mergeCell ref="VBE512:VBL512"/>
    <mergeCell ref="VBM512:VBT512"/>
    <mergeCell ref="VBU512:VCB512"/>
    <mergeCell ref="VCC512:VCJ512"/>
    <mergeCell ref="VCK512:VCR512"/>
    <mergeCell ref="VCS512:VCZ512"/>
    <mergeCell ref="VDA512:VDH512"/>
    <mergeCell ref="UXU512:UYB512"/>
    <mergeCell ref="UYC512:UYJ512"/>
    <mergeCell ref="UYK512:UYR512"/>
    <mergeCell ref="UYS512:UYZ512"/>
    <mergeCell ref="UZA512:UZH512"/>
    <mergeCell ref="UZI512:UZP512"/>
    <mergeCell ref="UZQ512:UZX512"/>
    <mergeCell ref="UZY512:VAF512"/>
    <mergeCell ref="VAG512:VAN512"/>
    <mergeCell ref="UVA512:UVH512"/>
    <mergeCell ref="UVI512:UVP512"/>
    <mergeCell ref="UVQ512:UVX512"/>
    <mergeCell ref="UVY512:UWF512"/>
    <mergeCell ref="UWG512:UWN512"/>
    <mergeCell ref="UWO512:UWV512"/>
    <mergeCell ref="UWW512:UXD512"/>
    <mergeCell ref="UXE512:UXL512"/>
    <mergeCell ref="UXM512:UXT512"/>
    <mergeCell ref="USG512:USN512"/>
    <mergeCell ref="USO512:USV512"/>
    <mergeCell ref="USW512:UTD512"/>
    <mergeCell ref="UTE512:UTL512"/>
    <mergeCell ref="UTM512:UTT512"/>
    <mergeCell ref="UTU512:UUB512"/>
    <mergeCell ref="UUC512:UUJ512"/>
    <mergeCell ref="UUK512:UUR512"/>
    <mergeCell ref="UUS512:UUZ512"/>
    <mergeCell ref="UPM512:UPT512"/>
    <mergeCell ref="UPU512:UQB512"/>
    <mergeCell ref="UQC512:UQJ512"/>
    <mergeCell ref="UQK512:UQR512"/>
    <mergeCell ref="UQS512:UQZ512"/>
    <mergeCell ref="URA512:URH512"/>
    <mergeCell ref="URI512:URP512"/>
    <mergeCell ref="URQ512:URX512"/>
    <mergeCell ref="URY512:USF512"/>
    <mergeCell ref="UMS512:UMZ512"/>
    <mergeCell ref="UNA512:UNH512"/>
    <mergeCell ref="UNI512:UNP512"/>
    <mergeCell ref="UNQ512:UNX512"/>
    <mergeCell ref="UNY512:UOF512"/>
    <mergeCell ref="UOG512:UON512"/>
    <mergeCell ref="UOO512:UOV512"/>
    <mergeCell ref="UOW512:UPD512"/>
    <mergeCell ref="UPE512:UPL512"/>
    <mergeCell ref="UJY512:UKF512"/>
    <mergeCell ref="UKG512:UKN512"/>
    <mergeCell ref="UKO512:UKV512"/>
    <mergeCell ref="UKW512:ULD512"/>
    <mergeCell ref="ULE512:ULL512"/>
    <mergeCell ref="ULM512:ULT512"/>
    <mergeCell ref="ULU512:UMB512"/>
    <mergeCell ref="UMC512:UMJ512"/>
    <mergeCell ref="UMK512:UMR512"/>
    <mergeCell ref="UHE512:UHL512"/>
    <mergeCell ref="UHM512:UHT512"/>
    <mergeCell ref="UHU512:UIB512"/>
    <mergeCell ref="UIC512:UIJ512"/>
    <mergeCell ref="UIK512:UIR512"/>
    <mergeCell ref="UIS512:UIZ512"/>
    <mergeCell ref="UJA512:UJH512"/>
    <mergeCell ref="UJI512:UJP512"/>
    <mergeCell ref="UJQ512:UJX512"/>
    <mergeCell ref="UEK512:UER512"/>
    <mergeCell ref="UES512:UEZ512"/>
    <mergeCell ref="UFA512:UFH512"/>
    <mergeCell ref="UFI512:UFP512"/>
    <mergeCell ref="UFQ512:UFX512"/>
    <mergeCell ref="UFY512:UGF512"/>
    <mergeCell ref="UGG512:UGN512"/>
    <mergeCell ref="UGO512:UGV512"/>
    <mergeCell ref="UGW512:UHD512"/>
    <mergeCell ref="UBQ512:UBX512"/>
    <mergeCell ref="UBY512:UCF512"/>
    <mergeCell ref="UCG512:UCN512"/>
    <mergeCell ref="UCO512:UCV512"/>
    <mergeCell ref="UCW512:UDD512"/>
    <mergeCell ref="UDE512:UDL512"/>
    <mergeCell ref="UDM512:UDT512"/>
    <mergeCell ref="UDU512:UEB512"/>
    <mergeCell ref="UEC512:UEJ512"/>
    <mergeCell ref="TYW512:TZD512"/>
    <mergeCell ref="TZE512:TZL512"/>
    <mergeCell ref="TZM512:TZT512"/>
    <mergeCell ref="TZU512:UAB512"/>
    <mergeCell ref="UAC512:UAJ512"/>
    <mergeCell ref="UAK512:UAR512"/>
    <mergeCell ref="UAS512:UAZ512"/>
    <mergeCell ref="UBA512:UBH512"/>
    <mergeCell ref="UBI512:UBP512"/>
    <mergeCell ref="TWC512:TWJ512"/>
    <mergeCell ref="TWK512:TWR512"/>
    <mergeCell ref="TWS512:TWZ512"/>
    <mergeCell ref="TXA512:TXH512"/>
    <mergeCell ref="TXI512:TXP512"/>
    <mergeCell ref="TXQ512:TXX512"/>
    <mergeCell ref="TXY512:TYF512"/>
    <mergeCell ref="TYG512:TYN512"/>
    <mergeCell ref="TYO512:TYV512"/>
    <mergeCell ref="TTI512:TTP512"/>
    <mergeCell ref="TTQ512:TTX512"/>
    <mergeCell ref="TTY512:TUF512"/>
    <mergeCell ref="TUG512:TUN512"/>
    <mergeCell ref="TUO512:TUV512"/>
    <mergeCell ref="TUW512:TVD512"/>
    <mergeCell ref="TVE512:TVL512"/>
    <mergeCell ref="TVM512:TVT512"/>
    <mergeCell ref="TVU512:TWB512"/>
    <mergeCell ref="TQO512:TQV512"/>
    <mergeCell ref="TQW512:TRD512"/>
    <mergeCell ref="TRE512:TRL512"/>
    <mergeCell ref="TRM512:TRT512"/>
    <mergeCell ref="TRU512:TSB512"/>
    <mergeCell ref="TSC512:TSJ512"/>
    <mergeCell ref="TSK512:TSR512"/>
    <mergeCell ref="TSS512:TSZ512"/>
    <mergeCell ref="TTA512:TTH512"/>
    <mergeCell ref="TNU512:TOB512"/>
    <mergeCell ref="TOC512:TOJ512"/>
    <mergeCell ref="TOK512:TOR512"/>
    <mergeCell ref="TOS512:TOZ512"/>
    <mergeCell ref="TPA512:TPH512"/>
    <mergeCell ref="TPI512:TPP512"/>
    <mergeCell ref="TPQ512:TPX512"/>
    <mergeCell ref="TPY512:TQF512"/>
    <mergeCell ref="TQG512:TQN512"/>
    <mergeCell ref="TLA512:TLH512"/>
    <mergeCell ref="TLI512:TLP512"/>
    <mergeCell ref="TLQ512:TLX512"/>
    <mergeCell ref="TLY512:TMF512"/>
    <mergeCell ref="TMG512:TMN512"/>
    <mergeCell ref="TMO512:TMV512"/>
    <mergeCell ref="TMW512:TND512"/>
    <mergeCell ref="TNE512:TNL512"/>
    <mergeCell ref="TNM512:TNT512"/>
    <mergeCell ref="TIG512:TIN512"/>
    <mergeCell ref="TIO512:TIV512"/>
    <mergeCell ref="TIW512:TJD512"/>
    <mergeCell ref="TJE512:TJL512"/>
    <mergeCell ref="TJM512:TJT512"/>
    <mergeCell ref="TJU512:TKB512"/>
    <mergeCell ref="TKC512:TKJ512"/>
    <mergeCell ref="TKK512:TKR512"/>
    <mergeCell ref="TKS512:TKZ512"/>
    <mergeCell ref="TFM512:TFT512"/>
    <mergeCell ref="TFU512:TGB512"/>
    <mergeCell ref="TGC512:TGJ512"/>
    <mergeCell ref="TGK512:TGR512"/>
    <mergeCell ref="TGS512:TGZ512"/>
    <mergeCell ref="THA512:THH512"/>
    <mergeCell ref="THI512:THP512"/>
    <mergeCell ref="THQ512:THX512"/>
    <mergeCell ref="THY512:TIF512"/>
    <mergeCell ref="TCS512:TCZ512"/>
    <mergeCell ref="TDA512:TDH512"/>
    <mergeCell ref="TDI512:TDP512"/>
    <mergeCell ref="TDQ512:TDX512"/>
    <mergeCell ref="TDY512:TEF512"/>
    <mergeCell ref="TEG512:TEN512"/>
    <mergeCell ref="TEO512:TEV512"/>
    <mergeCell ref="TEW512:TFD512"/>
    <mergeCell ref="TFE512:TFL512"/>
    <mergeCell ref="SZY512:TAF512"/>
    <mergeCell ref="TAG512:TAN512"/>
    <mergeCell ref="TAO512:TAV512"/>
    <mergeCell ref="TAW512:TBD512"/>
    <mergeCell ref="TBE512:TBL512"/>
    <mergeCell ref="TBM512:TBT512"/>
    <mergeCell ref="TBU512:TCB512"/>
    <mergeCell ref="TCC512:TCJ512"/>
    <mergeCell ref="TCK512:TCR512"/>
    <mergeCell ref="SXE512:SXL512"/>
    <mergeCell ref="SXM512:SXT512"/>
    <mergeCell ref="SXU512:SYB512"/>
    <mergeCell ref="SYC512:SYJ512"/>
    <mergeCell ref="SYK512:SYR512"/>
    <mergeCell ref="SYS512:SYZ512"/>
    <mergeCell ref="SZA512:SZH512"/>
    <mergeCell ref="SZI512:SZP512"/>
    <mergeCell ref="SZQ512:SZX512"/>
    <mergeCell ref="SUK512:SUR512"/>
    <mergeCell ref="SUS512:SUZ512"/>
    <mergeCell ref="SVA512:SVH512"/>
    <mergeCell ref="SVI512:SVP512"/>
    <mergeCell ref="SVQ512:SVX512"/>
    <mergeCell ref="SVY512:SWF512"/>
    <mergeCell ref="SWG512:SWN512"/>
    <mergeCell ref="SWO512:SWV512"/>
    <mergeCell ref="SWW512:SXD512"/>
    <mergeCell ref="SRQ512:SRX512"/>
    <mergeCell ref="SRY512:SSF512"/>
    <mergeCell ref="SSG512:SSN512"/>
    <mergeCell ref="SSO512:SSV512"/>
    <mergeCell ref="SSW512:STD512"/>
    <mergeCell ref="STE512:STL512"/>
    <mergeCell ref="STM512:STT512"/>
    <mergeCell ref="STU512:SUB512"/>
    <mergeCell ref="SUC512:SUJ512"/>
    <mergeCell ref="SOW512:SPD512"/>
    <mergeCell ref="SPE512:SPL512"/>
    <mergeCell ref="SPM512:SPT512"/>
    <mergeCell ref="SPU512:SQB512"/>
    <mergeCell ref="SQC512:SQJ512"/>
    <mergeCell ref="SQK512:SQR512"/>
    <mergeCell ref="SQS512:SQZ512"/>
    <mergeCell ref="SRA512:SRH512"/>
    <mergeCell ref="SRI512:SRP512"/>
    <mergeCell ref="SMC512:SMJ512"/>
    <mergeCell ref="SMK512:SMR512"/>
    <mergeCell ref="SMS512:SMZ512"/>
    <mergeCell ref="SNA512:SNH512"/>
    <mergeCell ref="SNI512:SNP512"/>
    <mergeCell ref="SNQ512:SNX512"/>
    <mergeCell ref="SNY512:SOF512"/>
    <mergeCell ref="SOG512:SON512"/>
    <mergeCell ref="SOO512:SOV512"/>
    <mergeCell ref="SJI512:SJP512"/>
    <mergeCell ref="SJQ512:SJX512"/>
    <mergeCell ref="SJY512:SKF512"/>
    <mergeCell ref="SKG512:SKN512"/>
    <mergeCell ref="SKO512:SKV512"/>
    <mergeCell ref="SKW512:SLD512"/>
    <mergeCell ref="SLE512:SLL512"/>
    <mergeCell ref="SLM512:SLT512"/>
    <mergeCell ref="SLU512:SMB512"/>
    <mergeCell ref="SGO512:SGV512"/>
    <mergeCell ref="SGW512:SHD512"/>
    <mergeCell ref="SHE512:SHL512"/>
    <mergeCell ref="SHM512:SHT512"/>
    <mergeCell ref="SHU512:SIB512"/>
    <mergeCell ref="SIC512:SIJ512"/>
    <mergeCell ref="SIK512:SIR512"/>
    <mergeCell ref="SIS512:SIZ512"/>
    <mergeCell ref="SJA512:SJH512"/>
    <mergeCell ref="SDU512:SEB512"/>
    <mergeCell ref="SEC512:SEJ512"/>
    <mergeCell ref="SEK512:SER512"/>
    <mergeCell ref="SES512:SEZ512"/>
    <mergeCell ref="SFA512:SFH512"/>
    <mergeCell ref="SFI512:SFP512"/>
    <mergeCell ref="SFQ512:SFX512"/>
    <mergeCell ref="SFY512:SGF512"/>
    <mergeCell ref="SGG512:SGN512"/>
    <mergeCell ref="SBA512:SBH512"/>
    <mergeCell ref="SBI512:SBP512"/>
    <mergeCell ref="SBQ512:SBX512"/>
    <mergeCell ref="SBY512:SCF512"/>
    <mergeCell ref="SCG512:SCN512"/>
    <mergeCell ref="SCO512:SCV512"/>
    <mergeCell ref="SCW512:SDD512"/>
    <mergeCell ref="SDE512:SDL512"/>
    <mergeCell ref="SDM512:SDT512"/>
    <mergeCell ref="RYG512:RYN512"/>
    <mergeCell ref="RYO512:RYV512"/>
    <mergeCell ref="RYW512:RZD512"/>
    <mergeCell ref="RZE512:RZL512"/>
    <mergeCell ref="RZM512:RZT512"/>
    <mergeCell ref="RZU512:SAB512"/>
    <mergeCell ref="SAC512:SAJ512"/>
    <mergeCell ref="SAK512:SAR512"/>
    <mergeCell ref="SAS512:SAZ512"/>
    <mergeCell ref="RVM512:RVT512"/>
    <mergeCell ref="RVU512:RWB512"/>
    <mergeCell ref="RWC512:RWJ512"/>
    <mergeCell ref="RWK512:RWR512"/>
    <mergeCell ref="RWS512:RWZ512"/>
    <mergeCell ref="RXA512:RXH512"/>
    <mergeCell ref="RXI512:RXP512"/>
    <mergeCell ref="RXQ512:RXX512"/>
    <mergeCell ref="RXY512:RYF512"/>
    <mergeCell ref="RSS512:RSZ512"/>
    <mergeCell ref="RTA512:RTH512"/>
    <mergeCell ref="RTI512:RTP512"/>
    <mergeCell ref="RTQ512:RTX512"/>
    <mergeCell ref="RTY512:RUF512"/>
    <mergeCell ref="RUG512:RUN512"/>
    <mergeCell ref="RUO512:RUV512"/>
    <mergeCell ref="RUW512:RVD512"/>
    <mergeCell ref="RVE512:RVL512"/>
    <mergeCell ref="RPY512:RQF512"/>
    <mergeCell ref="RQG512:RQN512"/>
    <mergeCell ref="RQO512:RQV512"/>
    <mergeCell ref="RQW512:RRD512"/>
    <mergeCell ref="RRE512:RRL512"/>
    <mergeCell ref="RRM512:RRT512"/>
    <mergeCell ref="RRU512:RSB512"/>
    <mergeCell ref="RSC512:RSJ512"/>
    <mergeCell ref="RSK512:RSR512"/>
    <mergeCell ref="RNE512:RNL512"/>
    <mergeCell ref="RNM512:RNT512"/>
    <mergeCell ref="RNU512:ROB512"/>
    <mergeCell ref="ROC512:ROJ512"/>
    <mergeCell ref="ROK512:ROR512"/>
    <mergeCell ref="ROS512:ROZ512"/>
    <mergeCell ref="RPA512:RPH512"/>
    <mergeCell ref="RPI512:RPP512"/>
    <mergeCell ref="RPQ512:RPX512"/>
    <mergeCell ref="RKK512:RKR512"/>
    <mergeCell ref="RKS512:RKZ512"/>
    <mergeCell ref="RLA512:RLH512"/>
    <mergeCell ref="RLI512:RLP512"/>
    <mergeCell ref="RLQ512:RLX512"/>
    <mergeCell ref="RLY512:RMF512"/>
    <mergeCell ref="RMG512:RMN512"/>
    <mergeCell ref="RMO512:RMV512"/>
    <mergeCell ref="RMW512:RND512"/>
    <mergeCell ref="RHQ512:RHX512"/>
    <mergeCell ref="RHY512:RIF512"/>
    <mergeCell ref="RIG512:RIN512"/>
    <mergeCell ref="RIO512:RIV512"/>
    <mergeCell ref="RIW512:RJD512"/>
    <mergeCell ref="RJE512:RJL512"/>
    <mergeCell ref="RJM512:RJT512"/>
    <mergeCell ref="RJU512:RKB512"/>
    <mergeCell ref="RKC512:RKJ512"/>
    <mergeCell ref="REW512:RFD512"/>
    <mergeCell ref="RFE512:RFL512"/>
    <mergeCell ref="RFM512:RFT512"/>
    <mergeCell ref="RFU512:RGB512"/>
    <mergeCell ref="RGC512:RGJ512"/>
    <mergeCell ref="RGK512:RGR512"/>
    <mergeCell ref="RGS512:RGZ512"/>
    <mergeCell ref="RHA512:RHH512"/>
    <mergeCell ref="RHI512:RHP512"/>
    <mergeCell ref="RCC512:RCJ512"/>
    <mergeCell ref="RCK512:RCR512"/>
    <mergeCell ref="RCS512:RCZ512"/>
    <mergeCell ref="RDA512:RDH512"/>
    <mergeCell ref="RDI512:RDP512"/>
    <mergeCell ref="RDQ512:RDX512"/>
    <mergeCell ref="RDY512:REF512"/>
    <mergeCell ref="REG512:REN512"/>
    <mergeCell ref="REO512:REV512"/>
    <mergeCell ref="QZI512:QZP512"/>
    <mergeCell ref="QZQ512:QZX512"/>
    <mergeCell ref="QZY512:RAF512"/>
    <mergeCell ref="RAG512:RAN512"/>
    <mergeCell ref="RAO512:RAV512"/>
    <mergeCell ref="RAW512:RBD512"/>
    <mergeCell ref="RBE512:RBL512"/>
    <mergeCell ref="RBM512:RBT512"/>
    <mergeCell ref="RBU512:RCB512"/>
    <mergeCell ref="QWO512:QWV512"/>
    <mergeCell ref="QWW512:QXD512"/>
    <mergeCell ref="QXE512:QXL512"/>
    <mergeCell ref="QXM512:QXT512"/>
    <mergeCell ref="QXU512:QYB512"/>
    <mergeCell ref="QYC512:QYJ512"/>
    <mergeCell ref="QYK512:QYR512"/>
    <mergeCell ref="QYS512:QYZ512"/>
    <mergeCell ref="QZA512:QZH512"/>
    <mergeCell ref="QTU512:QUB512"/>
    <mergeCell ref="QUC512:QUJ512"/>
    <mergeCell ref="QUK512:QUR512"/>
    <mergeCell ref="QUS512:QUZ512"/>
    <mergeCell ref="QVA512:QVH512"/>
    <mergeCell ref="QVI512:QVP512"/>
    <mergeCell ref="QVQ512:QVX512"/>
    <mergeCell ref="QVY512:QWF512"/>
    <mergeCell ref="QWG512:QWN512"/>
    <mergeCell ref="QRA512:QRH512"/>
    <mergeCell ref="QRI512:QRP512"/>
    <mergeCell ref="QRQ512:QRX512"/>
    <mergeCell ref="QRY512:QSF512"/>
    <mergeCell ref="QSG512:QSN512"/>
    <mergeCell ref="QSO512:QSV512"/>
    <mergeCell ref="QSW512:QTD512"/>
    <mergeCell ref="QTE512:QTL512"/>
    <mergeCell ref="QTM512:QTT512"/>
    <mergeCell ref="QOG512:QON512"/>
    <mergeCell ref="QOO512:QOV512"/>
    <mergeCell ref="QOW512:QPD512"/>
    <mergeCell ref="QPE512:QPL512"/>
    <mergeCell ref="QPM512:QPT512"/>
    <mergeCell ref="QPU512:QQB512"/>
    <mergeCell ref="QQC512:QQJ512"/>
    <mergeCell ref="QQK512:QQR512"/>
    <mergeCell ref="QQS512:QQZ512"/>
    <mergeCell ref="QLM512:QLT512"/>
    <mergeCell ref="QLU512:QMB512"/>
    <mergeCell ref="QMC512:QMJ512"/>
    <mergeCell ref="QMK512:QMR512"/>
    <mergeCell ref="QMS512:QMZ512"/>
    <mergeCell ref="QNA512:QNH512"/>
    <mergeCell ref="QNI512:QNP512"/>
    <mergeCell ref="QNQ512:QNX512"/>
    <mergeCell ref="QNY512:QOF512"/>
    <mergeCell ref="QIS512:QIZ512"/>
    <mergeCell ref="QJA512:QJH512"/>
    <mergeCell ref="QJI512:QJP512"/>
    <mergeCell ref="QJQ512:QJX512"/>
    <mergeCell ref="QJY512:QKF512"/>
    <mergeCell ref="QKG512:QKN512"/>
    <mergeCell ref="QKO512:QKV512"/>
    <mergeCell ref="QKW512:QLD512"/>
    <mergeCell ref="QLE512:QLL512"/>
    <mergeCell ref="QFY512:QGF512"/>
    <mergeCell ref="QGG512:QGN512"/>
    <mergeCell ref="QGO512:QGV512"/>
    <mergeCell ref="QGW512:QHD512"/>
    <mergeCell ref="QHE512:QHL512"/>
    <mergeCell ref="QHM512:QHT512"/>
    <mergeCell ref="QHU512:QIB512"/>
    <mergeCell ref="QIC512:QIJ512"/>
    <mergeCell ref="QIK512:QIR512"/>
    <mergeCell ref="QDE512:QDL512"/>
    <mergeCell ref="QDM512:QDT512"/>
    <mergeCell ref="QDU512:QEB512"/>
    <mergeCell ref="QEC512:QEJ512"/>
    <mergeCell ref="QEK512:QER512"/>
    <mergeCell ref="QES512:QEZ512"/>
    <mergeCell ref="QFA512:QFH512"/>
    <mergeCell ref="QFI512:QFP512"/>
    <mergeCell ref="QFQ512:QFX512"/>
    <mergeCell ref="QAK512:QAR512"/>
    <mergeCell ref="QAS512:QAZ512"/>
    <mergeCell ref="QBA512:QBH512"/>
    <mergeCell ref="QBI512:QBP512"/>
    <mergeCell ref="QBQ512:QBX512"/>
    <mergeCell ref="QBY512:QCF512"/>
    <mergeCell ref="QCG512:QCN512"/>
    <mergeCell ref="QCO512:QCV512"/>
    <mergeCell ref="QCW512:QDD512"/>
    <mergeCell ref="PXQ512:PXX512"/>
    <mergeCell ref="PXY512:PYF512"/>
    <mergeCell ref="PYG512:PYN512"/>
    <mergeCell ref="PYO512:PYV512"/>
    <mergeCell ref="PYW512:PZD512"/>
    <mergeCell ref="PZE512:PZL512"/>
    <mergeCell ref="PZM512:PZT512"/>
    <mergeCell ref="PZU512:QAB512"/>
    <mergeCell ref="QAC512:QAJ512"/>
    <mergeCell ref="PUW512:PVD512"/>
    <mergeCell ref="PVE512:PVL512"/>
    <mergeCell ref="PVM512:PVT512"/>
    <mergeCell ref="PVU512:PWB512"/>
    <mergeCell ref="PWC512:PWJ512"/>
    <mergeCell ref="PWK512:PWR512"/>
    <mergeCell ref="PWS512:PWZ512"/>
    <mergeCell ref="PXA512:PXH512"/>
    <mergeCell ref="PXI512:PXP512"/>
    <mergeCell ref="PSC512:PSJ512"/>
    <mergeCell ref="PSK512:PSR512"/>
    <mergeCell ref="PSS512:PSZ512"/>
    <mergeCell ref="PTA512:PTH512"/>
    <mergeCell ref="PTI512:PTP512"/>
    <mergeCell ref="PTQ512:PTX512"/>
    <mergeCell ref="PTY512:PUF512"/>
    <mergeCell ref="PUG512:PUN512"/>
    <mergeCell ref="PUO512:PUV512"/>
    <mergeCell ref="PPI512:PPP512"/>
    <mergeCell ref="PPQ512:PPX512"/>
    <mergeCell ref="PPY512:PQF512"/>
    <mergeCell ref="PQG512:PQN512"/>
    <mergeCell ref="PQO512:PQV512"/>
    <mergeCell ref="PQW512:PRD512"/>
    <mergeCell ref="PRE512:PRL512"/>
    <mergeCell ref="PRM512:PRT512"/>
    <mergeCell ref="PRU512:PSB512"/>
    <mergeCell ref="PMO512:PMV512"/>
    <mergeCell ref="PMW512:PND512"/>
    <mergeCell ref="PNE512:PNL512"/>
    <mergeCell ref="PNM512:PNT512"/>
    <mergeCell ref="PNU512:POB512"/>
    <mergeCell ref="POC512:POJ512"/>
    <mergeCell ref="POK512:POR512"/>
    <mergeCell ref="POS512:POZ512"/>
    <mergeCell ref="PPA512:PPH512"/>
    <mergeCell ref="PJU512:PKB512"/>
    <mergeCell ref="PKC512:PKJ512"/>
    <mergeCell ref="PKK512:PKR512"/>
    <mergeCell ref="PKS512:PKZ512"/>
    <mergeCell ref="PLA512:PLH512"/>
    <mergeCell ref="PLI512:PLP512"/>
    <mergeCell ref="PLQ512:PLX512"/>
    <mergeCell ref="PLY512:PMF512"/>
    <mergeCell ref="PMG512:PMN512"/>
    <mergeCell ref="PHA512:PHH512"/>
    <mergeCell ref="PHI512:PHP512"/>
    <mergeCell ref="PHQ512:PHX512"/>
    <mergeCell ref="PHY512:PIF512"/>
    <mergeCell ref="PIG512:PIN512"/>
    <mergeCell ref="PIO512:PIV512"/>
    <mergeCell ref="PIW512:PJD512"/>
    <mergeCell ref="PJE512:PJL512"/>
    <mergeCell ref="PJM512:PJT512"/>
    <mergeCell ref="PEG512:PEN512"/>
    <mergeCell ref="PEO512:PEV512"/>
    <mergeCell ref="PEW512:PFD512"/>
    <mergeCell ref="PFE512:PFL512"/>
    <mergeCell ref="PFM512:PFT512"/>
    <mergeCell ref="PFU512:PGB512"/>
    <mergeCell ref="PGC512:PGJ512"/>
    <mergeCell ref="PGK512:PGR512"/>
    <mergeCell ref="PGS512:PGZ512"/>
    <mergeCell ref="PBM512:PBT512"/>
    <mergeCell ref="PBU512:PCB512"/>
    <mergeCell ref="PCC512:PCJ512"/>
    <mergeCell ref="PCK512:PCR512"/>
    <mergeCell ref="PCS512:PCZ512"/>
    <mergeCell ref="PDA512:PDH512"/>
    <mergeCell ref="PDI512:PDP512"/>
    <mergeCell ref="PDQ512:PDX512"/>
    <mergeCell ref="PDY512:PEF512"/>
    <mergeCell ref="OYS512:OYZ512"/>
    <mergeCell ref="OZA512:OZH512"/>
    <mergeCell ref="OZI512:OZP512"/>
    <mergeCell ref="OZQ512:OZX512"/>
    <mergeCell ref="OZY512:PAF512"/>
    <mergeCell ref="PAG512:PAN512"/>
    <mergeCell ref="PAO512:PAV512"/>
    <mergeCell ref="PAW512:PBD512"/>
    <mergeCell ref="PBE512:PBL512"/>
    <mergeCell ref="OVY512:OWF512"/>
    <mergeCell ref="OWG512:OWN512"/>
    <mergeCell ref="OWO512:OWV512"/>
    <mergeCell ref="OWW512:OXD512"/>
    <mergeCell ref="OXE512:OXL512"/>
    <mergeCell ref="OXM512:OXT512"/>
    <mergeCell ref="OXU512:OYB512"/>
    <mergeCell ref="OYC512:OYJ512"/>
    <mergeCell ref="OYK512:OYR512"/>
    <mergeCell ref="OTE512:OTL512"/>
    <mergeCell ref="OTM512:OTT512"/>
    <mergeCell ref="OTU512:OUB512"/>
    <mergeCell ref="OUC512:OUJ512"/>
    <mergeCell ref="OUK512:OUR512"/>
    <mergeCell ref="OUS512:OUZ512"/>
    <mergeCell ref="OVA512:OVH512"/>
    <mergeCell ref="OVI512:OVP512"/>
    <mergeCell ref="OVQ512:OVX512"/>
    <mergeCell ref="OQK512:OQR512"/>
    <mergeCell ref="OQS512:OQZ512"/>
    <mergeCell ref="ORA512:ORH512"/>
    <mergeCell ref="ORI512:ORP512"/>
    <mergeCell ref="ORQ512:ORX512"/>
    <mergeCell ref="ORY512:OSF512"/>
    <mergeCell ref="OSG512:OSN512"/>
    <mergeCell ref="OSO512:OSV512"/>
    <mergeCell ref="OSW512:OTD512"/>
    <mergeCell ref="ONQ512:ONX512"/>
    <mergeCell ref="ONY512:OOF512"/>
    <mergeCell ref="OOG512:OON512"/>
    <mergeCell ref="OOO512:OOV512"/>
    <mergeCell ref="OOW512:OPD512"/>
    <mergeCell ref="OPE512:OPL512"/>
    <mergeCell ref="OPM512:OPT512"/>
    <mergeCell ref="OPU512:OQB512"/>
    <mergeCell ref="OQC512:OQJ512"/>
    <mergeCell ref="OKW512:OLD512"/>
    <mergeCell ref="OLE512:OLL512"/>
    <mergeCell ref="OLM512:OLT512"/>
    <mergeCell ref="OLU512:OMB512"/>
    <mergeCell ref="OMC512:OMJ512"/>
    <mergeCell ref="OMK512:OMR512"/>
    <mergeCell ref="OMS512:OMZ512"/>
    <mergeCell ref="ONA512:ONH512"/>
    <mergeCell ref="ONI512:ONP512"/>
    <mergeCell ref="OIC512:OIJ512"/>
    <mergeCell ref="OIK512:OIR512"/>
    <mergeCell ref="OIS512:OIZ512"/>
    <mergeCell ref="OJA512:OJH512"/>
    <mergeCell ref="OJI512:OJP512"/>
    <mergeCell ref="OJQ512:OJX512"/>
    <mergeCell ref="OJY512:OKF512"/>
    <mergeCell ref="OKG512:OKN512"/>
    <mergeCell ref="OKO512:OKV512"/>
    <mergeCell ref="OFI512:OFP512"/>
    <mergeCell ref="OFQ512:OFX512"/>
    <mergeCell ref="OFY512:OGF512"/>
    <mergeCell ref="OGG512:OGN512"/>
    <mergeCell ref="OGO512:OGV512"/>
    <mergeCell ref="OGW512:OHD512"/>
    <mergeCell ref="OHE512:OHL512"/>
    <mergeCell ref="OHM512:OHT512"/>
    <mergeCell ref="OHU512:OIB512"/>
    <mergeCell ref="OCO512:OCV512"/>
    <mergeCell ref="OCW512:ODD512"/>
    <mergeCell ref="ODE512:ODL512"/>
    <mergeCell ref="ODM512:ODT512"/>
    <mergeCell ref="ODU512:OEB512"/>
    <mergeCell ref="OEC512:OEJ512"/>
    <mergeCell ref="OEK512:OER512"/>
    <mergeCell ref="OES512:OEZ512"/>
    <mergeCell ref="OFA512:OFH512"/>
    <mergeCell ref="NZU512:OAB512"/>
    <mergeCell ref="OAC512:OAJ512"/>
    <mergeCell ref="OAK512:OAR512"/>
    <mergeCell ref="OAS512:OAZ512"/>
    <mergeCell ref="OBA512:OBH512"/>
    <mergeCell ref="OBI512:OBP512"/>
    <mergeCell ref="OBQ512:OBX512"/>
    <mergeCell ref="OBY512:OCF512"/>
    <mergeCell ref="OCG512:OCN512"/>
    <mergeCell ref="NXA512:NXH512"/>
    <mergeCell ref="NXI512:NXP512"/>
    <mergeCell ref="NXQ512:NXX512"/>
    <mergeCell ref="NXY512:NYF512"/>
    <mergeCell ref="NYG512:NYN512"/>
    <mergeCell ref="NYO512:NYV512"/>
    <mergeCell ref="NYW512:NZD512"/>
    <mergeCell ref="NZE512:NZL512"/>
    <mergeCell ref="NZM512:NZT512"/>
    <mergeCell ref="NUG512:NUN512"/>
    <mergeCell ref="NUO512:NUV512"/>
    <mergeCell ref="NUW512:NVD512"/>
    <mergeCell ref="NVE512:NVL512"/>
    <mergeCell ref="NVM512:NVT512"/>
    <mergeCell ref="NVU512:NWB512"/>
    <mergeCell ref="NWC512:NWJ512"/>
    <mergeCell ref="NWK512:NWR512"/>
    <mergeCell ref="NWS512:NWZ512"/>
    <mergeCell ref="NRM512:NRT512"/>
    <mergeCell ref="NRU512:NSB512"/>
    <mergeCell ref="NSC512:NSJ512"/>
    <mergeCell ref="NSK512:NSR512"/>
    <mergeCell ref="NSS512:NSZ512"/>
    <mergeCell ref="NTA512:NTH512"/>
    <mergeCell ref="NTI512:NTP512"/>
    <mergeCell ref="NTQ512:NTX512"/>
    <mergeCell ref="NTY512:NUF512"/>
    <mergeCell ref="NOS512:NOZ512"/>
    <mergeCell ref="NPA512:NPH512"/>
    <mergeCell ref="NPI512:NPP512"/>
    <mergeCell ref="NPQ512:NPX512"/>
    <mergeCell ref="NPY512:NQF512"/>
    <mergeCell ref="NQG512:NQN512"/>
    <mergeCell ref="NQO512:NQV512"/>
    <mergeCell ref="NQW512:NRD512"/>
    <mergeCell ref="NRE512:NRL512"/>
    <mergeCell ref="NLY512:NMF512"/>
    <mergeCell ref="NMG512:NMN512"/>
    <mergeCell ref="NMO512:NMV512"/>
    <mergeCell ref="NMW512:NND512"/>
    <mergeCell ref="NNE512:NNL512"/>
    <mergeCell ref="NNM512:NNT512"/>
    <mergeCell ref="NNU512:NOB512"/>
    <mergeCell ref="NOC512:NOJ512"/>
    <mergeCell ref="NOK512:NOR512"/>
    <mergeCell ref="NJE512:NJL512"/>
    <mergeCell ref="NJM512:NJT512"/>
    <mergeCell ref="NJU512:NKB512"/>
    <mergeCell ref="NKC512:NKJ512"/>
    <mergeCell ref="NKK512:NKR512"/>
    <mergeCell ref="NKS512:NKZ512"/>
    <mergeCell ref="NLA512:NLH512"/>
    <mergeCell ref="NLI512:NLP512"/>
    <mergeCell ref="NLQ512:NLX512"/>
    <mergeCell ref="NGK512:NGR512"/>
    <mergeCell ref="NGS512:NGZ512"/>
    <mergeCell ref="NHA512:NHH512"/>
    <mergeCell ref="NHI512:NHP512"/>
    <mergeCell ref="NHQ512:NHX512"/>
    <mergeCell ref="NHY512:NIF512"/>
    <mergeCell ref="NIG512:NIN512"/>
    <mergeCell ref="NIO512:NIV512"/>
    <mergeCell ref="NIW512:NJD512"/>
    <mergeCell ref="NDQ512:NDX512"/>
    <mergeCell ref="NDY512:NEF512"/>
    <mergeCell ref="NEG512:NEN512"/>
    <mergeCell ref="NEO512:NEV512"/>
    <mergeCell ref="NEW512:NFD512"/>
    <mergeCell ref="NFE512:NFL512"/>
    <mergeCell ref="NFM512:NFT512"/>
    <mergeCell ref="NFU512:NGB512"/>
    <mergeCell ref="NGC512:NGJ512"/>
    <mergeCell ref="NAW512:NBD512"/>
    <mergeCell ref="NBE512:NBL512"/>
    <mergeCell ref="NBM512:NBT512"/>
    <mergeCell ref="NBU512:NCB512"/>
    <mergeCell ref="NCC512:NCJ512"/>
    <mergeCell ref="NCK512:NCR512"/>
    <mergeCell ref="NCS512:NCZ512"/>
    <mergeCell ref="NDA512:NDH512"/>
    <mergeCell ref="NDI512:NDP512"/>
    <mergeCell ref="MYC512:MYJ512"/>
    <mergeCell ref="MYK512:MYR512"/>
    <mergeCell ref="MYS512:MYZ512"/>
    <mergeCell ref="MZA512:MZH512"/>
    <mergeCell ref="MZI512:MZP512"/>
    <mergeCell ref="MZQ512:MZX512"/>
    <mergeCell ref="MZY512:NAF512"/>
    <mergeCell ref="NAG512:NAN512"/>
    <mergeCell ref="NAO512:NAV512"/>
    <mergeCell ref="MVI512:MVP512"/>
    <mergeCell ref="MVQ512:MVX512"/>
    <mergeCell ref="MVY512:MWF512"/>
    <mergeCell ref="MWG512:MWN512"/>
    <mergeCell ref="MWO512:MWV512"/>
    <mergeCell ref="MWW512:MXD512"/>
    <mergeCell ref="MXE512:MXL512"/>
    <mergeCell ref="MXM512:MXT512"/>
    <mergeCell ref="MXU512:MYB512"/>
    <mergeCell ref="MSO512:MSV512"/>
    <mergeCell ref="MSW512:MTD512"/>
    <mergeCell ref="MTE512:MTL512"/>
    <mergeCell ref="MTM512:MTT512"/>
    <mergeCell ref="MTU512:MUB512"/>
    <mergeCell ref="MUC512:MUJ512"/>
    <mergeCell ref="MUK512:MUR512"/>
    <mergeCell ref="MUS512:MUZ512"/>
    <mergeCell ref="MVA512:MVH512"/>
    <mergeCell ref="MPU512:MQB512"/>
    <mergeCell ref="MQC512:MQJ512"/>
    <mergeCell ref="MQK512:MQR512"/>
    <mergeCell ref="MQS512:MQZ512"/>
    <mergeCell ref="MRA512:MRH512"/>
    <mergeCell ref="MRI512:MRP512"/>
    <mergeCell ref="MRQ512:MRX512"/>
    <mergeCell ref="MRY512:MSF512"/>
    <mergeCell ref="MSG512:MSN512"/>
    <mergeCell ref="MNA512:MNH512"/>
    <mergeCell ref="MNI512:MNP512"/>
    <mergeCell ref="MNQ512:MNX512"/>
    <mergeCell ref="MNY512:MOF512"/>
    <mergeCell ref="MOG512:MON512"/>
    <mergeCell ref="MOO512:MOV512"/>
    <mergeCell ref="MOW512:MPD512"/>
    <mergeCell ref="MPE512:MPL512"/>
    <mergeCell ref="MPM512:MPT512"/>
    <mergeCell ref="MKG512:MKN512"/>
    <mergeCell ref="MKO512:MKV512"/>
    <mergeCell ref="MKW512:MLD512"/>
    <mergeCell ref="MLE512:MLL512"/>
    <mergeCell ref="MLM512:MLT512"/>
    <mergeCell ref="MLU512:MMB512"/>
    <mergeCell ref="MMC512:MMJ512"/>
    <mergeCell ref="MMK512:MMR512"/>
    <mergeCell ref="MMS512:MMZ512"/>
    <mergeCell ref="MHM512:MHT512"/>
    <mergeCell ref="MHU512:MIB512"/>
    <mergeCell ref="MIC512:MIJ512"/>
    <mergeCell ref="MIK512:MIR512"/>
    <mergeCell ref="MIS512:MIZ512"/>
    <mergeCell ref="MJA512:MJH512"/>
    <mergeCell ref="MJI512:MJP512"/>
    <mergeCell ref="MJQ512:MJX512"/>
    <mergeCell ref="MJY512:MKF512"/>
    <mergeCell ref="MES512:MEZ512"/>
    <mergeCell ref="MFA512:MFH512"/>
    <mergeCell ref="MFI512:MFP512"/>
    <mergeCell ref="MFQ512:MFX512"/>
    <mergeCell ref="MFY512:MGF512"/>
    <mergeCell ref="MGG512:MGN512"/>
    <mergeCell ref="MGO512:MGV512"/>
    <mergeCell ref="MGW512:MHD512"/>
    <mergeCell ref="MHE512:MHL512"/>
    <mergeCell ref="MBY512:MCF512"/>
    <mergeCell ref="MCG512:MCN512"/>
    <mergeCell ref="MCO512:MCV512"/>
    <mergeCell ref="MCW512:MDD512"/>
    <mergeCell ref="MDE512:MDL512"/>
    <mergeCell ref="MDM512:MDT512"/>
    <mergeCell ref="MDU512:MEB512"/>
    <mergeCell ref="MEC512:MEJ512"/>
    <mergeCell ref="MEK512:MER512"/>
    <mergeCell ref="LZE512:LZL512"/>
    <mergeCell ref="LZM512:LZT512"/>
    <mergeCell ref="LZU512:MAB512"/>
    <mergeCell ref="MAC512:MAJ512"/>
    <mergeCell ref="MAK512:MAR512"/>
    <mergeCell ref="MAS512:MAZ512"/>
    <mergeCell ref="MBA512:MBH512"/>
    <mergeCell ref="MBI512:MBP512"/>
    <mergeCell ref="MBQ512:MBX512"/>
    <mergeCell ref="LWK512:LWR512"/>
    <mergeCell ref="LWS512:LWZ512"/>
    <mergeCell ref="LXA512:LXH512"/>
    <mergeCell ref="LXI512:LXP512"/>
    <mergeCell ref="LXQ512:LXX512"/>
    <mergeCell ref="LXY512:LYF512"/>
    <mergeCell ref="LYG512:LYN512"/>
    <mergeCell ref="LYO512:LYV512"/>
    <mergeCell ref="LYW512:LZD512"/>
    <mergeCell ref="LTQ512:LTX512"/>
    <mergeCell ref="LTY512:LUF512"/>
    <mergeCell ref="LUG512:LUN512"/>
    <mergeCell ref="LUO512:LUV512"/>
    <mergeCell ref="LUW512:LVD512"/>
    <mergeCell ref="LVE512:LVL512"/>
    <mergeCell ref="LVM512:LVT512"/>
    <mergeCell ref="LVU512:LWB512"/>
    <mergeCell ref="LWC512:LWJ512"/>
    <mergeCell ref="LQW512:LRD512"/>
    <mergeCell ref="LRE512:LRL512"/>
    <mergeCell ref="LRM512:LRT512"/>
    <mergeCell ref="LRU512:LSB512"/>
    <mergeCell ref="LSC512:LSJ512"/>
    <mergeCell ref="LSK512:LSR512"/>
    <mergeCell ref="LSS512:LSZ512"/>
    <mergeCell ref="LTA512:LTH512"/>
    <mergeCell ref="LTI512:LTP512"/>
    <mergeCell ref="LOC512:LOJ512"/>
    <mergeCell ref="LOK512:LOR512"/>
    <mergeCell ref="LOS512:LOZ512"/>
    <mergeCell ref="LPA512:LPH512"/>
    <mergeCell ref="LPI512:LPP512"/>
    <mergeCell ref="LPQ512:LPX512"/>
    <mergeCell ref="LPY512:LQF512"/>
    <mergeCell ref="LQG512:LQN512"/>
    <mergeCell ref="LQO512:LQV512"/>
    <mergeCell ref="LLI512:LLP512"/>
    <mergeCell ref="LLQ512:LLX512"/>
    <mergeCell ref="LLY512:LMF512"/>
    <mergeCell ref="LMG512:LMN512"/>
    <mergeCell ref="LMO512:LMV512"/>
    <mergeCell ref="LMW512:LND512"/>
    <mergeCell ref="LNE512:LNL512"/>
    <mergeCell ref="LNM512:LNT512"/>
    <mergeCell ref="LNU512:LOB512"/>
    <mergeCell ref="LIO512:LIV512"/>
    <mergeCell ref="LIW512:LJD512"/>
    <mergeCell ref="LJE512:LJL512"/>
    <mergeCell ref="LJM512:LJT512"/>
    <mergeCell ref="LJU512:LKB512"/>
    <mergeCell ref="LKC512:LKJ512"/>
    <mergeCell ref="LKK512:LKR512"/>
    <mergeCell ref="LKS512:LKZ512"/>
    <mergeCell ref="LLA512:LLH512"/>
    <mergeCell ref="LFU512:LGB512"/>
    <mergeCell ref="LGC512:LGJ512"/>
    <mergeCell ref="LGK512:LGR512"/>
    <mergeCell ref="LGS512:LGZ512"/>
    <mergeCell ref="LHA512:LHH512"/>
    <mergeCell ref="LHI512:LHP512"/>
    <mergeCell ref="LHQ512:LHX512"/>
    <mergeCell ref="LHY512:LIF512"/>
    <mergeCell ref="LIG512:LIN512"/>
    <mergeCell ref="LDA512:LDH512"/>
    <mergeCell ref="LDI512:LDP512"/>
    <mergeCell ref="LDQ512:LDX512"/>
    <mergeCell ref="LDY512:LEF512"/>
    <mergeCell ref="LEG512:LEN512"/>
    <mergeCell ref="LEO512:LEV512"/>
    <mergeCell ref="LEW512:LFD512"/>
    <mergeCell ref="LFE512:LFL512"/>
    <mergeCell ref="LFM512:LFT512"/>
    <mergeCell ref="LAG512:LAN512"/>
    <mergeCell ref="LAO512:LAV512"/>
    <mergeCell ref="LAW512:LBD512"/>
    <mergeCell ref="LBE512:LBL512"/>
    <mergeCell ref="LBM512:LBT512"/>
    <mergeCell ref="LBU512:LCB512"/>
    <mergeCell ref="LCC512:LCJ512"/>
    <mergeCell ref="LCK512:LCR512"/>
    <mergeCell ref="LCS512:LCZ512"/>
    <mergeCell ref="KXM512:KXT512"/>
    <mergeCell ref="KXU512:KYB512"/>
    <mergeCell ref="KYC512:KYJ512"/>
    <mergeCell ref="KYK512:KYR512"/>
    <mergeCell ref="KYS512:KYZ512"/>
    <mergeCell ref="KZA512:KZH512"/>
    <mergeCell ref="KZI512:KZP512"/>
    <mergeCell ref="KZQ512:KZX512"/>
    <mergeCell ref="KZY512:LAF512"/>
    <mergeCell ref="KUS512:KUZ512"/>
    <mergeCell ref="KVA512:KVH512"/>
    <mergeCell ref="KVI512:KVP512"/>
    <mergeCell ref="KVQ512:KVX512"/>
    <mergeCell ref="KVY512:KWF512"/>
    <mergeCell ref="KWG512:KWN512"/>
    <mergeCell ref="KWO512:KWV512"/>
    <mergeCell ref="KWW512:KXD512"/>
    <mergeCell ref="KXE512:KXL512"/>
    <mergeCell ref="KRY512:KSF512"/>
    <mergeCell ref="KSG512:KSN512"/>
    <mergeCell ref="KSO512:KSV512"/>
    <mergeCell ref="KSW512:KTD512"/>
    <mergeCell ref="KTE512:KTL512"/>
    <mergeCell ref="KTM512:KTT512"/>
    <mergeCell ref="KTU512:KUB512"/>
    <mergeCell ref="KUC512:KUJ512"/>
    <mergeCell ref="KUK512:KUR512"/>
    <mergeCell ref="KPE512:KPL512"/>
    <mergeCell ref="KPM512:KPT512"/>
    <mergeCell ref="KPU512:KQB512"/>
    <mergeCell ref="KQC512:KQJ512"/>
    <mergeCell ref="KQK512:KQR512"/>
    <mergeCell ref="KQS512:KQZ512"/>
    <mergeCell ref="KRA512:KRH512"/>
    <mergeCell ref="KRI512:KRP512"/>
    <mergeCell ref="KRQ512:KRX512"/>
    <mergeCell ref="KMK512:KMR512"/>
    <mergeCell ref="KMS512:KMZ512"/>
    <mergeCell ref="KNA512:KNH512"/>
    <mergeCell ref="KNI512:KNP512"/>
    <mergeCell ref="KNQ512:KNX512"/>
    <mergeCell ref="KNY512:KOF512"/>
    <mergeCell ref="KOG512:KON512"/>
    <mergeCell ref="KOO512:KOV512"/>
    <mergeCell ref="KOW512:KPD512"/>
    <mergeCell ref="KJQ512:KJX512"/>
    <mergeCell ref="KJY512:KKF512"/>
    <mergeCell ref="KKG512:KKN512"/>
    <mergeCell ref="KKO512:KKV512"/>
    <mergeCell ref="KKW512:KLD512"/>
    <mergeCell ref="KLE512:KLL512"/>
    <mergeCell ref="KLM512:KLT512"/>
    <mergeCell ref="KLU512:KMB512"/>
    <mergeCell ref="KMC512:KMJ512"/>
    <mergeCell ref="KGW512:KHD512"/>
    <mergeCell ref="KHE512:KHL512"/>
    <mergeCell ref="KHM512:KHT512"/>
    <mergeCell ref="KHU512:KIB512"/>
    <mergeCell ref="KIC512:KIJ512"/>
    <mergeCell ref="KIK512:KIR512"/>
    <mergeCell ref="KIS512:KIZ512"/>
    <mergeCell ref="KJA512:KJH512"/>
    <mergeCell ref="KJI512:KJP512"/>
    <mergeCell ref="KEC512:KEJ512"/>
    <mergeCell ref="KEK512:KER512"/>
    <mergeCell ref="KES512:KEZ512"/>
    <mergeCell ref="KFA512:KFH512"/>
    <mergeCell ref="KFI512:KFP512"/>
    <mergeCell ref="KFQ512:KFX512"/>
    <mergeCell ref="KFY512:KGF512"/>
    <mergeCell ref="KGG512:KGN512"/>
    <mergeCell ref="KGO512:KGV512"/>
    <mergeCell ref="KBI512:KBP512"/>
    <mergeCell ref="KBQ512:KBX512"/>
    <mergeCell ref="KBY512:KCF512"/>
    <mergeCell ref="KCG512:KCN512"/>
    <mergeCell ref="KCO512:KCV512"/>
    <mergeCell ref="KCW512:KDD512"/>
    <mergeCell ref="KDE512:KDL512"/>
    <mergeCell ref="KDM512:KDT512"/>
    <mergeCell ref="KDU512:KEB512"/>
    <mergeCell ref="JYO512:JYV512"/>
    <mergeCell ref="JYW512:JZD512"/>
    <mergeCell ref="JZE512:JZL512"/>
    <mergeCell ref="JZM512:JZT512"/>
    <mergeCell ref="JZU512:KAB512"/>
    <mergeCell ref="KAC512:KAJ512"/>
    <mergeCell ref="KAK512:KAR512"/>
    <mergeCell ref="KAS512:KAZ512"/>
    <mergeCell ref="KBA512:KBH512"/>
    <mergeCell ref="JVU512:JWB512"/>
    <mergeCell ref="JWC512:JWJ512"/>
    <mergeCell ref="JWK512:JWR512"/>
    <mergeCell ref="JWS512:JWZ512"/>
    <mergeCell ref="JXA512:JXH512"/>
    <mergeCell ref="JXI512:JXP512"/>
    <mergeCell ref="JXQ512:JXX512"/>
    <mergeCell ref="JXY512:JYF512"/>
    <mergeCell ref="JYG512:JYN512"/>
    <mergeCell ref="JTA512:JTH512"/>
    <mergeCell ref="JTI512:JTP512"/>
    <mergeCell ref="JTQ512:JTX512"/>
    <mergeCell ref="JTY512:JUF512"/>
    <mergeCell ref="JUG512:JUN512"/>
    <mergeCell ref="JUO512:JUV512"/>
    <mergeCell ref="JUW512:JVD512"/>
    <mergeCell ref="JVE512:JVL512"/>
    <mergeCell ref="JVM512:JVT512"/>
    <mergeCell ref="JQG512:JQN512"/>
    <mergeCell ref="JQO512:JQV512"/>
    <mergeCell ref="JQW512:JRD512"/>
    <mergeCell ref="JRE512:JRL512"/>
    <mergeCell ref="JRM512:JRT512"/>
    <mergeCell ref="JRU512:JSB512"/>
    <mergeCell ref="JSC512:JSJ512"/>
    <mergeCell ref="JSK512:JSR512"/>
    <mergeCell ref="JSS512:JSZ512"/>
    <mergeCell ref="JNM512:JNT512"/>
    <mergeCell ref="JNU512:JOB512"/>
    <mergeCell ref="JOC512:JOJ512"/>
    <mergeCell ref="JOK512:JOR512"/>
    <mergeCell ref="JOS512:JOZ512"/>
    <mergeCell ref="JPA512:JPH512"/>
    <mergeCell ref="JPI512:JPP512"/>
    <mergeCell ref="JPQ512:JPX512"/>
    <mergeCell ref="JPY512:JQF512"/>
    <mergeCell ref="JKS512:JKZ512"/>
    <mergeCell ref="JLA512:JLH512"/>
    <mergeCell ref="JLI512:JLP512"/>
    <mergeCell ref="JLQ512:JLX512"/>
    <mergeCell ref="JLY512:JMF512"/>
    <mergeCell ref="JMG512:JMN512"/>
    <mergeCell ref="JMO512:JMV512"/>
    <mergeCell ref="JMW512:JND512"/>
    <mergeCell ref="JNE512:JNL512"/>
    <mergeCell ref="JHY512:JIF512"/>
    <mergeCell ref="JIG512:JIN512"/>
    <mergeCell ref="JIO512:JIV512"/>
    <mergeCell ref="JIW512:JJD512"/>
    <mergeCell ref="JJE512:JJL512"/>
    <mergeCell ref="JJM512:JJT512"/>
    <mergeCell ref="JJU512:JKB512"/>
    <mergeCell ref="JKC512:JKJ512"/>
    <mergeCell ref="JKK512:JKR512"/>
    <mergeCell ref="JFE512:JFL512"/>
    <mergeCell ref="JFM512:JFT512"/>
    <mergeCell ref="JFU512:JGB512"/>
    <mergeCell ref="JGC512:JGJ512"/>
    <mergeCell ref="JGK512:JGR512"/>
    <mergeCell ref="JGS512:JGZ512"/>
    <mergeCell ref="JHA512:JHH512"/>
    <mergeCell ref="JHI512:JHP512"/>
    <mergeCell ref="JHQ512:JHX512"/>
    <mergeCell ref="JCK512:JCR512"/>
    <mergeCell ref="JCS512:JCZ512"/>
    <mergeCell ref="JDA512:JDH512"/>
    <mergeCell ref="JDI512:JDP512"/>
    <mergeCell ref="JDQ512:JDX512"/>
    <mergeCell ref="JDY512:JEF512"/>
    <mergeCell ref="JEG512:JEN512"/>
    <mergeCell ref="JEO512:JEV512"/>
    <mergeCell ref="JEW512:JFD512"/>
    <mergeCell ref="IZQ512:IZX512"/>
    <mergeCell ref="IZY512:JAF512"/>
    <mergeCell ref="JAG512:JAN512"/>
    <mergeCell ref="JAO512:JAV512"/>
    <mergeCell ref="JAW512:JBD512"/>
    <mergeCell ref="JBE512:JBL512"/>
    <mergeCell ref="JBM512:JBT512"/>
    <mergeCell ref="JBU512:JCB512"/>
    <mergeCell ref="JCC512:JCJ512"/>
    <mergeCell ref="IWW512:IXD512"/>
    <mergeCell ref="IXE512:IXL512"/>
    <mergeCell ref="IXM512:IXT512"/>
    <mergeCell ref="IXU512:IYB512"/>
    <mergeCell ref="IYC512:IYJ512"/>
    <mergeCell ref="IYK512:IYR512"/>
    <mergeCell ref="IYS512:IYZ512"/>
    <mergeCell ref="IZA512:IZH512"/>
    <mergeCell ref="IZI512:IZP512"/>
    <mergeCell ref="IUC512:IUJ512"/>
    <mergeCell ref="IUK512:IUR512"/>
    <mergeCell ref="IUS512:IUZ512"/>
    <mergeCell ref="IVA512:IVH512"/>
    <mergeCell ref="IVI512:IVP512"/>
    <mergeCell ref="IVQ512:IVX512"/>
    <mergeCell ref="IVY512:IWF512"/>
    <mergeCell ref="IWG512:IWN512"/>
    <mergeCell ref="IWO512:IWV512"/>
    <mergeCell ref="IRI512:IRP512"/>
    <mergeCell ref="IRQ512:IRX512"/>
    <mergeCell ref="IRY512:ISF512"/>
    <mergeCell ref="ISG512:ISN512"/>
    <mergeCell ref="ISO512:ISV512"/>
    <mergeCell ref="ISW512:ITD512"/>
    <mergeCell ref="ITE512:ITL512"/>
    <mergeCell ref="ITM512:ITT512"/>
    <mergeCell ref="ITU512:IUB512"/>
    <mergeCell ref="IOO512:IOV512"/>
    <mergeCell ref="IOW512:IPD512"/>
    <mergeCell ref="IPE512:IPL512"/>
    <mergeCell ref="IPM512:IPT512"/>
    <mergeCell ref="IPU512:IQB512"/>
    <mergeCell ref="IQC512:IQJ512"/>
    <mergeCell ref="IQK512:IQR512"/>
    <mergeCell ref="IQS512:IQZ512"/>
    <mergeCell ref="IRA512:IRH512"/>
    <mergeCell ref="ILU512:IMB512"/>
    <mergeCell ref="IMC512:IMJ512"/>
    <mergeCell ref="IMK512:IMR512"/>
    <mergeCell ref="IMS512:IMZ512"/>
    <mergeCell ref="INA512:INH512"/>
    <mergeCell ref="INI512:INP512"/>
    <mergeCell ref="INQ512:INX512"/>
    <mergeCell ref="INY512:IOF512"/>
    <mergeCell ref="IOG512:ION512"/>
    <mergeCell ref="IJA512:IJH512"/>
    <mergeCell ref="IJI512:IJP512"/>
    <mergeCell ref="IJQ512:IJX512"/>
    <mergeCell ref="IJY512:IKF512"/>
    <mergeCell ref="IKG512:IKN512"/>
    <mergeCell ref="IKO512:IKV512"/>
    <mergeCell ref="IKW512:ILD512"/>
    <mergeCell ref="ILE512:ILL512"/>
    <mergeCell ref="ILM512:ILT512"/>
    <mergeCell ref="IGG512:IGN512"/>
    <mergeCell ref="IGO512:IGV512"/>
    <mergeCell ref="IGW512:IHD512"/>
    <mergeCell ref="IHE512:IHL512"/>
    <mergeCell ref="IHM512:IHT512"/>
    <mergeCell ref="IHU512:IIB512"/>
    <mergeCell ref="IIC512:IIJ512"/>
    <mergeCell ref="IIK512:IIR512"/>
    <mergeCell ref="IIS512:IIZ512"/>
    <mergeCell ref="IDM512:IDT512"/>
    <mergeCell ref="IDU512:IEB512"/>
    <mergeCell ref="IEC512:IEJ512"/>
    <mergeCell ref="IEK512:IER512"/>
    <mergeCell ref="IES512:IEZ512"/>
    <mergeCell ref="IFA512:IFH512"/>
    <mergeCell ref="IFI512:IFP512"/>
    <mergeCell ref="IFQ512:IFX512"/>
    <mergeCell ref="IFY512:IGF512"/>
    <mergeCell ref="IAS512:IAZ512"/>
    <mergeCell ref="IBA512:IBH512"/>
    <mergeCell ref="IBI512:IBP512"/>
    <mergeCell ref="IBQ512:IBX512"/>
    <mergeCell ref="IBY512:ICF512"/>
    <mergeCell ref="ICG512:ICN512"/>
    <mergeCell ref="ICO512:ICV512"/>
    <mergeCell ref="ICW512:IDD512"/>
    <mergeCell ref="IDE512:IDL512"/>
    <mergeCell ref="HXY512:HYF512"/>
    <mergeCell ref="HYG512:HYN512"/>
    <mergeCell ref="HYO512:HYV512"/>
    <mergeCell ref="HYW512:HZD512"/>
    <mergeCell ref="HZE512:HZL512"/>
    <mergeCell ref="HZM512:HZT512"/>
    <mergeCell ref="HZU512:IAB512"/>
    <mergeCell ref="IAC512:IAJ512"/>
    <mergeCell ref="IAK512:IAR512"/>
    <mergeCell ref="HVE512:HVL512"/>
    <mergeCell ref="HVM512:HVT512"/>
    <mergeCell ref="HVU512:HWB512"/>
    <mergeCell ref="HWC512:HWJ512"/>
    <mergeCell ref="HWK512:HWR512"/>
    <mergeCell ref="HWS512:HWZ512"/>
    <mergeCell ref="HXA512:HXH512"/>
    <mergeCell ref="HXI512:HXP512"/>
    <mergeCell ref="HXQ512:HXX512"/>
    <mergeCell ref="HSK512:HSR512"/>
    <mergeCell ref="HSS512:HSZ512"/>
    <mergeCell ref="HTA512:HTH512"/>
    <mergeCell ref="HTI512:HTP512"/>
    <mergeCell ref="HTQ512:HTX512"/>
    <mergeCell ref="HTY512:HUF512"/>
    <mergeCell ref="HUG512:HUN512"/>
    <mergeCell ref="HUO512:HUV512"/>
    <mergeCell ref="HUW512:HVD512"/>
    <mergeCell ref="HPQ512:HPX512"/>
    <mergeCell ref="HPY512:HQF512"/>
    <mergeCell ref="HQG512:HQN512"/>
    <mergeCell ref="HQO512:HQV512"/>
    <mergeCell ref="HQW512:HRD512"/>
    <mergeCell ref="HRE512:HRL512"/>
    <mergeCell ref="HRM512:HRT512"/>
    <mergeCell ref="HRU512:HSB512"/>
    <mergeCell ref="HSC512:HSJ512"/>
    <mergeCell ref="HMW512:HND512"/>
    <mergeCell ref="HNE512:HNL512"/>
    <mergeCell ref="HNM512:HNT512"/>
    <mergeCell ref="HNU512:HOB512"/>
    <mergeCell ref="HOC512:HOJ512"/>
    <mergeCell ref="HOK512:HOR512"/>
    <mergeCell ref="HOS512:HOZ512"/>
    <mergeCell ref="HPA512:HPH512"/>
    <mergeCell ref="HPI512:HPP512"/>
    <mergeCell ref="HKC512:HKJ512"/>
    <mergeCell ref="HKK512:HKR512"/>
    <mergeCell ref="HKS512:HKZ512"/>
    <mergeCell ref="HLA512:HLH512"/>
    <mergeCell ref="HLI512:HLP512"/>
    <mergeCell ref="HLQ512:HLX512"/>
    <mergeCell ref="HLY512:HMF512"/>
    <mergeCell ref="HMG512:HMN512"/>
    <mergeCell ref="HMO512:HMV512"/>
    <mergeCell ref="HHI512:HHP512"/>
    <mergeCell ref="HHQ512:HHX512"/>
    <mergeCell ref="HHY512:HIF512"/>
    <mergeCell ref="HIG512:HIN512"/>
    <mergeCell ref="HIO512:HIV512"/>
    <mergeCell ref="HIW512:HJD512"/>
    <mergeCell ref="HJE512:HJL512"/>
    <mergeCell ref="HJM512:HJT512"/>
    <mergeCell ref="HJU512:HKB512"/>
    <mergeCell ref="HEO512:HEV512"/>
    <mergeCell ref="HEW512:HFD512"/>
    <mergeCell ref="HFE512:HFL512"/>
    <mergeCell ref="HFM512:HFT512"/>
    <mergeCell ref="HFU512:HGB512"/>
    <mergeCell ref="HGC512:HGJ512"/>
    <mergeCell ref="HGK512:HGR512"/>
    <mergeCell ref="HGS512:HGZ512"/>
    <mergeCell ref="HHA512:HHH512"/>
    <mergeCell ref="HBU512:HCB512"/>
    <mergeCell ref="HCC512:HCJ512"/>
    <mergeCell ref="HCK512:HCR512"/>
    <mergeCell ref="HCS512:HCZ512"/>
    <mergeCell ref="HDA512:HDH512"/>
    <mergeCell ref="HDI512:HDP512"/>
    <mergeCell ref="HDQ512:HDX512"/>
    <mergeCell ref="HDY512:HEF512"/>
    <mergeCell ref="HEG512:HEN512"/>
    <mergeCell ref="GZA512:GZH512"/>
    <mergeCell ref="GZI512:GZP512"/>
    <mergeCell ref="GZQ512:GZX512"/>
    <mergeCell ref="GZY512:HAF512"/>
    <mergeCell ref="HAG512:HAN512"/>
    <mergeCell ref="HAO512:HAV512"/>
    <mergeCell ref="HAW512:HBD512"/>
    <mergeCell ref="HBE512:HBL512"/>
    <mergeCell ref="HBM512:HBT512"/>
    <mergeCell ref="GWG512:GWN512"/>
    <mergeCell ref="GWO512:GWV512"/>
    <mergeCell ref="GWW512:GXD512"/>
    <mergeCell ref="GXE512:GXL512"/>
    <mergeCell ref="GXM512:GXT512"/>
    <mergeCell ref="GXU512:GYB512"/>
    <mergeCell ref="GYC512:GYJ512"/>
    <mergeCell ref="GYK512:GYR512"/>
    <mergeCell ref="GYS512:GYZ512"/>
    <mergeCell ref="GTM512:GTT512"/>
    <mergeCell ref="GTU512:GUB512"/>
    <mergeCell ref="GUC512:GUJ512"/>
    <mergeCell ref="GUK512:GUR512"/>
    <mergeCell ref="GUS512:GUZ512"/>
    <mergeCell ref="GVA512:GVH512"/>
    <mergeCell ref="GVI512:GVP512"/>
    <mergeCell ref="GVQ512:GVX512"/>
    <mergeCell ref="GVY512:GWF512"/>
    <mergeCell ref="GQS512:GQZ512"/>
    <mergeCell ref="GRA512:GRH512"/>
    <mergeCell ref="GRI512:GRP512"/>
    <mergeCell ref="GRQ512:GRX512"/>
    <mergeCell ref="GRY512:GSF512"/>
    <mergeCell ref="GSG512:GSN512"/>
    <mergeCell ref="GSO512:GSV512"/>
    <mergeCell ref="GSW512:GTD512"/>
    <mergeCell ref="GTE512:GTL512"/>
    <mergeCell ref="GNY512:GOF512"/>
    <mergeCell ref="GOG512:GON512"/>
    <mergeCell ref="GOO512:GOV512"/>
    <mergeCell ref="GOW512:GPD512"/>
    <mergeCell ref="GPE512:GPL512"/>
    <mergeCell ref="GPM512:GPT512"/>
    <mergeCell ref="GPU512:GQB512"/>
    <mergeCell ref="GQC512:GQJ512"/>
    <mergeCell ref="GQK512:GQR512"/>
    <mergeCell ref="GLE512:GLL512"/>
    <mergeCell ref="GLM512:GLT512"/>
    <mergeCell ref="GLU512:GMB512"/>
    <mergeCell ref="GMC512:GMJ512"/>
    <mergeCell ref="GMK512:GMR512"/>
    <mergeCell ref="GMS512:GMZ512"/>
    <mergeCell ref="GNA512:GNH512"/>
    <mergeCell ref="GNI512:GNP512"/>
    <mergeCell ref="GNQ512:GNX512"/>
    <mergeCell ref="GIK512:GIR512"/>
    <mergeCell ref="GIS512:GIZ512"/>
    <mergeCell ref="GJA512:GJH512"/>
    <mergeCell ref="GJI512:GJP512"/>
    <mergeCell ref="GJQ512:GJX512"/>
    <mergeCell ref="GJY512:GKF512"/>
    <mergeCell ref="GKG512:GKN512"/>
    <mergeCell ref="GKO512:GKV512"/>
    <mergeCell ref="GKW512:GLD512"/>
    <mergeCell ref="GFQ512:GFX512"/>
    <mergeCell ref="GFY512:GGF512"/>
    <mergeCell ref="GGG512:GGN512"/>
    <mergeCell ref="GGO512:GGV512"/>
    <mergeCell ref="GGW512:GHD512"/>
    <mergeCell ref="GHE512:GHL512"/>
    <mergeCell ref="GHM512:GHT512"/>
    <mergeCell ref="GHU512:GIB512"/>
    <mergeCell ref="GIC512:GIJ512"/>
    <mergeCell ref="GCW512:GDD512"/>
    <mergeCell ref="GDE512:GDL512"/>
    <mergeCell ref="GDM512:GDT512"/>
    <mergeCell ref="GDU512:GEB512"/>
    <mergeCell ref="GEC512:GEJ512"/>
    <mergeCell ref="GEK512:GER512"/>
    <mergeCell ref="GES512:GEZ512"/>
    <mergeCell ref="GFA512:GFH512"/>
    <mergeCell ref="GFI512:GFP512"/>
    <mergeCell ref="GAC512:GAJ512"/>
    <mergeCell ref="GAK512:GAR512"/>
    <mergeCell ref="GAS512:GAZ512"/>
    <mergeCell ref="GBA512:GBH512"/>
    <mergeCell ref="GBI512:GBP512"/>
    <mergeCell ref="GBQ512:GBX512"/>
    <mergeCell ref="GBY512:GCF512"/>
    <mergeCell ref="GCG512:GCN512"/>
    <mergeCell ref="GCO512:GCV512"/>
    <mergeCell ref="FXI512:FXP512"/>
    <mergeCell ref="FXQ512:FXX512"/>
    <mergeCell ref="FXY512:FYF512"/>
    <mergeCell ref="FYG512:FYN512"/>
    <mergeCell ref="FYO512:FYV512"/>
    <mergeCell ref="FYW512:FZD512"/>
    <mergeCell ref="FZE512:FZL512"/>
    <mergeCell ref="FZM512:FZT512"/>
    <mergeCell ref="FZU512:GAB512"/>
    <mergeCell ref="FUO512:FUV512"/>
    <mergeCell ref="FUW512:FVD512"/>
    <mergeCell ref="FVE512:FVL512"/>
    <mergeCell ref="FVM512:FVT512"/>
    <mergeCell ref="FVU512:FWB512"/>
    <mergeCell ref="FWC512:FWJ512"/>
    <mergeCell ref="FWK512:FWR512"/>
    <mergeCell ref="FWS512:FWZ512"/>
    <mergeCell ref="FXA512:FXH512"/>
    <mergeCell ref="FRU512:FSB512"/>
    <mergeCell ref="FSC512:FSJ512"/>
    <mergeCell ref="FSK512:FSR512"/>
    <mergeCell ref="FSS512:FSZ512"/>
    <mergeCell ref="FTA512:FTH512"/>
    <mergeCell ref="FTI512:FTP512"/>
    <mergeCell ref="FTQ512:FTX512"/>
    <mergeCell ref="FTY512:FUF512"/>
    <mergeCell ref="FUG512:FUN512"/>
    <mergeCell ref="FPA512:FPH512"/>
    <mergeCell ref="FPI512:FPP512"/>
    <mergeCell ref="FPQ512:FPX512"/>
    <mergeCell ref="FPY512:FQF512"/>
    <mergeCell ref="FQG512:FQN512"/>
    <mergeCell ref="FQO512:FQV512"/>
    <mergeCell ref="FQW512:FRD512"/>
    <mergeCell ref="FRE512:FRL512"/>
    <mergeCell ref="FRM512:FRT512"/>
    <mergeCell ref="FMG512:FMN512"/>
    <mergeCell ref="FMO512:FMV512"/>
    <mergeCell ref="FMW512:FND512"/>
    <mergeCell ref="FNE512:FNL512"/>
    <mergeCell ref="FNM512:FNT512"/>
    <mergeCell ref="FNU512:FOB512"/>
    <mergeCell ref="FOC512:FOJ512"/>
    <mergeCell ref="FOK512:FOR512"/>
    <mergeCell ref="FOS512:FOZ512"/>
    <mergeCell ref="FJM512:FJT512"/>
    <mergeCell ref="FJU512:FKB512"/>
    <mergeCell ref="FKC512:FKJ512"/>
    <mergeCell ref="FKK512:FKR512"/>
    <mergeCell ref="FKS512:FKZ512"/>
    <mergeCell ref="FLA512:FLH512"/>
    <mergeCell ref="FLI512:FLP512"/>
    <mergeCell ref="FLQ512:FLX512"/>
    <mergeCell ref="FLY512:FMF512"/>
    <mergeCell ref="FGS512:FGZ512"/>
    <mergeCell ref="FHA512:FHH512"/>
    <mergeCell ref="FHI512:FHP512"/>
    <mergeCell ref="FHQ512:FHX512"/>
    <mergeCell ref="FHY512:FIF512"/>
    <mergeCell ref="FIG512:FIN512"/>
    <mergeCell ref="FIO512:FIV512"/>
    <mergeCell ref="FIW512:FJD512"/>
    <mergeCell ref="FJE512:FJL512"/>
    <mergeCell ref="FDY512:FEF512"/>
    <mergeCell ref="FEG512:FEN512"/>
    <mergeCell ref="FEO512:FEV512"/>
    <mergeCell ref="FEW512:FFD512"/>
    <mergeCell ref="FFE512:FFL512"/>
    <mergeCell ref="FFM512:FFT512"/>
    <mergeCell ref="FFU512:FGB512"/>
    <mergeCell ref="FGC512:FGJ512"/>
    <mergeCell ref="FGK512:FGR512"/>
    <mergeCell ref="FBE512:FBL512"/>
    <mergeCell ref="FBM512:FBT512"/>
    <mergeCell ref="FBU512:FCB512"/>
    <mergeCell ref="FCC512:FCJ512"/>
    <mergeCell ref="FCK512:FCR512"/>
    <mergeCell ref="FCS512:FCZ512"/>
    <mergeCell ref="FDA512:FDH512"/>
    <mergeCell ref="FDI512:FDP512"/>
    <mergeCell ref="FDQ512:FDX512"/>
    <mergeCell ref="EYK512:EYR512"/>
    <mergeCell ref="EYS512:EYZ512"/>
    <mergeCell ref="EZA512:EZH512"/>
    <mergeCell ref="EZI512:EZP512"/>
    <mergeCell ref="EZQ512:EZX512"/>
    <mergeCell ref="EZY512:FAF512"/>
    <mergeCell ref="FAG512:FAN512"/>
    <mergeCell ref="FAO512:FAV512"/>
    <mergeCell ref="FAW512:FBD512"/>
    <mergeCell ref="EVQ512:EVX512"/>
    <mergeCell ref="EVY512:EWF512"/>
    <mergeCell ref="EWG512:EWN512"/>
    <mergeCell ref="EWO512:EWV512"/>
    <mergeCell ref="EWW512:EXD512"/>
    <mergeCell ref="EXE512:EXL512"/>
    <mergeCell ref="EXM512:EXT512"/>
    <mergeCell ref="EXU512:EYB512"/>
    <mergeCell ref="EYC512:EYJ512"/>
    <mergeCell ref="ESW512:ETD512"/>
    <mergeCell ref="ETE512:ETL512"/>
    <mergeCell ref="ETM512:ETT512"/>
    <mergeCell ref="ETU512:EUB512"/>
    <mergeCell ref="EUC512:EUJ512"/>
    <mergeCell ref="EUK512:EUR512"/>
    <mergeCell ref="EUS512:EUZ512"/>
    <mergeCell ref="EVA512:EVH512"/>
    <mergeCell ref="EVI512:EVP512"/>
    <mergeCell ref="EQC512:EQJ512"/>
    <mergeCell ref="EQK512:EQR512"/>
    <mergeCell ref="EQS512:EQZ512"/>
    <mergeCell ref="ERA512:ERH512"/>
    <mergeCell ref="ERI512:ERP512"/>
    <mergeCell ref="ERQ512:ERX512"/>
    <mergeCell ref="ERY512:ESF512"/>
    <mergeCell ref="ESG512:ESN512"/>
    <mergeCell ref="ESO512:ESV512"/>
    <mergeCell ref="ENI512:ENP512"/>
    <mergeCell ref="ENQ512:ENX512"/>
    <mergeCell ref="ENY512:EOF512"/>
    <mergeCell ref="EOG512:EON512"/>
    <mergeCell ref="EOO512:EOV512"/>
    <mergeCell ref="EOW512:EPD512"/>
    <mergeCell ref="EPE512:EPL512"/>
    <mergeCell ref="EPM512:EPT512"/>
    <mergeCell ref="EPU512:EQB512"/>
    <mergeCell ref="EKO512:EKV512"/>
    <mergeCell ref="EKW512:ELD512"/>
    <mergeCell ref="ELE512:ELL512"/>
    <mergeCell ref="ELM512:ELT512"/>
    <mergeCell ref="ELU512:EMB512"/>
    <mergeCell ref="EMC512:EMJ512"/>
    <mergeCell ref="EMK512:EMR512"/>
    <mergeCell ref="EMS512:EMZ512"/>
    <mergeCell ref="ENA512:ENH512"/>
    <mergeCell ref="EHU512:EIB512"/>
    <mergeCell ref="EIC512:EIJ512"/>
    <mergeCell ref="EIK512:EIR512"/>
    <mergeCell ref="EIS512:EIZ512"/>
    <mergeCell ref="EJA512:EJH512"/>
    <mergeCell ref="EJI512:EJP512"/>
    <mergeCell ref="EJQ512:EJX512"/>
    <mergeCell ref="EJY512:EKF512"/>
    <mergeCell ref="EKG512:EKN512"/>
    <mergeCell ref="EFA512:EFH512"/>
    <mergeCell ref="EFI512:EFP512"/>
    <mergeCell ref="EFQ512:EFX512"/>
    <mergeCell ref="EFY512:EGF512"/>
    <mergeCell ref="EGG512:EGN512"/>
    <mergeCell ref="EGO512:EGV512"/>
    <mergeCell ref="EGW512:EHD512"/>
    <mergeCell ref="EHE512:EHL512"/>
    <mergeCell ref="EHM512:EHT512"/>
    <mergeCell ref="ECG512:ECN512"/>
    <mergeCell ref="ECO512:ECV512"/>
    <mergeCell ref="ECW512:EDD512"/>
    <mergeCell ref="EDE512:EDL512"/>
    <mergeCell ref="EDM512:EDT512"/>
    <mergeCell ref="EDU512:EEB512"/>
    <mergeCell ref="EEC512:EEJ512"/>
    <mergeCell ref="EEK512:EER512"/>
    <mergeCell ref="EES512:EEZ512"/>
    <mergeCell ref="DZM512:DZT512"/>
    <mergeCell ref="DZU512:EAB512"/>
    <mergeCell ref="EAC512:EAJ512"/>
    <mergeCell ref="EAK512:EAR512"/>
    <mergeCell ref="EAS512:EAZ512"/>
    <mergeCell ref="EBA512:EBH512"/>
    <mergeCell ref="EBI512:EBP512"/>
    <mergeCell ref="EBQ512:EBX512"/>
    <mergeCell ref="EBY512:ECF512"/>
    <mergeCell ref="DWS512:DWZ512"/>
    <mergeCell ref="DXA512:DXH512"/>
    <mergeCell ref="DXI512:DXP512"/>
    <mergeCell ref="DXQ512:DXX512"/>
    <mergeCell ref="DXY512:DYF512"/>
    <mergeCell ref="DYG512:DYN512"/>
    <mergeCell ref="DYO512:DYV512"/>
    <mergeCell ref="DYW512:DZD512"/>
    <mergeCell ref="DZE512:DZL512"/>
    <mergeCell ref="DTY512:DUF512"/>
    <mergeCell ref="DUG512:DUN512"/>
    <mergeCell ref="DUO512:DUV512"/>
    <mergeCell ref="DUW512:DVD512"/>
    <mergeCell ref="DVE512:DVL512"/>
    <mergeCell ref="DVM512:DVT512"/>
    <mergeCell ref="DVU512:DWB512"/>
    <mergeCell ref="DWC512:DWJ512"/>
    <mergeCell ref="DWK512:DWR512"/>
    <mergeCell ref="DRE512:DRL512"/>
    <mergeCell ref="DRM512:DRT512"/>
    <mergeCell ref="DRU512:DSB512"/>
    <mergeCell ref="DSC512:DSJ512"/>
    <mergeCell ref="DSK512:DSR512"/>
    <mergeCell ref="DSS512:DSZ512"/>
    <mergeCell ref="DTA512:DTH512"/>
    <mergeCell ref="DTI512:DTP512"/>
    <mergeCell ref="DTQ512:DTX512"/>
    <mergeCell ref="DOK512:DOR512"/>
    <mergeCell ref="DOS512:DOZ512"/>
    <mergeCell ref="DPA512:DPH512"/>
    <mergeCell ref="DPI512:DPP512"/>
    <mergeCell ref="DPQ512:DPX512"/>
    <mergeCell ref="DPY512:DQF512"/>
    <mergeCell ref="DQG512:DQN512"/>
    <mergeCell ref="DQO512:DQV512"/>
    <mergeCell ref="DQW512:DRD512"/>
    <mergeCell ref="DLQ512:DLX512"/>
    <mergeCell ref="DLY512:DMF512"/>
    <mergeCell ref="DMG512:DMN512"/>
    <mergeCell ref="DMO512:DMV512"/>
    <mergeCell ref="DMW512:DND512"/>
    <mergeCell ref="DNE512:DNL512"/>
    <mergeCell ref="DNM512:DNT512"/>
    <mergeCell ref="DNU512:DOB512"/>
    <mergeCell ref="DOC512:DOJ512"/>
    <mergeCell ref="DIW512:DJD512"/>
    <mergeCell ref="DJE512:DJL512"/>
    <mergeCell ref="DJM512:DJT512"/>
    <mergeCell ref="DJU512:DKB512"/>
    <mergeCell ref="DKC512:DKJ512"/>
    <mergeCell ref="DKK512:DKR512"/>
    <mergeCell ref="DKS512:DKZ512"/>
    <mergeCell ref="DLA512:DLH512"/>
    <mergeCell ref="DLI512:DLP512"/>
    <mergeCell ref="DGC512:DGJ512"/>
    <mergeCell ref="DGK512:DGR512"/>
    <mergeCell ref="DGS512:DGZ512"/>
    <mergeCell ref="DHA512:DHH512"/>
    <mergeCell ref="DHI512:DHP512"/>
    <mergeCell ref="DHQ512:DHX512"/>
    <mergeCell ref="DHY512:DIF512"/>
    <mergeCell ref="DIG512:DIN512"/>
    <mergeCell ref="DIO512:DIV512"/>
    <mergeCell ref="DDI512:DDP512"/>
    <mergeCell ref="DDQ512:DDX512"/>
    <mergeCell ref="DDY512:DEF512"/>
    <mergeCell ref="DEG512:DEN512"/>
    <mergeCell ref="DEO512:DEV512"/>
    <mergeCell ref="DEW512:DFD512"/>
    <mergeCell ref="DFE512:DFL512"/>
    <mergeCell ref="DFM512:DFT512"/>
    <mergeCell ref="DFU512:DGB512"/>
    <mergeCell ref="DAO512:DAV512"/>
    <mergeCell ref="DAW512:DBD512"/>
    <mergeCell ref="DBE512:DBL512"/>
    <mergeCell ref="DBM512:DBT512"/>
    <mergeCell ref="DBU512:DCB512"/>
    <mergeCell ref="DCC512:DCJ512"/>
    <mergeCell ref="DCK512:DCR512"/>
    <mergeCell ref="DCS512:DCZ512"/>
    <mergeCell ref="DDA512:DDH512"/>
    <mergeCell ref="CXU512:CYB512"/>
    <mergeCell ref="CYC512:CYJ512"/>
    <mergeCell ref="CYK512:CYR512"/>
    <mergeCell ref="CYS512:CYZ512"/>
    <mergeCell ref="CZA512:CZH512"/>
    <mergeCell ref="CZI512:CZP512"/>
    <mergeCell ref="CZQ512:CZX512"/>
    <mergeCell ref="CZY512:DAF512"/>
    <mergeCell ref="DAG512:DAN512"/>
    <mergeCell ref="CVA512:CVH512"/>
    <mergeCell ref="CVI512:CVP512"/>
    <mergeCell ref="CVQ512:CVX512"/>
    <mergeCell ref="CVY512:CWF512"/>
    <mergeCell ref="CWG512:CWN512"/>
    <mergeCell ref="CWO512:CWV512"/>
    <mergeCell ref="CWW512:CXD512"/>
    <mergeCell ref="CXE512:CXL512"/>
    <mergeCell ref="CXM512:CXT512"/>
    <mergeCell ref="CSG512:CSN512"/>
    <mergeCell ref="CSO512:CSV512"/>
    <mergeCell ref="CSW512:CTD512"/>
    <mergeCell ref="CTE512:CTL512"/>
    <mergeCell ref="CTM512:CTT512"/>
    <mergeCell ref="CTU512:CUB512"/>
    <mergeCell ref="CUC512:CUJ512"/>
    <mergeCell ref="CUK512:CUR512"/>
    <mergeCell ref="CUS512:CUZ512"/>
    <mergeCell ref="CPM512:CPT512"/>
    <mergeCell ref="CPU512:CQB512"/>
    <mergeCell ref="CQC512:CQJ512"/>
    <mergeCell ref="CQK512:CQR512"/>
    <mergeCell ref="CQS512:CQZ512"/>
    <mergeCell ref="CRA512:CRH512"/>
    <mergeCell ref="CRI512:CRP512"/>
    <mergeCell ref="CRQ512:CRX512"/>
    <mergeCell ref="CRY512:CSF512"/>
    <mergeCell ref="CMS512:CMZ512"/>
    <mergeCell ref="CNA512:CNH512"/>
    <mergeCell ref="CNI512:CNP512"/>
    <mergeCell ref="CNQ512:CNX512"/>
    <mergeCell ref="CNY512:COF512"/>
    <mergeCell ref="COG512:CON512"/>
    <mergeCell ref="COO512:COV512"/>
    <mergeCell ref="COW512:CPD512"/>
    <mergeCell ref="CPE512:CPL512"/>
    <mergeCell ref="CJY512:CKF512"/>
    <mergeCell ref="CKG512:CKN512"/>
    <mergeCell ref="CKO512:CKV512"/>
    <mergeCell ref="CKW512:CLD512"/>
    <mergeCell ref="CLE512:CLL512"/>
    <mergeCell ref="CLM512:CLT512"/>
    <mergeCell ref="CLU512:CMB512"/>
    <mergeCell ref="CMC512:CMJ512"/>
    <mergeCell ref="CMK512:CMR512"/>
    <mergeCell ref="CHE512:CHL512"/>
    <mergeCell ref="CHM512:CHT512"/>
    <mergeCell ref="CHU512:CIB512"/>
    <mergeCell ref="CIC512:CIJ512"/>
    <mergeCell ref="CIK512:CIR512"/>
    <mergeCell ref="CIS512:CIZ512"/>
    <mergeCell ref="CJA512:CJH512"/>
    <mergeCell ref="CJI512:CJP512"/>
    <mergeCell ref="CJQ512:CJX512"/>
    <mergeCell ref="CEK512:CER512"/>
    <mergeCell ref="CES512:CEZ512"/>
    <mergeCell ref="CFA512:CFH512"/>
    <mergeCell ref="CFI512:CFP512"/>
    <mergeCell ref="CFQ512:CFX512"/>
    <mergeCell ref="CFY512:CGF512"/>
    <mergeCell ref="CGG512:CGN512"/>
    <mergeCell ref="CGO512:CGV512"/>
    <mergeCell ref="CGW512:CHD512"/>
    <mergeCell ref="CBQ512:CBX512"/>
    <mergeCell ref="CBY512:CCF512"/>
    <mergeCell ref="CCG512:CCN512"/>
    <mergeCell ref="CCO512:CCV512"/>
    <mergeCell ref="CCW512:CDD512"/>
    <mergeCell ref="CDE512:CDL512"/>
    <mergeCell ref="CDM512:CDT512"/>
    <mergeCell ref="CDU512:CEB512"/>
    <mergeCell ref="CEC512:CEJ512"/>
    <mergeCell ref="BYW512:BZD512"/>
    <mergeCell ref="BZE512:BZL512"/>
    <mergeCell ref="BZM512:BZT512"/>
    <mergeCell ref="BZU512:CAB512"/>
    <mergeCell ref="CAC512:CAJ512"/>
    <mergeCell ref="CAK512:CAR512"/>
    <mergeCell ref="CAS512:CAZ512"/>
    <mergeCell ref="CBA512:CBH512"/>
    <mergeCell ref="CBI512:CBP512"/>
    <mergeCell ref="BWC512:BWJ512"/>
    <mergeCell ref="BWK512:BWR512"/>
    <mergeCell ref="BWS512:BWZ512"/>
    <mergeCell ref="BXA512:BXH512"/>
    <mergeCell ref="BXI512:BXP512"/>
    <mergeCell ref="BXQ512:BXX512"/>
    <mergeCell ref="BXY512:BYF512"/>
    <mergeCell ref="BYG512:BYN512"/>
    <mergeCell ref="BYO512:BYV512"/>
    <mergeCell ref="BTI512:BTP512"/>
    <mergeCell ref="BTQ512:BTX512"/>
    <mergeCell ref="BTY512:BUF512"/>
    <mergeCell ref="BUG512:BUN512"/>
    <mergeCell ref="BUO512:BUV512"/>
    <mergeCell ref="BUW512:BVD512"/>
    <mergeCell ref="BVE512:BVL512"/>
    <mergeCell ref="BVM512:BVT512"/>
    <mergeCell ref="BVU512:BWB512"/>
    <mergeCell ref="BQO512:BQV512"/>
    <mergeCell ref="BQW512:BRD512"/>
    <mergeCell ref="BRE512:BRL512"/>
    <mergeCell ref="BRM512:BRT512"/>
    <mergeCell ref="BRU512:BSB512"/>
    <mergeCell ref="BSC512:BSJ512"/>
    <mergeCell ref="BSK512:BSR512"/>
    <mergeCell ref="BSS512:BSZ512"/>
    <mergeCell ref="BTA512:BTH512"/>
    <mergeCell ref="BNU512:BOB512"/>
    <mergeCell ref="BOC512:BOJ512"/>
    <mergeCell ref="BOK512:BOR512"/>
    <mergeCell ref="BOS512:BOZ512"/>
    <mergeCell ref="BPA512:BPH512"/>
    <mergeCell ref="BPI512:BPP512"/>
    <mergeCell ref="BPQ512:BPX512"/>
    <mergeCell ref="BPY512:BQF512"/>
    <mergeCell ref="BQG512:BQN512"/>
    <mergeCell ref="BLA512:BLH512"/>
    <mergeCell ref="BLI512:BLP512"/>
    <mergeCell ref="BLQ512:BLX512"/>
    <mergeCell ref="BLY512:BMF512"/>
    <mergeCell ref="BMG512:BMN512"/>
    <mergeCell ref="BMO512:BMV512"/>
    <mergeCell ref="BMW512:BND512"/>
    <mergeCell ref="BNE512:BNL512"/>
    <mergeCell ref="BNM512:BNT512"/>
    <mergeCell ref="BIG512:BIN512"/>
    <mergeCell ref="BIO512:BIV512"/>
    <mergeCell ref="BIW512:BJD512"/>
    <mergeCell ref="BJE512:BJL512"/>
    <mergeCell ref="BJM512:BJT512"/>
    <mergeCell ref="BJU512:BKB512"/>
    <mergeCell ref="BKC512:BKJ512"/>
    <mergeCell ref="BKK512:BKR512"/>
    <mergeCell ref="BKS512:BKZ512"/>
    <mergeCell ref="BFM512:BFT512"/>
    <mergeCell ref="BFU512:BGB512"/>
    <mergeCell ref="BGC512:BGJ512"/>
    <mergeCell ref="BGK512:BGR512"/>
    <mergeCell ref="BGS512:BGZ512"/>
    <mergeCell ref="BHA512:BHH512"/>
    <mergeCell ref="BHI512:BHP512"/>
    <mergeCell ref="BHQ512:BHX512"/>
    <mergeCell ref="BHY512:BIF512"/>
    <mergeCell ref="BCS512:BCZ512"/>
    <mergeCell ref="BDA512:BDH512"/>
    <mergeCell ref="BDI512:BDP512"/>
    <mergeCell ref="BDQ512:BDX512"/>
    <mergeCell ref="BDY512:BEF512"/>
    <mergeCell ref="BEG512:BEN512"/>
    <mergeCell ref="BEO512:BEV512"/>
    <mergeCell ref="BEW512:BFD512"/>
    <mergeCell ref="BFE512:BFL512"/>
    <mergeCell ref="AZY512:BAF512"/>
    <mergeCell ref="BAG512:BAN512"/>
    <mergeCell ref="BAO512:BAV512"/>
    <mergeCell ref="BAW512:BBD512"/>
    <mergeCell ref="BBE512:BBL512"/>
    <mergeCell ref="BBM512:BBT512"/>
    <mergeCell ref="BBU512:BCB512"/>
    <mergeCell ref="BCC512:BCJ512"/>
    <mergeCell ref="BCK512:BCR512"/>
    <mergeCell ref="AXE512:AXL512"/>
    <mergeCell ref="AXM512:AXT512"/>
    <mergeCell ref="AXU512:AYB512"/>
    <mergeCell ref="AYC512:AYJ512"/>
    <mergeCell ref="AYK512:AYR512"/>
    <mergeCell ref="AYS512:AYZ512"/>
    <mergeCell ref="AZA512:AZH512"/>
    <mergeCell ref="AZI512:AZP512"/>
    <mergeCell ref="AZQ512:AZX512"/>
    <mergeCell ref="AUK512:AUR512"/>
    <mergeCell ref="AUS512:AUZ512"/>
    <mergeCell ref="AVA512:AVH512"/>
    <mergeCell ref="AVI512:AVP512"/>
    <mergeCell ref="AVQ512:AVX512"/>
    <mergeCell ref="AVY512:AWF512"/>
    <mergeCell ref="AWG512:AWN512"/>
    <mergeCell ref="AWO512:AWV512"/>
    <mergeCell ref="AWW512:AXD512"/>
    <mergeCell ref="ARQ512:ARX512"/>
    <mergeCell ref="ARY512:ASF512"/>
    <mergeCell ref="ASG512:ASN512"/>
    <mergeCell ref="ASO512:ASV512"/>
    <mergeCell ref="ASW512:ATD512"/>
    <mergeCell ref="ATE512:ATL512"/>
    <mergeCell ref="ATM512:ATT512"/>
    <mergeCell ref="ATU512:AUB512"/>
    <mergeCell ref="AUC512:AUJ512"/>
    <mergeCell ref="AOW512:APD512"/>
    <mergeCell ref="APE512:APL512"/>
    <mergeCell ref="APM512:APT512"/>
    <mergeCell ref="APU512:AQB512"/>
    <mergeCell ref="AQC512:AQJ512"/>
    <mergeCell ref="AQK512:AQR512"/>
    <mergeCell ref="AQS512:AQZ512"/>
    <mergeCell ref="ARA512:ARH512"/>
    <mergeCell ref="ARI512:ARP512"/>
    <mergeCell ref="AMC512:AMJ512"/>
    <mergeCell ref="AMK512:AMR512"/>
    <mergeCell ref="AMS512:AMZ512"/>
    <mergeCell ref="ANA512:ANH512"/>
    <mergeCell ref="ANI512:ANP512"/>
    <mergeCell ref="ANQ512:ANX512"/>
    <mergeCell ref="ANY512:AOF512"/>
    <mergeCell ref="AOG512:AON512"/>
    <mergeCell ref="AOO512:AOV512"/>
    <mergeCell ref="AJI512:AJP512"/>
    <mergeCell ref="AJQ512:AJX512"/>
    <mergeCell ref="AJY512:AKF512"/>
    <mergeCell ref="AKG512:AKN512"/>
    <mergeCell ref="AKO512:AKV512"/>
    <mergeCell ref="AKW512:ALD512"/>
    <mergeCell ref="ALE512:ALL512"/>
    <mergeCell ref="ALM512:ALT512"/>
    <mergeCell ref="ALU512:AMB512"/>
    <mergeCell ref="AGO512:AGV512"/>
    <mergeCell ref="AGW512:AHD512"/>
    <mergeCell ref="AHE512:AHL512"/>
    <mergeCell ref="AHM512:AHT512"/>
    <mergeCell ref="AHU512:AIB512"/>
    <mergeCell ref="AIC512:AIJ512"/>
    <mergeCell ref="AIK512:AIR512"/>
    <mergeCell ref="AIS512:AIZ512"/>
    <mergeCell ref="AJA512:AJH512"/>
    <mergeCell ref="ADU512:AEB512"/>
    <mergeCell ref="AEC512:AEJ512"/>
    <mergeCell ref="AEK512:AER512"/>
    <mergeCell ref="AES512:AEZ512"/>
    <mergeCell ref="AFA512:AFH512"/>
    <mergeCell ref="AFI512:AFP512"/>
    <mergeCell ref="AFQ512:AFX512"/>
    <mergeCell ref="AFY512:AGF512"/>
    <mergeCell ref="AGG512:AGN512"/>
    <mergeCell ref="ABA512:ABH512"/>
    <mergeCell ref="ABI512:ABP512"/>
    <mergeCell ref="ABQ512:ABX512"/>
    <mergeCell ref="ABY512:ACF512"/>
    <mergeCell ref="ACG512:ACN512"/>
    <mergeCell ref="ACO512:ACV512"/>
    <mergeCell ref="ACW512:ADD512"/>
    <mergeCell ref="ADE512:ADL512"/>
    <mergeCell ref="ADM512:ADT512"/>
    <mergeCell ref="YG512:YN512"/>
    <mergeCell ref="YO512:YV512"/>
    <mergeCell ref="YW512:ZD512"/>
    <mergeCell ref="ZE512:ZL512"/>
    <mergeCell ref="ZM512:ZT512"/>
    <mergeCell ref="ZU512:AAB512"/>
    <mergeCell ref="AAC512:AAJ512"/>
    <mergeCell ref="AAK512:AAR512"/>
    <mergeCell ref="AAS512:AAZ512"/>
    <mergeCell ref="VM512:VT512"/>
    <mergeCell ref="VU512:WB512"/>
    <mergeCell ref="WC512:WJ512"/>
    <mergeCell ref="WK512:WR512"/>
    <mergeCell ref="WS512:WZ512"/>
    <mergeCell ref="XA512:XH512"/>
    <mergeCell ref="XI512:XP512"/>
    <mergeCell ref="XQ512:XX512"/>
    <mergeCell ref="XY512:YF512"/>
    <mergeCell ref="SS512:SZ512"/>
    <mergeCell ref="TA512:TH512"/>
    <mergeCell ref="TI512:TP512"/>
    <mergeCell ref="TQ512:TX512"/>
    <mergeCell ref="TY512:UF512"/>
    <mergeCell ref="UG512:UN512"/>
    <mergeCell ref="UO512:UV512"/>
    <mergeCell ref="UW512:VD512"/>
    <mergeCell ref="VE512:VL512"/>
    <mergeCell ref="PY512:QF512"/>
    <mergeCell ref="QG512:QN512"/>
    <mergeCell ref="QO512:QV512"/>
    <mergeCell ref="QW512:RD512"/>
    <mergeCell ref="RE512:RL512"/>
    <mergeCell ref="RM512:RT512"/>
    <mergeCell ref="RU512:SB512"/>
    <mergeCell ref="SC512:SJ512"/>
    <mergeCell ref="SK512:SR512"/>
    <mergeCell ref="NE512:NL512"/>
    <mergeCell ref="NM512:NT512"/>
    <mergeCell ref="NU512:OB512"/>
    <mergeCell ref="OC512:OJ512"/>
    <mergeCell ref="OK512:OR512"/>
    <mergeCell ref="OS512:OZ512"/>
    <mergeCell ref="PA512:PH512"/>
    <mergeCell ref="PI512:PP512"/>
    <mergeCell ref="PQ512:PX512"/>
    <mergeCell ref="KK512:KR512"/>
    <mergeCell ref="KS512:KZ512"/>
    <mergeCell ref="LA512:LH512"/>
    <mergeCell ref="LI512:LP512"/>
    <mergeCell ref="LQ512:LX512"/>
    <mergeCell ref="LY512:MF512"/>
    <mergeCell ref="MG512:MN512"/>
    <mergeCell ref="MO512:MV512"/>
    <mergeCell ref="MW512:ND512"/>
    <mergeCell ref="HQ512:HX512"/>
    <mergeCell ref="HY512:IF512"/>
    <mergeCell ref="IG512:IN512"/>
    <mergeCell ref="IO512:IV512"/>
    <mergeCell ref="IW512:JD512"/>
    <mergeCell ref="JE512:JL512"/>
    <mergeCell ref="JM512:JT512"/>
    <mergeCell ref="JU512:KB512"/>
    <mergeCell ref="KC512:KJ512"/>
    <mergeCell ref="EW512:FD512"/>
    <mergeCell ref="FE512:FL512"/>
    <mergeCell ref="FM512:FT512"/>
    <mergeCell ref="FU512:GB512"/>
    <mergeCell ref="GC512:GJ512"/>
    <mergeCell ref="GK512:GR512"/>
    <mergeCell ref="GS512:GZ512"/>
    <mergeCell ref="HA512:HH512"/>
    <mergeCell ref="HI512:HP512"/>
    <mergeCell ref="CC512:CJ512"/>
    <mergeCell ref="CK512:CR512"/>
    <mergeCell ref="CS512:CZ512"/>
    <mergeCell ref="DA512:DH512"/>
    <mergeCell ref="DI512:DP512"/>
    <mergeCell ref="DQ512:DX512"/>
    <mergeCell ref="DY512:EF512"/>
    <mergeCell ref="EG512:EN512"/>
    <mergeCell ref="EO512:EV512"/>
    <mergeCell ref="I512:P512"/>
    <mergeCell ref="Q512:X512"/>
    <mergeCell ref="Y512:AF512"/>
    <mergeCell ref="AG512:AN512"/>
    <mergeCell ref="AO512:AV512"/>
    <mergeCell ref="AW512:BD512"/>
    <mergeCell ref="BE512:BL512"/>
    <mergeCell ref="BM512:BT512"/>
    <mergeCell ref="BU512:CB512"/>
    <mergeCell ref="A509:B509"/>
    <mergeCell ref="A510:B510"/>
    <mergeCell ref="A511:B511"/>
    <mergeCell ref="A513:B513"/>
    <mergeCell ref="A514:B514"/>
    <mergeCell ref="A515:B515"/>
    <mergeCell ref="A516:B516"/>
    <mergeCell ref="A517:B517"/>
    <mergeCell ref="D510:H511"/>
    <mergeCell ref="A512:H512"/>
    <mergeCell ref="A487:B487"/>
    <mergeCell ref="A488:B488"/>
    <mergeCell ref="D484:H484"/>
    <mergeCell ref="A506:H506"/>
    <mergeCell ref="A507:B507"/>
    <mergeCell ref="A508:B508"/>
    <mergeCell ref="A480:B480"/>
    <mergeCell ref="A481:B481"/>
    <mergeCell ref="A482:B482"/>
    <mergeCell ref="D482:H482"/>
    <mergeCell ref="A483:H483"/>
    <mergeCell ref="A484:B484"/>
    <mergeCell ref="A485:B485"/>
    <mergeCell ref="A486:B486"/>
    <mergeCell ref="A499:B499"/>
    <mergeCell ref="A500:B500"/>
    <mergeCell ref="A472:B472"/>
    <mergeCell ref="D472:H473"/>
    <mergeCell ref="A473:B473"/>
    <mergeCell ref="A474:B474"/>
    <mergeCell ref="A475:B475"/>
    <mergeCell ref="A476:B476"/>
    <mergeCell ref="D476:H476"/>
    <mergeCell ref="A477:H477"/>
    <mergeCell ref="A478:B478"/>
    <mergeCell ref="D478:H479"/>
    <mergeCell ref="A479:B479"/>
    <mergeCell ref="A497:H497"/>
    <mergeCell ref="A498:B498"/>
    <mergeCell ref="A470:B470"/>
    <mergeCell ref="D470:H470"/>
    <mergeCell ref="A459:H459"/>
    <mergeCell ref="A460:B460"/>
    <mergeCell ref="D460:H461"/>
    <mergeCell ref="A461:B461"/>
    <mergeCell ref="A462:B462"/>
    <mergeCell ref="A463:B463"/>
    <mergeCell ref="A471:H471"/>
    <mergeCell ref="A493:B493"/>
    <mergeCell ref="A495:B495"/>
    <mergeCell ref="A496:B496"/>
    <mergeCell ref="A491:B491"/>
    <mergeCell ref="A489:B489"/>
    <mergeCell ref="A490:B490"/>
    <mergeCell ref="A457:B457"/>
    <mergeCell ref="A458:B458"/>
    <mergeCell ref="D458:H458"/>
    <mergeCell ref="A465:H465"/>
    <mergeCell ref="A466:B466"/>
    <mergeCell ref="D466:H467"/>
    <mergeCell ref="A467:B467"/>
    <mergeCell ref="A468:B468"/>
    <mergeCell ref="A469:B469"/>
    <mergeCell ref="A453:H453"/>
    <mergeCell ref="A454:B454"/>
    <mergeCell ref="D454:H455"/>
    <mergeCell ref="A455:B455"/>
    <mergeCell ref="A456:B456"/>
    <mergeCell ref="A447:H447"/>
    <mergeCell ref="A377:H377"/>
    <mergeCell ref="A444:H444"/>
    <mergeCell ref="A446:H446"/>
    <mergeCell ref="A448:B448"/>
    <mergeCell ref="A449:B449"/>
    <mergeCell ref="A450:B450"/>
    <mergeCell ref="A451:B451"/>
    <mergeCell ref="A433:B433"/>
    <mergeCell ref="A434:B434"/>
    <mergeCell ref="A435:B435"/>
    <mergeCell ref="A436:B436"/>
    <mergeCell ref="A437:B437"/>
    <mergeCell ref="A441:B441"/>
    <mergeCell ref="A442:B442"/>
    <mergeCell ref="A443:B443"/>
    <mergeCell ref="A438:B438"/>
    <mergeCell ref="A439:B439"/>
    <mergeCell ref="A440:B440"/>
    <mergeCell ref="A426:B426"/>
    <mergeCell ref="A427:B427"/>
    <mergeCell ref="A428:B428"/>
    <mergeCell ref="A429:B429"/>
    <mergeCell ref="A430:B430"/>
    <mergeCell ref="A431:B431"/>
    <mergeCell ref="A432:B432"/>
    <mergeCell ref="A423:H423"/>
    <mergeCell ref="A422:H422"/>
    <mergeCell ref="A424:B424"/>
    <mergeCell ref="A425:B425"/>
    <mergeCell ref="A413:B413"/>
    <mergeCell ref="A414:B414"/>
    <mergeCell ref="A415:B415"/>
    <mergeCell ref="A416:B416"/>
    <mergeCell ref="A417:B417"/>
    <mergeCell ref="A418:B418"/>
    <mergeCell ref="A419:B419"/>
    <mergeCell ref="A420:B420"/>
    <mergeCell ref="A421:B421"/>
    <mergeCell ref="A452:B452"/>
    <mergeCell ref="D452:H452"/>
    <mergeCell ref="D448:H449"/>
    <mergeCell ref="A405:B405"/>
    <mergeCell ref="A406:B406"/>
    <mergeCell ref="A407:B407"/>
    <mergeCell ref="A408:B408"/>
    <mergeCell ref="A409:B409"/>
    <mergeCell ref="A410:B410"/>
    <mergeCell ref="A411:B411"/>
    <mergeCell ref="A412:B412"/>
    <mergeCell ref="A652:H652"/>
    <mergeCell ref="A376:H376"/>
    <mergeCell ref="A378:H378"/>
    <mergeCell ref="A379:H379"/>
    <mergeCell ref="A380:B380"/>
    <mergeCell ref="A381:B381"/>
    <mergeCell ref="A382:B382"/>
    <mergeCell ref="A383:B383"/>
    <mergeCell ref="A384:B384"/>
    <mergeCell ref="A385:B385"/>
    <mergeCell ref="A386:B386"/>
    <mergeCell ref="A387:B387"/>
    <mergeCell ref="A394:B394"/>
    <mergeCell ref="A395:B395"/>
    <mergeCell ref="A396:B396"/>
    <mergeCell ref="A397:B397"/>
    <mergeCell ref="A390:B390"/>
    <mergeCell ref="A391:B391"/>
    <mergeCell ref="A402:H402"/>
    <mergeCell ref="A403:B403"/>
    <mergeCell ref="A404:B404"/>
    <mergeCell ref="A399:B399"/>
    <mergeCell ref="A400:B400"/>
    <mergeCell ref="A401:B401"/>
    <mergeCell ref="A370:H370"/>
    <mergeCell ref="C368:H369"/>
    <mergeCell ref="A363:B363"/>
    <mergeCell ref="A364:H364"/>
    <mergeCell ref="A356:B356"/>
    <mergeCell ref="A357:B357"/>
    <mergeCell ref="A358:H358"/>
    <mergeCell ref="A359:B359"/>
    <mergeCell ref="A360:B360"/>
    <mergeCell ref="A361:B361"/>
    <mergeCell ref="A362:B362"/>
    <mergeCell ref="A346:H346"/>
    <mergeCell ref="A347:B347"/>
    <mergeCell ref="C347:H348"/>
    <mergeCell ref="A348:B348"/>
    <mergeCell ref="A349:B349"/>
    <mergeCell ref="A350:B350"/>
    <mergeCell ref="A352:H352"/>
    <mergeCell ref="A353:B353"/>
    <mergeCell ref="A354:B354"/>
    <mergeCell ref="A355:B355"/>
    <mergeCell ref="A337:B337"/>
    <mergeCell ref="A338:B338"/>
    <mergeCell ref="A340:H340"/>
    <mergeCell ref="A341:B341"/>
    <mergeCell ref="C341:H342"/>
    <mergeCell ref="A342:B342"/>
    <mergeCell ref="A343:B343"/>
    <mergeCell ref="A344:B344"/>
    <mergeCell ref="A329:B329"/>
    <mergeCell ref="C329:H330"/>
    <mergeCell ref="A330:B330"/>
    <mergeCell ref="A331:B331"/>
    <mergeCell ref="A332:B332"/>
    <mergeCell ref="A334:H334"/>
    <mergeCell ref="A335:B335"/>
    <mergeCell ref="C335:H336"/>
    <mergeCell ref="A336:B336"/>
    <mergeCell ref="A333:B333"/>
    <mergeCell ref="C333:H333"/>
    <mergeCell ref="A339:B339"/>
    <mergeCell ref="C339:H339"/>
    <mergeCell ref="A321:H321"/>
    <mergeCell ref="A322:H322"/>
    <mergeCell ref="A323:B323"/>
    <mergeCell ref="A324:B324"/>
    <mergeCell ref="A325:B325"/>
    <mergeCell ref="A326:B326"/>
    <mergeCell ref="C323:H324"/>
    <mergeCell ref="A328:H328"/>
    <mergeCell ref="A313:B313"/>
    <mergeCell ref="A314:B314"/>
    <mergeCell ref="A315:B315"/>
    <mergeCell ref="A316:B316"/>
    <mergeCell ref="A317:B317"/>
    <mergeCell ref="A318:B318"/>
    <mergeCell ref="A319:H319"/>
    <mergeCell ref="A320:H320"/>
    <mergeCell ref="A327:B327"/>
    <mergeCell ref="C327:H327"/>
    <mergeCell ref="A305:H305"/>
    <mergeCell ref="A306:B306"/>
    <mergeCell ref="A307:B307"/>
    <mergeCell ref="A308:B308"/>
    <mergeCell ref="A309:B309"/>
    <mergeCell ref="A310:B310"/>
    <mergeCell ref="A311:B311"/>
    <mergeCell ref="C308:H309"/>
    <mergeCell ref="A312:H312"/>
    <mergeCell ref="A298:H298"/>
    <mergeCell ref="A299:B299"/>
    <mergeCell ref="A300:B300"/>
    <mergeCell ref="A301:B301"/>
    <mergeCell ref="A302:B302"/>
    <mergeCell ref="A303:B303"/>
    <mergeCell ref="A304:B304"/>
    <mergeCell ref="C303:H304"/>
    <mergeCell ref="A291:H291"/>
    <mergeCell ref="A292:B292"/>
    <mergeCell ref="A293:B293"/>
    <mergeCell ref="A294:B294"/>
    <mergeCell ref="A295:B295"/>
    <mergeCell ref="C295:H296"/>
    <mergeCell ref="A296:B296"/>
    <mergeCell ref="A297:B297"/>
    <mergeCell ref="A281:B281"/>
    <mergeCell ref="C281:H282"/>
    <mergeCell ref="A282:B282"/>
    <mergeCell ref="A283:B283"/>
    <mergeCell ref="A284:H284"/>
    <mergeCell ref="A285:B285"/>
    <mergeCell ref="A286:B286"/>
    <mergeCell ref="A287:B287"/>
    <mergeCell ref="A288:B288"/>
    <mergeCell ref="C288:H289"/>
    <mergeCell ref="A289:B289"/>
    <mergeCell ref="A274:B274"/>
    <mergeCell ref="C274:H275"/>
    <mergeCell ref="A275:B275"/>
    <mergeCell ref="A276:B276"/>
    <mergeCell ref="A277:H277"/>
    <mergeCell ref="A278:B278"/>
    <mergeCell ref="A279:B279"/>
    <mergeCell ref="A280:B280"/>
    <mergeCell ref="A266:B266"/>
    <mergeCell ref="A267:B267"/>
    <mergeCell ref="A268:B268"/>
    <mergeCell ref="A269:B269"/>
    <mergeCell ref="C267:H268"/>
    <mergeCell ref="A270:H270"/>
    <mergeCell ref="A271:B271"/>
    <mergeCell ref="A272:B272"/>
    <mergeCell ref="A290:B290"/>
    <mergeCell ref="A260:B260"/>
    <mergeCell ref="A261:B261"/>
    <mergeCell ref="A262:B262"/>
    <mergeCell ref="C260:H262"/>
    <mergeCell ref="A263:H263"/>
    <mergeCell ref="A264:B264"/>
    <mergeCell ref="A265:B265"/>
    <mergeCell ref="A250:B250"/>
    <mergeCell ref="A251:B251"/>
    <mergeCell ref="A252:B252"/>
    <mergeCell ref="C249:H250"/>
    <mergeCell ref="A253:H253"/>
    <mergeCell ref="A254:H254"/>
    <mergeCell ref="A255:H255"/>
    <mergeCell ref="A256:H256"/>
    <mergeCell ref="A257:B257"/>
    <mergeCell ref="A273:B273"/>
    <mergeCell ref="A249:B249"/>
    <mergeCell ref="A237:B237"/>
    <mergeCell ref="A238:B238"/>
    <mergeCell ref="C235:H236"/>
    <mergeCell ref="C237:H238"/>
    <mergeCell ref="A239:H239"/>
    <mergeCell ref="A240:B240"/>
    <mergeCell ref="A228:B228"/>
    <mergeCell ref="A229:B229"/>
    <mergeCell ref="A230:B230"/>
    <mergeCell ref="A231:B231"/>
    <mergeCell ref="C231:H231"/>
    <mergeCell ref="A232:H232"/>
    <mergeCell ref="A233:B233"/>
    <mergeCell ref="A234:B234"/>
    <mergeCell ref="A258:B258"/>
    <mergeCell ref="A259:B259"/>
    <mergeCell ref="E185:F185"/>
    <mergeCell ref="G185:H185"/>
    <mergeCell ref="A223:B223"/>
    <mergeCell ref="A224:B224"/>
    <mergeCell ref="C224:H224"/>
    <mergeCell ref="A225:H225"/>
    <mergeCell ref="A226:B226"/>
    <mergeCell ref="C226:H226"/>
    <mergeCell ref="A227:B227"/>
    <mergeCell ref="A235:B235"/>
    <mergeCell ref="A236:B236"/>
    <mergeCell ref="A216:B216"/>
    <mergeCell ref="A217:B217"/>
    <mergeCell ref="C217:H217"/>
    <mergeCell ref="A218:H218"/>
    <mergeCell ref="A219:B219"/>
    <mergeCell ref="A204:H204"/>
    <mergeCell ref="A205:B205"/>
    <mergeCell ref="A206:B206"/>
    <mergeCell ref="A207:B207"/>
    <mergeCell ref="C184:D184"/>
    <mergeCell ref="A163:B163"/>
    <mergeCell ref="C163:D163"/>
    <mergeCell ref="C164:D164"/>
    <mergeCell ref="C165:D165"/>
    <mergeCell ref="E165:F165"/>
    <mergeCell ref="A167:F167"/>
    <mergeCell ref="A168:F168"/>
    <mergeCell ref="A169:F169"/>
    <mergeCell ref="A164:B164"/>
    <mergeCell ref="G173:H173"/>
    <mergeCell ref="C173:D173"/>
    <mergeCell ref="A175:B175"/>
    <mergeCell ref="C175:D175"/>
    <mergeCell ref="E175:F175"/>
    <mergeCell ref="G175:H175"/>
    <mergeCell ref="C176:D176"/>
    <mergeCell ref="E176:F176"/>
    <mergeCell ref="G176:H176"/>
    <mergeCell ref="G184:H184"/>
    <mergeCell ref="G182:H182"/>
    <mergeCell ref="A189:B189"/>
    <mergeCell ref="C189:D189"/>
    <mergeCell ref="E189:F189"/>
    <mergeCell ref="G189:H189"/>
    <mergeCell ref="C179:D179"/>
    <mergeCell ref="E179:F179"/>
    <mergeCell ref="G179:H179"/>
    <mergeCell ref="C180:D180"/>
    <mergeCell ref="E180:F180"/>
    <mergeCell ref="G180:H180"/>
    <mergeCell ref="C181:D181"/>
    <mergeCell ref="G165:H165"/>
    <mergeCell ref="G169:H169"/>
    <mergeCell ref="A166:H166"/>
    <mergeCell ref="E163:F163"/>
    <mergeCell ref="A165:B165"/>
    <mergeCell ref="E164:F164"/>
    <mergeCell ref="G164:H164"/>
    <mergeCell ref="E188:F188"/>
    <mergeCell ref="C187:D187"/>
    <mergeCell ref="G167:H167"/>
    <mergeCell ref="A188:B188"/>
    <mergeCell ref="C188:D188"/>
    <mergeCell ref="A183:H183"/>
    <mergeCell ref="A184:B184"/>
    <mergeCell ref="E184:F184"/>
    <mergeCell ref="C177:D177"/>
    <mergeCell ref="E177:F177"/>
    <mergeCell ref="G177:H177"/>
    <mergeCell ref="A186:B186"/>
    <mergeCell ref="C186:D186"/>
    <mergeCell ref="A97:H97"/>
    <mergeCell ref="A98:C99"/>
    <mergeCell ref="E132:F132"/>
    <mergeCell ref="A133:B133"/>
    <mergeCell ref="E133:F144"/>
    <mergeCell ref="G133:H144"/>
    <mergeCell ref="A134:B134"/>
    <mergeCell ref="A135:B135"/>
    <mergeCell ref="A136:B136"/>
    <mergeCell ref="A137:B137"/>
    <mergeCell ref="A138:B138"/>
    <mergeCell ref="A139:B139"/>
    <mergeCell ref="E84:F84"/>
    <mergeCell ref="A85:B85"/>
    <mergeCell ref="A80:B80"/>
    <mergeCell ref="E100:F100"/>
    <mergeCell ref="A101:B101"/>
    <mergeCell ref="E101:F112"/>
    <mergeCell ref="A103:B103"/>
    <mergeCell ref="C43:H43"/>
    <mergeCell ref="E34:F34"/>
    <mergeCell ref="E35:F35"/>
    <mergeCell ref="E36:F36"/>
    <mergeCell ref="A34:B34"/>
    <mergeCell ref="A35:B35"/>
    <mergeCell ref="A36:B36"/>
    <mergeCell ref="C34:D34"/>
    <mergeCell ref="C35:D35"/>
    <mergeCell ref="C36:D36"/>
    <mergeCell ref="G34:H34"/>
    <mergeCell ref="C28:D28"/>
    <mergeCell ref="C29:D29"/>
    <mergeCell ref="A62:B62"/>
    <mergeCell ref="A54:B54"/>
    <mergeCell ref="C53:H53"/>
    <mergeCell ref="C54:F54"/>
    <mergeCell ref="C55:F55"/>
    <mergeCell ref="C57:F57"/>
    <mergeCell ref="C56:F56"/>
    <mergeCell ref="A56:B57"/>
    <mergeCell ref="A60:B60"/>
    <mergeCell ref="C60:F60"/>
    <mergeCell ref="A58:B59"/>
    <mergeCell ref="C58:F58"/>
    <mergeCell ref="C59:F59"/>
    <mergeCell ref="E28:F28"/>
    <mergeCell ref="E29:F29"/>
    <mergeCell ref="E30:F30"/>
    <mergeCell ref="M38:N38"/>
    <mergeCell ref="C38:E38"/>
    <mergeCell ref="F38:H38"/>
    <mergeCell ref="C39:E39"/>
    <mergeCell ref="F39:H39"/>
    <mergeCell ref="F40:H40"/>
    <mergeCell ref="C40:E40"/>
    <mergeCell ref="A41:B41"/>
    <mergeCell ref="C41:E41"/>
    <mergeCell ref="F41:H41"/>
    <mergeCell ref="A39:B39"/>
    <mergeCell ref="A40:B40"/>
    <mergeCell ref="A26:B26"/>
    <mergeCell ref="A38:B38"/>
    <mergeCell ref="E14:F14"/>
    <mergeCell ref="E15:F15"/>
    <mergeCell ref="E16:F16"/>
    <mergeCell ref="E17:F17"/>
    <mergeCell ref="E18:F18"/>
    <mergeCell ref="A23:B23"/>
    <mergeCell ref="A24:B24"/>
    <mergeCell ref="E19:F19"/>
    <mergeCell ref="E20:F20"/>
    <mergeCell ref="E21:F21"/>
    <mergeCell ref="E22:F22"/>
    <mergeCell ref="C14:D14"/>
    <mergeCell ref="C15:D15"/>
    <mergeCell ref="C16:D16"/>
    <mergeCell ref="C17:D17"/>
    <mergeCell ref="A14:B14"/>
    <mergeCell ref="A15:B15"/>
    <mergeCell ref="A18:B18"/>
    <mergeCell ref="A19:B19"/>
    <mergeCell ref="A20:B20"/>
    <mergeCell ref="A21:B21"/>
    <mergeCell ref="A22:B22"/>
    <mergeCell ref="C18:D18"/>
    <mergeCell ref="A5:H5"/>
    <mergeCell ref="A13:H13"/>
    <mergeCell ref="G188:H188"/>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J38:K38"/>
    <mergeCell ref="A42:B42"/>
    <mergeCell ref="C3:D3"/>
    <mergeCell ref="C4:D4"/>
    <mergeCell ref="E2:F2"/>
    <mergeCell ref="C30:D30"/>
    <mergeCell ref="C31:D31"/>
    <mergeCell ref="C32:H32"/>
    <mergeCell ref="A27:B27"/>
    <mergeCell ref="A28:B28"/>
    <mergeCell ref="B659:H659"/>
    <mergeCell ref="B660:H660"/>
    <mergeCell ref="A505:B505"/>
    <mergeCell ref="A653:H653"/>
    <mergeCell ref="E3:F3"/>
    <mergeCell ref="E4:F4"/>
    <mergeCell ref="E85:F96"/>
    <mergeCell ref="G85:H96"/>
    <mergeCell ref="A86:B86"/>
    <mergeCell ref="A87:B87"/>
    <mergeCell ref="A88:B88"/>
    <mergeCell ref="A89:B89"/>
    <mergeCell ref="A90:B90"/>
    <mergeCell ref="A91:B91"/>
    <mergeCell ref="A92:B92"/>
    <mergeCell ref="A93:B93"/>
    <mergeCell ref="A94:B94"/>
    <mergeCell ref="A95:B95"/>
    <mergeCell ref="A96:B96"/>
    <mergeCell ref="A70:B70"/>
    <mergeCell ref="C27:D27"/>
    <mergeCell ref="A77:B77"/>
    <mergeCell ref="A78:B78"/>
    <mergeCell ref="A79:B79"/>
    <mergeCell ref="A185:B185"/>
    <mergeCell ref="C185:D185"/>
    <mergeCell ref="G6:H6"/>
    <mergeCell ref="B655:H655"/>
    <mergeCell ref="B654:H654"/>
    <mergeCell ref="B658:H658"/>
    <mergeCell ref="B657:H657"/>
    <mergeCell ref="B656:H656"/>
    <mergeCell ref="A502:B502"/>
    <mergeCell ref="A503:B503"/>
    <mergeCell ref="A504:B504"/>
    <mergeCell ref="A650:B650"/>
    <mergeCell ref="A651:B651"/>
    <mergeCell ref="A647:B647"/>
    <mergeCell ref="A648:B648"/>
    <mergeCell ref="A649:B649"/>
    <mergeCell ref="A521:H521"/>
    <mergeCell ref="A644:B644"/>
    <mergeCell ref="A645:B645"/>
    <mergeCell ref="A646:B646"/>
    <mergeCell ref="D524:H527"/>
    <mergeCell ref="D532:H533"/>
    <mergeCell ref="A522:B522"/>
    <mergeCell ref="A523:B523"/>
    <mergeCell ref="A524:B524"/>
    <mergeCell ref="A525:B525"/>
    <mergeCell ref="A527:B527"/>
    <mergeCell ref="A518:H518"/>
    <mergeCell ref="A526:B526"/>
    <mergeCell ref="A519:H519"/>
    <mergeCell ref="A16:B16"/>
    <mergeCell ref="A17:B17"/>
    <mergeCell ref="A520:H520"/>
    <mergeCell ref="A536:B536"/>
    <mergeCell ref="A537:B537"/>
    <mergeCell ref="A538:B538"/>
    <mergeCell ref="A539:B539"/>
    <mergeCell ref="D667:H667"/>
    <mergeCell ref="A710:H710"/>
    <mergeCell ref="E798:F798"/>
    <mergeCell ref="A798:B798"/>
    <mergeCell ref="C798:D798"/>
    <mergeCell ref="G14:H14"/>
    <mergeCell ref="G16:H16"/>
    <mergeCell ref="G17:H17"/>
    <mergeCell ref="G15:H15"/>
    <mergeCell ref="G18:H18"/>
    <mergeCell ref="G19:H19"/>
    <mergeCell ref="G49:H49"/>
    <mergeCell ref="G31:H31"/>
    <mergeCell ref="G22:H22"/>
    <mergeCell ref="G36:H36"/>
    <mergeCell ref="G35:H35"/>
    <mergeCell ref="E69:F80"/>
    <mergeCell ref="A501:B501"/>
    <mergeCell ref="A494:B494"/>
    <mergeCell ref="A492:B492"/>
    <mergeCell ref="E187:F187"/>
    <mergeCell ref="A33:H33"/>
    <mergeCell ref="G30:H30"/>
    <mergeCell ref="G29:H29"/>
    <mergeCell ref="C26:D26"/>
    <mergeCell ref="G798:H798"/>
    <mergeCell ref="A664:H664"/>
    <mergeCell ref="D666:H666"/>
    <mergeCell ref="A789:H789"/>
    <mergeCell ref="A795:H795"/>
    <mergeCell ref="A796:H796"/>
    <mergeCell ref="B662:H662"/>
    <mergeCell ref="A797:H797"/>
    <mergeCell ref="A790:H790"/>
    <mergeCell ref="A791:H791"/>
    <mergeCell ref="A792:H792"/>
    <mergeCell ref="A793:H793"/>
    <mergeCell ref="A666:C666"/>
    <mergeCell ref="A788:H788"/>
    <mergeCell ref="A794:H794"/>
    <mergeCell ref="A759:H759"/>
    <mergeCell ref="D665:H665"/>
    <mergeCell ref="A667:C667"/>
    <mergeCell ref="A1:H1"/>
    <mergeCell ref="A665:C665"/>
    <mergeCell ref="G27:H27"/>
    <mergeCell ref="G28:H28"/>
    <mergeCell ref="A37:H37"/>
    <mergeCell ref="A44:H44"/>
    <mergeCell ref="A52:H52"/>
    <mergeCell ref="A170:H170"/>
    <mergeCell ref="G168:H168"/>
    <mergeCell ref="G7:H7"/>
    <mergeCell ref="G45:H45"/>
    <mergeCell ref="A25:H25"/>
    <mergeCell ref="G26:H26"/>
    <mergeCell ref="G20:H20"/>
    <mergeCell ref="G21:H21"/>
    <mergeCell ref="A9:A11"/>
    <mergeCell ref="A213:B213"/>
    <mergeCell ref="A214:B214"/>
    <mergeCell ref="A215:B215"/>
    <mergeCell ref="A202:B202"/>
    <mergeCell ref="A203:B203"/>
    <mergeCell ref="C203:H203"/>
    <mergeCell ref="A193:H193"/>
    <mergeCell ref="A196:H196"/>
    <mergeCell ref="A195:H195"/>
    <mergeCell ref="A389:B389"/>
    <mergeCell ref="A392:B392"/>
    <mergeCell ref="A393:B393"/>
    <mergeCell ref="A398:B398"/>
    <mergeCell ref="A194:H194"/>
    <mergeCell ref="A197:H197"/>
    <mergeCell ref="A198:B198"/>
    <mergeCell ref="A199:B199"/>
    <mergeCell ref="A200:B200"/>
    <mergeCell ref="A201:B201"/>
    <mergeCell ref="A241:B241"/>
    <mergeCell ref="A242:B242"/>
    <mergeCell ref="A243:B243"/>
    <mergeCell ref="A244:B244"/>
    <mergeCell ref="A245:B245"/>
    <mergeCell ref="A246:H246"/>
    <mergeCell ref="A247:B247"/>
    <mergeCell ref="A248:B248"/>
    <mergeCell ref="A388:B388"/>
    <mergeCell ref="C219:H219"/>
    <mergeCell ref="A220:B220"/>
    <mergeCell ref="A221:B221"/>
    <mergeCell ref="A222:B222"/>
    <mergeCell ref="C19:D19"/>
    <mergeCell ref="C20:D20"/>
    <mergeCell ref="C21:D21"/>
    <mergeCell ref="C22:D22"/>
    <mergeCell ref="C24:H24"/>
    <mergeCell ref="C23:H23"/>
    <mergeCell ref="A73:B73"/>
    <mergeCell ref="A76:B76"/>
    <mergeCell ref="A45:B45"/>
    <mergeCell ref="A49:B49"/>
    <mergeCell ref="D49:F49"/>
    <mergeCell ref="D45:F45"/>
    <mergeCell ref="A72:B72"/>
    <mergeCell ref="A74:B74"/>
    <mergeCell ref="A31:B31"/>
    <mergeCell ref="A32:B32"/>
    <mergeCell ref="E26:F26"/>
    <mergeCell ref="E27:F27"/>
    <mergeCell ref="A29:B29"/>
    <mergeCell ref="A43:B43"/>
    <mergeCell ref="G46:H46"/>
    <mergeCell ref="A47:B47"/>
    <mergeCell ref="D47:F47"/>
    <mergeCell ref="G47:H47"/>
    <mergeCell ref="A48:B48"/>
    <mergeCell ref="D48:F48"/>
    <mergeCell ref="G48:H48"/>
    <mergeCell ref="A50:B50"/>
    <mergeCell ref="D50:F50"/>
    <mergeCell ref="G50:H50"/>
    <mergeCell ref="C42:E42"/>
    <mergeCell ref="F42:H42"/>
    <mergeCell ref="A211:H211"/>
    <mergeCell ref="A212:B212"/>
    <mergeCell ref="A30:B30"/>
    <mergeCell ref="G178:H178"/>
    <mergeCell ref="A182:B182"/>
    <mergeCell ref="C182:D182"/>
    <mergeCell ref="E182:F182"/>
    <mergeCell ref="E31:F31"/>
    <mergeCell ref="A66:C67"/>
    <mergeCell ref="A75:B75"/>
    <mergeCell ref="A71:B71"/>
    <mergeCell ref="A64:B64"/>
    <mergeCell ref="C61:F61"/>
    <mergeCell ref="C62:F62"/>
    <mergeCell ref="C63:F63"/>
    <mergeCell ref="C64:F64"/>
    <mergeCell ref="A104:B104"/>
    <mergeCell ref="A105:B105"/>
    <mergeCell ref="A106:B106"/>
    <mergeCell ref="A107:B107"/>
    <mergeCell ref="A108:B108"/>
    <mergeCell ref="A109:B109"/>
    <mergeCell ref="A110:B110"/>
    <mergeCell ref="A46:B46"/>
    <mergeCell ref="D46:F46"/>
    <mergeCell ref="E83:F83"/>
    <mergeCell ref="A84:B84"/>
    <mergeCell ref="A190:H190"/>
    <mergeCell ref="E186:F186"/>
    <mergeCell ref="G186:H186"/>
    <mergeCell ref="C212:H212"/>
    <mergeCell ref="A162:H162"/>
    <mergeCell ref="A63:B63"/>
    <mergeCell ref="A161:F161"/>
    <mergeCell ref="E171:F171"/>
    <mergeCell ref="E172:F172"/>
    <mergeCell ref="E173:F173"/>
    <mergeCell ref="A171:B171"/>
    <mergeCell ref="C171:D171"/>
    <mergeCell ref="A173:B173"/>
    <mergeCell ref="C172:D172"/>
    <mergeCell ref="G171:H171"/>
    <mergeCell ref="G172:H172"/>
    <mergeCell ref="A51:B51"/>
    <mergeCell ref="D51:F51"/>
    <mergeCell ref="G51:H51"/>
    <mergeCell ref="A53:B53"/>
    <mergeCell ref="A55:B55"/>
    <mergeCell ref="A61:B61"/>
    <mergeCell ref="A100:B100"/>
    <mergeCell ref="G163:H163"/>
    <mergeCell ref="A81:H81"/>
    <mergeCell ref="A82:C83"/>
    <mergeCell ref="E82:F82"/>
    <mergeCell ref="G161:H161"/>
    <mergeCell ref="G69:H80"/>
    <mergeCell ref="A65:H65"/>
    <mergeCell ref="A68:B68"/>
    <mergeCell ref="A69:B69"/>
    <mergeCell ref="E68:F68"/>
    <mergeCell ref="E66:F66"/>
    <mergeCell ref="E67:F67"/>
    <mergeCell ref="E98:F98"/>
    <mergeCell ref="E99:F99"/>
    <mergeCell ref="A445:H445"/>
    <mergeCell ref="C353:H354"/>
    <mergeCell ref="C357:H357"/>
    <mergeCell ref="C359:H359"/>
    <mergeCell ref="A365:B365"/>
    <mergeCell ref="A366:B366"/>
    <mergeCell ref="A367:B367"/>
    <mergeCell ref="A368:B368"/>
    <mergeCell ref="A369:B369"/>
    <mergeCell ref="A371:B371"/>
    <mergeCell ref="A372:B372"/>
    <mergeCell ref="A373:B373"/>
    <mergeCell ref="A374:B374"/>
    <mergeCell ref="A375:B375"/>
    <mergeCell ref="A174:H174"/>
    <mergeCell ref="G101:H112"/>
    <mergeCell ref="A102:B102"/>
    <mergeCell ref="A111:B111"/>
    <mergeCell ref="A112:B112"/>
    <mergeCell ref="A187:B187"/>
    <mergeCell ref="G187:H187"/>
    <mergeCell ref="C178:D178"/>
    <mergeCell ref="E178:F178"/>
    <mergeCell ref="E181:F181"/>
    <mergeCell ref="G181:H181"/>
    <mergeCell ref="A176:A178"/>
    <mergeCell ref="A179:A181"/>
    <mergeCell ref="A208:B208"/>
    <mergeCell ref="A209:B209"/>
    <mergeCell ref="A210:B210"/>
    <mergeCell ref="C210:H210"/>
    <mergeCell ref="C205:H205"/>
  </mergeCells>
  <dataValidations count="6">
    <dataValidation type="list" allowBlank="1" showInputMessage="1" showErrorMessage="1" sqref="G26:H26">
      <formula1>"Middle,Upper"</formula1>
    </dataValidation>
    <dataValidation type="list" allowBlank="1" showInputMessage="1" showErrorMessage="1" sqref="C165">
      <formula1>"300000,350000,400000,500000,600000,700000,800000,900000,1000000,1200000,1400000,1500000,1600000"</formula1>
    </dataValidation>
    <dataValidation type="list" allowBlank="1" showInputMessage="1" showErrorMessage="1" sqref="F191">
      <formula1>"Fungible area,Balcony Area,Chajja Area,Deck Area,Cornice Area,AP Area,WS Area"</formula1>
    </dataValidation>
    <dataValidation type="list" allowBlank="1" showInputMessage="1" showErrorMessage="1" sqref="C27:D27">
      <formula1>"Bitumen,Concrete"</formula1>
    </dataValidation>
    <dataValidation type="list" allowBlank="1" showInputMessage="1" showErrorMessage="1" sqref="C53:H53 G35:H35">
      <formula1>"Yes,No"</formula1>
    </dataValidation>
    <dataValidation type="list" allowBlank="1" showInputMessage="1" showErrorMessage="1" sqref="C191">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6" manualBreakCount="6">
    <brk id="24" max="16383" man="1"/>
    <brk id="80" max="16383" man="1"/>
    <brk id="112" max="16383" man="1"/>
    <brk id="663" max="6" man="1"/>
    <brk id="709" max="16383" man="1"/>
    <brk id="75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58" t="s">
        <v>68</v>
      </c>
      <c r="B3" s="158"/>
      <c r="C3" s="158"/>
      <c r="D3" s="158"/>
      <c r="E3" s="158"/>
      <c r="F3" s="158"/>
      <c r="G3" s="158"/>
      <c r="H3" s="158"/>
      <c r="I3" s="158"/>
    </row>
    <row r="4" spans="1:11" s="1" customFormat="1" ht="20.25" customHeight="1" x14ac:dyDescent="0.3">
      <c r="A4" s="234">
        <v>1</v>
      </c>
      <c r="B4" s="234"/>
      <c r="C4" s="234"/>
      <c r="D4" s="235" t="s">
        <v>4</v>
      </c>
      <c r="E4" s="32" t="s">
        <v>117</v>
      </c>
      <c r="F4" s="140" t="s">
        <v>104</v>
      </c>
      <c r="G4" s="140"/>
      <c r="H4" s="32" t="s">
        <v>118</v>
      </c>
      <c r="I4" s="32"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34"/>
      <c r="B5" s="234"/>
      <c r="C5" s="234"/>
      <c r="D5" s="235"/>
      <c r="E5" s="32">
        <v>3</v>
      </c>
      <c r="F5" s="140">
        <v>1</v>
      </c>
      <c r="G5" s="140"/>
      <c r="H5" s="32">
        <v>0</v>
      </c>
      <c r="I5" s="32">
        <f ca="1">--TRIM(RIGHT(SUBSTITUTE(LEFT(A4,_xlfn.AGGREGATE(16,6,FIND({0,1,2,3,4,5,6,7,8,9},A4,ROW(INDIRECT("1:"&amp;LEN(A4)))),1))," ",REPT(" ",LEN(A4))),LEN(A4)))</f>
        <v>1</v>
      </c>
      <c r="J5" s="17" t="s">
        <v>123</v>
      </c>
      <c r="K5" s="18"/>
    </row>
    <row r="6" spans="1:11" s="1" customFormat="1" ht="20.25" customHeight="1" x14ac:dyDescent="0.3">
      <c r="A6" s="128" t="s">
        <v>121</v>
      </c>
      <c r="B6" s="128"/>
      <c r="C6" s="128" t="s">
        <v>132</v>
      </c>
      <c r="D6" s="128"/>
      <c r="E6" s="33" t="s">
        <v>133</v>
      </c>
      <c r="F6" s="128" t="s">
        <v>122</v>
      </c>
      <c r="G6" s="128"/>
      <c r="H6" s="29" t="s">
        <v>120</v>
      </c>
      <c r="I6" s="29"/>
      <c r="J6" s="20" t="s">
        <v>134</v>
      </c>
      <c r="K6" s="19">
        <f ca="1">I5*25%</f>
        <v>0.25</v>
      </c>
    </row>
    <row r="7" spans="1:11" s="1" customFormat="1" ht="20.25" customHeight="1" x14ac:dyDescent="0.3">
      <c r="A7" s="116" t="s">
        <v>135</v>
      </c>
      <c r="B7" s="116"/>
      <c r="C7" s="140">
        <f ca="1">K8</f>
        <v>1</v>
      </c>
      <c r="D7" s="140"/>
      <c r="E7" s="31">
        <f ca="1">((100/I5)*C7)/100</f>
        <v>1</v>
      </c>
      <c r="F7" s="116">
        <f ca="1">(((C7/I5*10)+(C8/I5*25)+(25/(F5+H5+I5)*C9)+(5/(I5)*C10)+(2.5/(I5)*C11)+(2.5/(I5)*C12)+(5/I5*C13)+(2.5/I5*C14)+(2.5/I5*C15)+(5/I5*C16)+(10/I5*C17)+(5/I5*C18))/100)</f>
        <v>0.35</v>
      </c>
      <c r="G7" s="116"/>
      <c r="H7" s="116" t="str">
        <f ca="1">J4</f>
        <v>Excavation work Completed. Plinth work completed</v>
      </c>
      <c r="I7" s="116"/>
      <c r="J7" s="20" t="s">
        <v>124</v>
      </c>
      <c r="K7" s="24">
        <f ca="1">I5*50%</f>
        <v>0.5</v>
      </c>
    </row>
    <row r="8" spans="1:11" s="1" customFormat="1" ht="20.25" x14ac:dyDescent="0.3">
      <c r="A8" s="116" t="s">
        <v>105</v>
      </c>
      <c r="B8" s="116"/>
      <c r="C8" s="233">
        <f ca="1">K16</f>
        <v>1</v>
      </c>
      <c r="D8" s="140"/>
      <c r="E8" s="31">
        <f ca="1">((100/I5)*C8)/100</f>
        <v>1</v>
      </c>
      <c r="F8" s="116"/>
      <c r="G8" s="116"/>
      <c r="H8" s="116"/>
      <c r="I8" s="116"/>
      <c r="J8" s="20" t="s">
        <v>125</v>
      </c>
      <c r="K8" s="24">
        <f ca="1">I5</f>
        <v>1</v>
      </c>
    </row>
    <row r="9" spans="1:11" s="1" customFormat="1" ht="21" customHeight="1" x14ac:dyDescent="0.35">
      <c r="A9" s="116" t="s">
        <v>136</v>
      </c>
      <c r="B9" s="116"/>
      <c r="C9" s="140">
        <v>0</v>
      </c>
      <c r="D9" s="140"/>
      <c r="E9" s="31">
        <f ca="1">((100/(F5+H5+I5))*C9)/100</f>
        <v>0</v>
      </c>
      <c r="F9" s="116"/>
      <c r="G9" s="116"/>
      <c r="H9" s="116"/>
      <c r="I9" s="116"/>
      <c r="J9" s="20" t="s">
        <v>126</v>
      </c>
      <c r="K9" s="25">
        <f ca="1">(IF(E5&gt;1,(I5/(E5+2)),I5*0.2))</f>
        <v>0.2</v>
      </c>
    </row>
    <row r="10" spans="1:11" s="1" customFormat="1" ht="21" customHeight="1" x14ac:dyDescent="0.35">
      <c r="A10" s="116" t="s">
        <v>137</v>
      </c>
      <c r="B10" s="116"/>
      <c r="C10" s="140">
        <v>0</v>
      </c>
      <c r="D10" s="140"/>
      <c r="E10" s="31">
        <f ca="1">((100/I5)*C10)/100</f>
        <v>0</v>
      </c>
      <c r="F10" s="116"/>
      <c r="G10" s="116"/>
      <c r="H10" s="116"/>
      <c r="I10" s="116"/>
      <c r="J10" s="20" t="s">
        <v>127</v>
      </c>
      <c r="K10" s="25">
        <f ca="1">(IF(E5&gt;1,(I5/(E5+2)+K9),I5*0.2+K9))</f>
        <v>0.4</v>
      </c>
    </row>
    <row r="11" spans="1:11" s="1" customFormat="1" ht="21" customHeight="1" x14ac:dyDescent="0.35">
      <c r="A11" s="137" t="s">
        <v>138</v>
      </c>
      <c r="B11" s="138"/>
      <c r="C11" s="140">
        <v>0</v>
      </c>
      <c r="D11" s="140"/>
      <c r="E11" s="31">
        <f ca="1">((100/I5)*C11)/100</f>
        <v>0</v>
      </c>
      <c r="F11" s="116"/>
      <c r="G11" s="116"/>
      <c r="H11" s="116"/>
      <c r="I11" s="116"/>
      <c r="J11" s="20" t="s">
        <v>139</v>
      </c>
      <c r="K11" s="25">
        <f ca="1">(IF(E5&gt;1,(I5/(E5+2)+K10),0))</f>
        <v>0.60000000000000009</v>
      </c>
    </row>
    <row r="12" spans="1:11" s="1" customFormat="1" ht="21" customHeight="1" x14ac:dyDescent="0.35">
      <c r="A12" s="137" t="s">
        <v>169</v>
      </c>
      <c r="B12" s="138"/>
      <c r="C12" s="140">
        <v>0</v>
      </c>
      <c r="D12" s="140"/>
      <c r="E12" s="31">
        <f ca="1">((100/I5)*C12)/100</f>
        <v>0</v>
      </c>
      <c r="F12" s="116"/>
      <c r="G12" s="116"/>
      <c r="H12" s="116"/>
      <c r="I12" s="116"/>
      <c r="J12" s="20" t="s">
        <v>140</v>
      </c>
      <c r="K12" s="25">
        <f ca="1">(IF(E5&gt;2,(I5/(E5+2)+K11),0))</f>
        <v>0.8</v>
      </c>
    </row>
    <row r="13" spans="1:11" s="1" customFormat="1" ht="57.75" customHeight="1" x14ac:dyDescent="0.35">
      <c r="A13" s="137" t="s">
        <v>166</v>
      </c>
      <c r="B13" s="138"/>
      <c r="C13" s="140">
        <v>0</v>
      </c>
      <c r="D13" s="140"/>
      <c r="E13" s="31">
        <f ca="1">((100/(I5))*C13)/100</f>
        <v>0</v>
      </c>
      <c r="F13" s="116"/>
      <c r="G13" s="116"/>
      <c r="H13" s="116"/>
      <c r="I13" s="116"/>
      <c r="J13" s="20" t="s">
        <v>142</v>
      </c>
      <c r="K13" s="26">
        <f>(IF(E5&gt;3,(I5/(E5+2)+K12),0))</f>
        <v>0</v>
      </c>
    </row>
    <row r="14" spans="1:11" s="1" customFormat="1" ht="21" x14ac:dyDescent="0.35">
      <c r="A14" s="116" t="s">
        <v>141</v>
      </c>
      <c r="B14" s="116"/>
      <c r="C14" s="140">
        <v>0</v>
      </c>
      <c r="D14" s="140"/>
      <c r="E14" s="31">
        <f ca="1">((100/(I5))*C14)/100</f>
        <v>0</v>
      </c>
      <c r="F14" s="116"/>
      <c r="G14" s="116"/>
      <c r="H14" s="116"/>
      <c r="I14" s="116"/>
      <c r="J14" s="20" t="s">
        <v>143</v>
      </c>
      <c r="K14" s="25">
        <f>(IF(E5&gt;4,(I5/(E5+2)+K13),0))</f>
        <v>0</v>
      </c>
    </row>
    <row r="15" spans="1:11" s="1" customFormat="1" ht="21" customHeight="1" x14ac:dyDescent="0.35">
      <c r="A15" s="116" t="s">
        <v>168</v>
      </c>
      <c r="B15" s="116"/>
      <c r="C15" s="140">
        <v>0</v>
      </c>
      <c r="D15" s="140"/>
      <c r="E15" s="31">
        <f ca="1">((100/I5)*C15)/100</f>
        <v>0</v>
      </c>
      <c r="F15" s="116"/>
      <c r="G15" s="116"/>
      <c r="H15" s="116"/>
      <c r="I15" s="116"/>
      <c r="J15" s="20" t="s">
        <v>128</v>
      </c>
      <c r="K15" s="25">
        <f>(IF(E5=1,(I5/(E5+3)+K10),IF(E5=0,(I5*0.3+K10),IF(E5&gt;1,0))))</f>
        <v>0</v>
      </c>
    </row>
    <row r="16" spans="1:11" s="1" customFormat="1" ht="21.75" thickBot="1" x14ac:dyDescent="0.4">
      <c r="A16" s="116" t="s">
        <v>167</v>
      </c>
      <c r="B16" s="116"/>
      <c r="C16" s="140">
        <v>0</v>
      </c>
      <c r="D16" s="140"/>
      <c r="E16" s="31">
        <f ca="1">((100/I5)*C16)/100</f>
        <v>0</v>
      </c>
      <c r="F16" s="116"/>
      <c r="G16" s="116"/>
      <c r="H16" s="116"/>
      <c r="I16" s="116"/>
      <c r="J16" s="22" t="s">
        <v>129</v>
      </c>
      <c r="K16" s="27">
        <f ca="1">(IF(E5&gt;1.5,(I5/(E5+2)+K10+MAX(0,K11-K10)+MAX(0,K12-K11)+MAX(0,K13-K12)+MAX(0,K14-K13)+MAX(0,K15-K14)),IF(E5=1,(I5/(E5+3)+K15),IF(E5=0,I5*0.3+K15))))</f>
        <v>1</v>
      </c>
    </row>
    <row r="17" spans="1:9" s="1" customFormat="1" ht="20.25" x14ac:dyDescent="0.25">
      <c r="A17" s="116" t="s">
        <v>144</v>
      </c>
      <c r="B17" s="116"/>
      <c r="C17" s="140">
        <v>0</v>
      </c>
      <c r="D17" s="140"/>
      <c r="E17" s="31">
        <f ca="1">((100/(I5))*C17)/100</f>
        <v>0</v>
      </c>
      <c r="F17" s="116"/>
      <c r="G17" s="116"/>
      <c r="H17" s="116"/>
      <c r="I17" s="116"/>
    </row>
    <row r="18" spans="1:9" s="1" customFormat="1" ht="20.25" x14ac:dyDescent="0.25">
      <c r="A18" s="116" t="s">
        <v>145</v>
      </c>
      <c r="B18" s="116"/>
      <c r="C18" s="140">
        <v>0</v>
      </c>
      <c r="D18" s="140"/>
      <c r="E18" s="31">
        <f ca="1">((100/(I5))*C18)/100</f>
        <v>0</v>
      </c>
      <c r="F18" s="116"/>
      <c r="G18" s="116"/>
      <c r="H18" s="116"/>
      <c r="I18" s="116"/>
    </row>
    <row r="23" spans="1:9" x14ac:dyDescent="0.25">
      <c r="B23" s="232" t="s">
        <v>170</v>
      </c>
      <c r="C23" s="232"/>
      <c r="D23" s="232"/>
      <c r="E23" s="232"/>
      <c r="F23" s="232"/>
      <c r="G23" s="232"/>
    </row>
    <row r="24" spans="1:9" ht="14.45" customHeight="1" x14ac:dyDescent="0.25">
      <c r="B24" s="227" t="s">
        <v>171</v>
      </c>
      <c r="C24" s="227" t="s">
        <v>172</v>
      </c>
      <c r="D24" s="230" t="s">
        <v>173</v>
      </c>
      <c r="E24" s="231" t="s">
        <v>174</v>
      </c>
      <c r="F24" s="228" t="s">
        <v>175</v>
      </c>
      <c r="G24" s="227" t="s">
        <v>176</v>
      </c>
    </row>
    <row r="25" spans="1:9" x14ac:dyDescent="0.25">
      <c r="B25" s="227"/>
      <c r="C25" s="227"/>
      <c r="D25" s="230"/>
      <c r="E25" s="231"/>
      <c r="F25" s="228"/>
      <c r="G25" s="227"/>
    </row>
    <row r="26" spans="1:9" x14ac:dyDescent="0.25">
      <c r="B26" s="45" t="s">
        <v>177</v>
      </c>
      <c r="C26" s="46">
        <v>10</v>
      </c>
      <c r="D26" s="46">
        <v>1</v>
      </c>
      <c r="E26" s="47"/>
      <c r="F26" s="48">
        <f>((E26/D26)*0.05)*100</f>
        <v>0</v>
      </c>
      <c r="G26" s="48">
        <f t="shared" ref="G26:G37" si="0">((E26/D26)*(C26/100))*100</f>
        <v>0</v>
      </c>
    </row>
    <row r="27" spans="1:9" x14ac:dyDescent="0.25">
      <c r="B27" s="45" t="s">
        <v>178</v>
      </c>
      <c r="C27" s="47">
        <v>10</v>
      </c>
      <c r="D27" s="47">
        <v>1</v>
      </c>
      <c r="E27" s="47"/>
      <c r="F27" s="48">
        <f>((E27/D27)*0.05)*100</f>
        <v>0</v>
      </c>
      <c r="G27" s="48">
        <f t="shared" si="0"/>
        <v>0</v>
      </c>
    </row>
    <row r="28" spans="1:9" x14ac:dyDescent="0.25">
      <c r="B28" s="45" t="s">
        <v>179</v>
      </c>
      <c r="C28" s="47">
        <v>15</v>
      </c>
      <c r="D28" s="47">
        <v>1</v>
      </c>
      <c r="E28" s="47"/>
      <c r="F28" s="48">
        <f>((E28/D28)*0.15)*100</f>
        <v>0</v>
      </c>
      <c r="G28" s="48">
        <f t="shared" si="0"/>
        <v>0</v>
      </c>
    </row>
    <row r="29" spans="1:9" x14ac:dyDescent="0.25">
      <c r="B29" s="49" t="s">
        <v>180</v>
      </c>
      <c r="C29" s="47">
        <v>25</v>
      </c>
      <c r="D29" s="47">
        <v>40</v>
      </c>
      <c r="E29" s="47"/>
      <c r="F29" s="48">
        <f>((E29/D29)*0.25)*100</f>
        <v>0</v>
      </c>
      <c r="G29" s="48">
        <f t="shared" si="0"/>
        <v>0</v>
      </c>
    </row>
    <row r="30" spans="1:9" x14ac:dyDescent="0.25">
      <c r="B30" s="49" t="s">
        <v>181</v>
      </c>
      <c r="C30" s="47">
        <v>5</v>
      </c>
      <c r="D30" s="47">
        <v>39</v>
      </c>
      <c r="E30" s="47"/>
      <c r="F30" s="48">
        <f>((E30/D30)*0.05)*100</f>
        <v>0</v>
      </c>
      <c r="G30" s="48">
        <f t="shared" si="0"/>
        <v>0</v>
      </c>
    </row>
    <row r="31" spans="1:9" ht="30" x14ac:dyDescent="0.25">
      <c r="B31" s="49" t="s">
        <v>182</v>
      </c>
      <c r="C31" s="47">
        <v>2.5</v>
      </c>
      <c r="D31" s="47">
        <v>39</v>
      </c>
      <c r="E31" s="47"/>
      <c r="F31" s="48">
        <f>((E31/D31)*0.025)*100</f>
        <v>0</v>
      </c>
      <c r="G31" s="48">
        <f t="shared" si="0"/>
        <v>0</v>
      </c>
    </row>
    <row r="32" spans="1:9" ht="30" x14ac:dyDescent="0.25">
      <c r="B32" s="49" t="s">
        <v>183</v>
      </c>
      <c r="C32" s="47">
        <v>2.5</v>
      </c>
      <c r="D32" s="47">
        <v>39</v>
      </c>
      <c r="E32" s="47"/>
      <c r="F32" s="48">
        <f>((E32/D32)*0.025)*100</f>
        <v>0</v>
      </c>
      <c r="G32" s="48">
        <f t="shared" si="0"/>
        <v>0</v>
      </c>
    </row>
    <row r="33" spans="1:7" ht="45" x14ac:dyDescent="0.25">
      <c r="B33" s="50" t="s">
        <v>184</v>
      </c>
      <c r="C33" s="47">
        <v>5</v>
      </c>
      <c r="D33" s="47">
        <v>39</v>
      </c>
      <c r="E33" s="47"/>
      <c r="F33" s="48">
        <f>((E33/D33)*0.05)*100</f>
        <v>0</v>
      </c>
      <c r="G33" s="48">
        <f t="shared" si="0"/>
        <v>0</v>
      </c>
    </row>
    <row r="34" spans="1:7" ht="30" x14ac:dyDescent="0.25">
      <c r="B34" s="50" t="s">
        <v>185</v>
      </c>
      <c r="C34" s="47">
        <v>5</v>
      </c>
      <c r="D34" s="47">
        <v>39</v>
      </c>
      <c r="E34" s="47"/>
      <c r="F34" s="48">
        <f>((E34/D34)*0.1)*100</f>
        <v>0</v>
      </c>
      <c r="G34" s="48">
        <f t="shared" si="0"/>
        <v>0</v>
      </c>
    </row>
    <row r="35" spans="1:7" ht="30" x14ac:dyDescent="0.25">
      <c r="B35" s="50" t="s">
        <v>186</v>
      </c>
      <c r="C35" s="47">
        <v>5</v>
      </c>
      <c r="D35" s="47">
        <v>39</v>
      </c>
      <c r="E35" s="47"/>
      <c r="F35" s="48">
        <f>((E35/D35)*0.05)*100</f>
        <v>0</v>
      </c>
      <c r="G35" s="48">
        <f t="shared" si="0"/>
        <v>0</v>
      </c>
    </row>
    <row r="36" spans="1:7" ht="60" x14ac:dyDescent="0.25">
      <c r="B36" s="50" t="s">
        <v>187</v>
      </c>
      <c r="C36" s="47">
        <v>10</v>
      </c>
      <c r="D36" s="47">
        <v>39</v>
      </c>
      <c r="E36" s="47"/>
      <c r="F36" s="48">
        <f>((E36/D36)*0.1)*100</f>
        <v>0</v>
      </c>
      <c r="G36" s="48">
        <f t="shared" si="0"/>
        <v>0</v>
      </c>
    </row>
    <row r="37" spans="1:7" ht="45" x14ac:dyDescent="0.25">
      <c r="B37" s="50" t="s">
        <v>188</v>
      </c>
      <c r="C37" s="47">
        <v>5</v>
      </c>
      <c r="D37" s="47">
        <v>39</v>
      </c>
      <c r="E37" s="47"/>
      <c r="F37" s="48">
        <f>((E37/D37)*0.1)*100</f>
        <v>0</v>
      </c>
      <c r="G37" s="48">
        <f t="shared" si="0"/>
        <v>0</v>
      </c>
    </row>
    <row r="38" spans="1:7" ht="15.75" x14ac:dyDescent="0.25">
      <c r="B38" s="51" t="s">
        <v>189</v>
      </c>
      <c r="C38" s="52">
        <f>SUM(C26:C37)</f>
        <v>100</v>
      </c>
      <c r="D38" s="51"/>
      <c r="E38" s="51"/>
      <c r="F38" s="52">
        <f>SUM(F26:F37)</f>
        <v>0</v>
      </c>
      <c r="G38" s="52">
        <f>SUM(G26:G37)</f>
        <v>0</v>
      </c>
    </row>
    <row r="39" spans="1:7" x14ac:dyDescent="0.25">
      <c r="B39" s="228" t="s">
        <v>190</v>
      </c>
      <c r="C39" s="228"/>
      <c r="D39" s="228"/>
      <c r="E39" s="228"/>
      <c r="F39" s="228"/>
      <c r="G39" s="228"/>
    </row>
    <row r="40" spans="1:7" x14ac:dyDescent="0.25">
      <c r="B40" s="229" t="s">
        <v>191</v>
      </c>
      <c r="C40" s="229"/>
      <c r="D40" s="229"/>
      <c r="E40" s="229" t="s">
        <v>192</v>
      </c>
      <c r="F40" s="229"/>
      <c r="G40" s="229"/>
    </row>
    <row r="41" spans="1:7" x14ac:dyDescent="0.25">
      <c r="B41" s="225" t="s">
        <v>193</v>
      </c>
      <c r="C41" s="225"/>
      <c r="D41" s="225"/>
      <c r="E41" s="225" t="s">
        <v>194</v>
      </c>
      <c r="F41" s="225"/>
      <c r="G41" s="225"/>
    </row>
    <row r="42" spans="1:7" x14ac:dyDescent="0.25">
      <c r="B42" s="225" t="s">
        <v>195</v>
      </c>
      <c r="C42" s="225"/>
      <c r="D42" s="225"/>
      <c r="E42" s="225" t="s">
        <v>196</v>
      </c>
      <c r="F42" s="225"/>
      <c r="G42" s="225"/>
    </row>
    <row r="43" spans="1:7" x14ac:dyDescent="0.25">
      <c r="B43" s="226" t="s">
        <v>197</v>
      </c>
      <c r="C43" s="226"/>
      <c r="D43" s="226"/>
      <c r="E43" s="226" t="s">
        <v>198</v>
      </c>
      <c r="F43" s="226"/>
      <c r="G43" s="226"/>
    </row>
    <row r="45" spans="1:7" ht="15.75" thickBot="1" x14ac:dyDescent="0.3"/>
    <row r="46" spans="1:7" ht="17.25" thickTop="1" thickBot="1" x14ac:dyDescent="0.3">
      <c r="A46" s="53" t="s">
        <v>199</v>
      </c>
      <c r="B46" s="53" t="s">
        <v>171</v>
      </c>
      <c r="C46" s="54" t="s">
        <v>200</v>
      </c>
      <c r="D46" s="54" t="s">
        <v>201</v>
      </c>
      <c r="E46" s="54" t="s">
        <v>202</v>
      </c>
    </row>
    <row r="47" spans="1:7" ht="31.5" thickTop="1" thickBot="1" x14ac:dyDescent="0.3">
      <c r="A47" s="55">
        <v>1</v>
      </c>
      <c r="B47" s="56" t="s">
        <v>203</v>
      </c>
      <c r="C47" s="57">
        <v>0</v>
      </c>
      <c r="D47" s="58">
        <v>0.1</v>
      </c>
      <c r="E47" s="57">
        <v>0.1</v>
      </c>
    </row>
    <row r="48" spans="1:7" ht="31.5" thickTop="1" thickBot="1" x14ac:dyDescent="0.3">
      <c r="A48" s="55">
        <v>2</v>
      </c>
      <c r="B48" s="56" t="s">
        <v>204</v>
      </c>
      <c r="C48" s="57" t="s">
        <v>205</v>
      </c>
      <c r="D48" s="58" t="s">
        <v>206</v>
      </c>
      <c r="E48" s="57">
        <v>0.3</v>
      </c>
    </row>
    <row r="49" spans="1:5" ht="61.5" thickTop="1" thickBot="1" x14ac:dyDescent="0.3">
      <c r="A49" s="55">
        <v>3</v>
      </c>
      <c r="B49" s="56" t="s">
        <v>207</v>
      </c>
      <c r="C49" s="57" t="s">
        <v>208</v>
      </c>
      <c r="D49" s="58" t="s">
        <v>209</v>
      </c>
      <c r="E49" s="57">
        <v>0.45</v>
      </c>
    </row>
    <row r="50" spans="1:5" ht="76.5" thickTop="1" thickBot="1" x14ac:dyDescent="0.3">
      <c r="A50" s="55">
        <v>4</v>
      </c>
      <c r="B50" s="56" t="s">
        <v>210</v>
      </c>
      <c r="C50" s="57" t="s">
        <v>211</v>
      </c>
      <c r="D50" s="58" t="s">
        <v>212</v>
      </c>
      <c r="E50" s="57">
        <v>0.7</v>
      </c>
    </row>
    <row r="51" spans="1:5" ht="76.5" thickTop="1" thickBot="1" x14ac:dyDescent="0.3">
      <c r="A51" s="55">
        <v>5</v>
      </c>
      <c r="B51" s="56" t="s">
        <v>213</v>
      </c>
      <c r="C51" s="57" t="s">
        <v>214</v>
      </c>
      <c r="D51" s="58" t="s">
        <v>215</v>
      </c>
      <c r="E51" s="57">
        <v>0.75</v>
      </c>
    </row>
    <row r="52" spans="1:5" ht="76.5" thickTop="1" thickBot="1" x14ac:dyDescent="0.3">
      <c r="A52" s="55">
        <v>6</v>
      </c>
      <c r="B52" s="56" t="s">
        <v>216</v>
      </c>
      <c r="C52" s="57" t="s">
        <v>217</v>
      </c>
      <c r="D52" s="58" t="s">
        <v>218</v>
      </c>
      <c r="E52" s="57">
        <v>0.8</v>
      </c>
    </row>
    <row r="53" spans="1:5" ht="121.5" thickTop="1" thickBot="1" x14ac:dyDescent="0.3">
      <c r="A53" s="55">
        <v>7</v>
      </c>
      <c r="B53" s="56" t="s">
        <v>219</v>
      </c>
      <c r="C53" s="57" t="s">
        <v>220</v>
      </c>
      <c r="D53" s="58" t="s">
        <v>221</v>
      </c>
      <c r="E53" s="57">
        <v>0.85</v>
      </c>
    </row>
    <row r="54" spans="1:5" ht="211.5" thickTop="1" thickBot="1" x14ac:dyDescent="0.3">
      <c r="A54" s="55">
        <v>8</v>
      </c>
      <c r="B54" s="56" t="s">
        <v>222</v>
      </c>
      <c r="C54" s="57" t="s">
        <v>223</v>
      </c>
      <c r="D54" s="58" t="s">
        <v>224</v>
      </c>
      <c r="E54" s="57">
        <v>0.95</v>
      </c>
    </row>
    <row r="55" spans="1:5" ht="91.5" thickTop="1" thickBot="1" x14ac:dyDescent="0.3">
      <c r="A55" s="55">
        <v>9</v>
      </c>
      <c r="B55" s="56" t="s">
        <v>225</v>
      </c>
      <c r="C55" s="57" t="s">
        <v>226</v>
      </c>
      <c r="D55" s="58" t="s">
        <v>227</v>
      </c>
      <c r="E55" s="57">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2025-07-05T09:34:23Z</cp:lastPrinted>
  <dcterms:created xsi:type="dcterms:W3CDTF">2010-11-23T11:42:48Z</dcterms:created>
  <dcterms:modified xsi:type="dcterms:W3CDTF">2025-07-05T09:35:29Z</dcterms:modified>
</cp:coreProperties>
</file>