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SJ\Downloads\"/>
    </mc:Choice>
  </mc:AlternateContent>
  <bookViews>
    <workbookView xWindow="0" yWindow="0" windowWidth="11760" windowHeight="7080"/>
  </bookViews>
  <sheets>
    <sheet name="Table 1" sheetId="1" r:id="rId1"/>
    <sheet name="C%" sheetId="5" r:id="rId2"/>
  </sheets>
  <definedNames>
    <definedName name="_xlnm.Print_Area" localSheetId="0">'Table 1'!$A$1:$G$240</definedName>
  </definedNames>
  <calcPr calcId="152511"/>
</workbook>
</file>

<file path=xl/calcChain.xml><?xml version="1.0" encoding="utf-8"?>
<calcChain xmlns="http://schemas.openxmlformats.org/spreadsheetml/2006/main">
  <c r="G115" i="1" l="1"/>
  <c r="G112" i="1"/>
  <c r="G109" i="1"/>
  <c r="G106" i="1"/>
  <c r="G103" i="1"/>
  <c r="G100" i="1"/>
  <c r="G97" i="1"/>
  <c r="G94" i="1"/>
  <c r="G91" i="1"/>
  <c r="G86" i="1"/>
  <c r="G83" i="1"/>
  <c r="J63" i="1"/>
  <c r="J62" i="1"/>
  <c r="J61" i="1"/>
  <c r="J60" i="1"/>
  <c r="H51" i="1"/>
  <c r="J58" i="1" l="1"/>
  <c r="J59" i="1" s="1"/>
  <c r="J64" i="1" s="1"/>
  <c r="J65" i="1" s="1"/>
  <c r="C57" i="1" s="1"/>
  <c r="D64" i="1"/>
  <c r="D62" i="1"/>
  <c r="D60" i="1"/>
  <c r="C58" i="1"/>
  <c r="D58" i="1" s="1"/>
  <c r="J56" i="1"/>
  <c r="D65" i="1"/>
  <c r="D63" i="1"/>
  <c r="D61" i="1"/>
  <c r="D59" i="1"/>
  <c r="J57" i="1"/>
  <c r="C56" i="1" s="1"/>
  <c r="J55" i="1"/>
  <c r="D128" i="1"/>
  <c r="E56" i="1" l="1"/>
  <c r="G56" i="1"/>
  <c r="D56" i="1"/>
  <c r="D57" i="1"/>
  <c r="C3" i="5"/>
  <c r="G13" i="5"/>
  <c r="B13" i="5" s="1"/>
  <c r="D4" i="5"/>
  <c r="E3" i="5"/>
  <c r="B5" i="5" s="1"/>
  <c r="B9" i="5"/>
  <c r="I50" i="1" l="1"/>
  <c r="C52" i="1" s="1"/>
  <c r="D9" i="5"/>
  <c r="L14" i="5"/>
  <c r="C18" i="5" s="1"/>
  <c r="L13" i="5"/>
  <c r="B18" i="5" s="1"/>
  <c r="D5" i="5"/>
  <c r="H14" i="5"/>
  <c r="C14" i="5" s="1"/>
  <c r="H13" i="5"/>
  <c r="B14" i="5" s="1"/>
  <c r="B6" i="5"/>
  <c r="B8" i="5"/>
  <c r="B10" i="5"/>
  <c r="G14" i="5"/>
  <c r="C13" i="5" s="1"/>
  <c r="B7" i="5"/>
  <c r="K14" i="5" l="1"/>
  <c r="C17" i="5" s="1"/>
  <c r="D8" i="5"/>
  <c r="K13" i="5"/>
  <c r="B17" i="5" s="1"/>
  <c r="J13" i="5"/>
  <c r="B16" i="5" s="1"/>
  <c r="D7" i="5"/>
  <c r="J14" i="5"/>
  <c r="C16" i="5" s="1"/>
  <c r="I14" i="5"/>
  <c r="C15" i="5" s="1"/>
  <c r="I13" i="5"/>
  <c r="B15" i="5" s="1"/>
  <c r="B20" i="5" s="1"/>
  <c r="D6" i="5"/>
  <c r="M14" i="5"/>
  <c r="C19" i="5" s="1"/>
  <c r="M13" i="5"/>
  <c r="B19" i="5" s="1"/>
  <c r="D10" i="5"/>
  <c r="C20" i="5" l="1"/>
</calcChain>
</file>

<file path=xl/sharedStrings.xml><?xml version="1.0" encoding="utf-8"?>
<sst xmlns="http://schemas.openxmlformats.org/spreadsheetml/2006/main" count="302" uniqueCount="226">
  <si>
    <r>
      <rPr>
        <b/>
        <sz val="11"/>
        <rFont val="Times New Roman"/>
        <family val="1"/>
      </rPr>
      <t xml:space="preserve">1302-ELLORA FIESTA, PLOT NO. 8, SECTOR 11, OPP. JUINAGAR RAILWAY STATION, SANPADA, NAVI MUMBAI 400 706. TEL: 022-27758396/95. FAX :022-27758394.
</t>
    </r>
    <r>
      <rPr>
        <b/>
        <sz val="11"/>
        <rFont val="Times New Roman"/>
        <family val="1"/>
      </rPr>
      <t>E mail : axisbank@vsjadon.com. vsjcvaluer@gmail.com. Web site : www.vsjadon.com</t>
    </r>
  </si>
  <si>
    <r>
      <rPr>
        <b/>
        <sz val="11"/>
        <rFont val="Times New Roman"/>
        <family val="1"/>
      </rPr>
      <t>Valuation Report</t>
    </r>
  </si>
  <si>
    <r>
      <rPr>
        <sz val="11"/>
        <rFont val="Times New Roman"/>
        <family val="1"/>
      </rPr>
      <t>Date:</t>
    </r>
  </si>
  <si>
    <r>
      <rPr>
        <sz val="11"/>
        <rFont val="Times New Roman"/>
        <family val="1"/>
      </rPr>
      <t>CPC Name:</t>
    </r>
  </si>
  <si>
    <r>
      <rPr>
        <sz val="11"/>
        <rFont val="Times New Roman"/>
        <family val="1"/>
      </rPr>
      <t>Axis Sanpada</t>
    </r>
  </si>
  <si>
    <r>
      <rPr>
        <sz val="11"/>
        <rFont val="Times New Roman"/>
        <family val="1"/>
      </rPr>
      <t>Date Of Property Visit</t>
    </r>
  </si>
  <si>
    <r>
      <rPr>
        <sz val="11"/>
        <rFont val="Times New Roman"/>
        <family val="1"/>
      </rPr>
      <t>Name of the builder group</t>
    </r>
  </si>
  <si>
    <r>
      <rPr>
        <sz val="11"/>
        <rFont val="Times New Roman"/>
        <family val="1"/>
      </rPr>
      <t>Name of the builder company</t>
    </r>
  </si>
  <si>
    <r>
      <rPr>
        <sz val="11"/>
        <rFont val="Times New Roman"/>
        <family val="1"/>
      </rPr>
      <t>Name of the Project</t>
    </r>
  </si>
  <si>
    <r>
      <rPr>
        <sz val="11"/>
        <rFont val="Times New Roman"/>
        <family val="1"/>
      </rPr>
      <t>Contect Details ( Name &amp; Contect No.)</t>
    </r>
  </si>
  <si>
    <r>
      <rPr>
        <sz val="11"/>
        <rFont val="Times New Roman"/>
        <family val="1"/>
      </rPr>
      <t>Docouments Provided</t>
    </r>
  </si>
  <si>
    <r>
      <rPr>
        <sz val="11"/>
        <rFont val="Times New Roman"/>
        <family val="1"/>
      </rPr>
      <t>Project location details</t>
    </r>
  </si>
  <si>
    <r>
      <rPr>
        <sz val="11"/>
        <rFont val="Times New Roman"/>
        <family val="1"/>
      </rPr>
      <t>Locality</t>
    </r>
  </si>
  <si>
    <r>
      <rPr>
        <sz val="11"/>
        <rFont val="Times New Roman"/>
        <family val="1"/>
      </rPr>
      <t>Road</t>
    </r>
  </si>
  <si>
    <r>
      <rPr>
        <sz val="11"/>
        <rFont val="Times New Roman"/>
        <family val="1"/>
      </rPr>
      <t>District</t>
    </r>
  </si>
  <si>
    <r>
      <rPr>
        <sz val="11"/>
        <rFont val="Times New Roman"/>
        <family val="1"/>
      </rPr>
      <t>City</t>
    </r>
  </si>
  <si>
    <r>
      <rPr>
        <sz val="11"/>
        <rFont val="Times New Roman"/>
        <family val="1"/>
      </rPr>
      <t>Pin Code</t>
    </r>
  </si>
  <si>
    <r>
      <rPr>
        <sz val="11"/>
        <rFont val="Times New Roman"/>
        <family val="1"/>
      </rPr>
      <t>Near by Landmark</t>
    </r>
  </si>
  <si>
    <r>
      <rPr>
        <sz val="11"/>
        <rFont val="Times New Roman"/>
        <family val="1"/>
      </rPr>
      <t>Distance from city centre:</t>
    </r>
  </si>
  <si>
    <r>
      <rPr>
        <sz val="11"/>
        <rFont val="Times New Roman"/>
        <family val="1"/>
      </rPr>
      <t>all available at  1 to 2 km.</t>
    </r>
  </si>
  <si>
    <r>
      <rPr>
        <sz val="11"/>
        <rFont val="Times New Roman"/>
        <family val="1"/>
      </rPr>
      <t xml:space="preserve">Does property have Electricity / Water / Drainage
</t>
    </r>
    <r>
      <rPr>
        <sz val="11"/>
        <rFont val="Times New Roman"/>
        <family val="1"/>
      </rPr>
      <t>Connection</t>
    </r>
  </si>
  <si>
    <r>
      <rPr>
        <sz val="11"/>
        <rFont val="Times New Roman"/>
        <family val="1"/>
      </rPr>
      <t>Yes</t>
    </r>
  </si>
  <si>
    <r>
      <rPr>
        <sz val="11"/>
        <rFont val="Times New Roman"/>
        <family val="1"/>
      </rPr>
      <t>Class of locality</t>
    </r>
  </si>
  <si>
    <r>
      <rPr>
        <sz val="11"/>
        <rFont val="Times New Roman"/>
        <family val="1"/>
      </rPr>
      <t>Nature of land with topographical condtion</t>
    </r>
  </si>
  <si>
    <r>
      <rPr>
        <sz val="11"/>
        <rFont val="Times New Roman"/>
        <family val="1"/>
      </rPr>
      <t>Plane</t>
    </r>
  </si>
  <si>
    <r>
      <rPr>
        <sz val="11"/>
        <rFont val="Times New Roman"/>
        <family val="1"/>
      </rPr>
      <t>Nature of the locality</t>
    </r>
  </si>
  <si>
    <r>
      <rPr>
        <sz val="11"/>
        <rFont val="Times New Roman"/>
        <family val="1"/>
      </rPr>
      <t>Quality of infrastructure in vicinity</t>
    </r>
  </si>
  <si>
    <r>
      <rPr>
        <sz val="11"/>
        <rFont val="Times New Roman"/>
        <family val="1"/>
      </rPr>
      <t>Good</t>
    </r>
  </si>
  <si>
    <r>
      <rPr>
        <sz val="11"/>
        <rFont val="Times New Roman"/>
        <family val="1"/>
      </rPr>
      <t>Boundaries</t>
    </r>
  </si>
  <si>
    <r>
      <rPr>
        <sz val="11"/>
        <rFont val="Times New Roman"/>
        <family val="1"/>
      </rPr>
      <t>East</t>
    </r>
  </si>
  <si>
    <r>
      <rPr>
        <sz val="11"/>
        <rFont val="Times New Roman"/>
        <family val="1"/>
      </rPr>
      <t>South</t>
    </r>
  </si>
  <si>
    <r>
      <rPr>
        <sz val="11"/>
        <rFont val="Times New Roman"/>
        <family val="1"/>
      </rPr>
      <t>North</t>
    </r>
  </si>
  <si>
    <r>
      <rPr>
        <sz val="11"/>
        <rFont val="Times New Roman"/>
        <family val="1"/>
      </rPr>
      <t>As per deed</t>
    </r>
  </si>
  <si>
    <r>
      <rPr>
        <sz val="11"/>
        <rFont val="Times New Roman"/>
        <family val="1"/>
      </rPr>
      <t>NA</t>
    </r>
  </si>
  <si>
    <r>
      <rPr>
        <sz val="11"/>
        <rFont val="Times New Roman"/>
        <family val="1"/>
      </rPr>
      <t>At site</t>
    </r>
  </si>
  <si>
    <r>
      <rPr>
        <sz val="11"/>
        <rFont val="Times New Roman"/>
        <family val="1"/>
      </rPr>
      <t>Does the boundaries at site match, as mentioned in the Docoumentation: NA</t>
    </r>
  </si>
  <si>
    <r>
      <rPr>
        <sz val="11"/>
        <rFont val="Times New Roman"/>
        <family val="1"/>
      </rPr>
      <t>Latitude &amp; Longitude</t>
    </r>
  </si>
  <si>
    <r>
      <rPr>
        <sz val="11"/>
        <rFont val="Times New Roman"/>
        <family val="1"/>
      </rPr>
      <t>Latitude</t>
    </r>
  </si>
  <si>
    <r>
      <rPr>
        <sz val="11"/>
        <rFont val="Times New Roman"/>
        <family val="1"/>
      </rPr>
      <t>Longitude</t>
    </r>
  </si>
  <si>
    <r>
      <rPr>
        <b/>
        <sz val="11"/>
        <rFont val="Times New Roman"/>
        <family val="1"/>
      </rPr>
      <t>Approval details:</t>
    </r>
  </si>
  <si>
    <r>
      <rPr>
        <sz val="11"/>
        <rFont val="Times New Roman"/>
        <family val="1"/>
      </rPr>
      <t>Total land area of the project in Sq. Mt.</t>
    </r>
  </si>
  <si>
    <r>
      <rPr>
        <sz val="11"/>
        <rFont val="Times New Roman"/>
        <family val="1"/>
      </rPr>
      <t>Permissible FSI</t>
    </r>
  </si>
  <si>
    <r>
      <rPr>
        <sz val="11"/>
        <rFont val="Times New Roman"/>
        <family val="1"/>
      </rPr>
      <t>Permissible TDR/Paid FSI</t>
    </r>
  </si>
  <si>
    <r>
      <rPr>
        <sz val="11"/>
        <rFont val="Times New Roman"/>
        <family val="1"/>
      </rPr>
      <t>Total Approved Builtup area of the project in Sq. Mt.</t>
    </r>
  </si>
  <si>
    <r>
      <rPr>
        <sz val="11"/>
        <rFont val="Times New Roman"/>
        <family val="1"/>
      </rPr>
      <t>Total number of Buildings</t>
    </r>
  </si>
  <si>
    <r>
      <rPr>
        <b/>
        <sz val="11"/>
        <rFont val="Times New Roman"/>
        <family val="1"/>
      </rPr>
      <t>Approval Detail : Plan approval</t>
    </r>
  </si>
  <si>
    <r>
      <rPr>
        <sz val="11"/>
        <rFont val="Times New Roman"/>
        <family val="1"/>
      </rPr>
      <t>Layout Approval No</t>
    </r>
  </si>
  <si>
    <r>
      <rPr>
        <sz val="11"/>
        <rFont val="Times New Roman"/>
        <family val="1"/>
      </rPr>
      <t>Dated</t>
    </r>
  </si>
  <si>
    <r>
      <rPr>
        <sz val="11"/>
        <rFont val="Times New Roman"/>
        <family val="1"/>
      </rPr>
      <t>O. Certificate No.:</t>
    </r>
  </si>
  <si>
    <r>
      <rPr>
        <sz val="11"/>
        <rFont val="Times New Roman"/>
        <family val="1"/>
      </rPr>
      <t>Commencement date of construction</t>
    </r>
  </si>
  <si>
    <r>
      <rPr>
        <sz val="11"/>
        <rFont val="Times New Roman"/>
        <family val="1"/>
      </rPr>
      <t>Expected Completion</t>
    </r>
  </si>
  <si>
    <r>
      <rPr>
        <b/>
        <sz val="11"/>
        <rFont val="Times New Roman"/>
        <family val="1"/>
      </rPr>
      <t>Building wise Construction details</t>
    </r>
  </si>
  <si>
    <r>
      <rPr>
        <sz val="11"/>
        <rFont val="Times New Roman"/>
        <family val="1"/>
      </rPr>
      <t>Approved area of the building in Sq.Mt</t>
    </r>
  </si>
  <si>
    <r>
      <rPr>
        <sz val="11"/>
        <rFont val="Times New Roman"/>
        <family val="1"/>
      </rPr>
      <t>Approved no of Floors</t>
    </r>
  </si>
  <si>
    <r>
      <rPr>
        <sz val="11"/>
        <rFont val="Times New Roman"/>
        <family val="1"/>
      </rPr>
      <t>Quality of construction: Good</t>
    </r>
  </si>
  <si>
    <r>
      <rPr>
        <sz val="11"/>
        <rFont val="Times New Roman"/>
        <family val="1"/>
      </rPr>
      <t>Violations Observed if any : NA</t>
    </r>
  </si>
  <si>
    <r>
      <rPr>
        <b/>
        <sz val="11"/>
        <rFont val="Times New Roman"/>
        <family val="1"/>
      </rPr>
      <t>Recommended Rates of the Property :</t>
    </r>
  </si>
  <si>
    <r>
      <rPr>
        <sz val="11"/>
        <rFont val="Times New Roman"/>
        <family val="1"/>
      </rPr>
      <t>Recommended rate of Parking</t>
    </r>
  </si>
  <si>
    <r>
      <rPr>
        <b/>
        <sz val="11"/>
        <rFont val="Times New Roman"/>
        <family val="1"/>
      </rPr>
      <t>Distressed valuation of the Property</t>
    </r>
  </si>
  <si>
    <r>
      <rPr>
        <b/>
        <sz val="14"/>
        <rFont val="Times New Roman"/>
        <family val="1"/>
      </rPr>
      <t>Building details Floor Wise</t>
    </r>
  </si>
  <si>
    <r>
      <rPr>
        <b/>
        <sz val="11"/>
        <rFont val="Times New Roman"/>
        <family val="1"/>
      </rPr>
      <t>Details of Flats in Building</t>
    </r>
  </si>
  <si>
    <r>
      <rPr>
        <b/>
        <sz val="12"/>
        <rFont val="Times New Roman"/>
        <family val="1"/>
      </rPr>
      <t>Flat No.</t>
    </r>
  </si>
  <si>
    <r>
      <rPr>
        <b/>
        <sz val="12"/>
        <rFont val="Times New Roman"/>
        <family val="1"/>
      </rPr>
      <t>Description</t>
    </r>
  </si>
  <si>
    <r>
      <rPr>
        <b/>
        <sz val="12"/>
        <rFont val="Times New Roman"/>
        <family val="1"/>
      </rPr>
      <t>Floor</t>
    </r>
  </si>
  <si>
    <r>
      <rPr>
        <sz val="11"/>
        <rFont val="Times New Roman"/>
        <family val="1"/>
      </rPr>
      <t>Undertaking :</t>
    </r>
  </si>
  <si>
    <r>
      <rPr>
        <sz val="11"/>
        <rFont val="Times New Roman"/>
        <family val="1"/>
      </rPr>
      <t>2) I/We have no direct or Indirect Interest in the property being valued</t>
    </r>
  </si>
  <si>
    <r>
      <rPr>
        <sz val="11"/>
        <rFont val="Times New Roman"/>
        <family val="1"/>
      </rPr>
      <t>3) The information furnished above is true and correct to my/our knowledge.</t>
    </r>
  </si>
  <si>
    <t>Authorized Signatory 
Name &amp; Seal of the agency</t>
  </si>
  <si>
    <t>Google Map :</t>
  </si>
  <si>
    <t>Total Slab</t>
  </si>
  <si>
    <t>Basement</t>
  </si>
  <si>
    <t>Podium</t>
  </si>
  <si>
    <t>Ground</t>
  </si>
  <si>
    <t>Upper Floor</t>
  </si>
  <si>
    <t>Particulars</t>
  </si>
  <si>
    <t xml:space="preserve">total floor </t>
  </si>
  <si>
    <t>plinth</t>
  </si>
  <si>
    <t>slab</t>
  </si>
  <si>
    <t>Parking</t>
  </si>
  <si>
    <t>Rate</t>
  </si>
  <si>
    <t xml:space="preserve">Bricks </t>
  </si>
  <si>
    <t>Palghar</t>
  </si>
  <si>
    <t>100000/-</t>
  </si>
  <si>
    <t>plaster</t>
  </si>
  <si>
    <t>Ulwe, karanjade</t>
  </si>
  <si>
    <t>200000/-</t>
  </si>
  <si>
    <t>Flooring</t>
  </si>
  <si>
    <t>Panvel</t>
  </si>
  <si>
    <t>300000/-</t>
  </si>
  <si>
    <t>Wood &amp; painting</t>
  </si>
  <si>
    <t>Mumbai - G + 15</t>
  </si>
  <si>
    <t>500000/-</t>
  </si>
  <si>
    <t>Finishing</t>
  </si>
  <si>
    <t>Mumbai - G + 25</t>
  </si>
  <si>
    <t>800000/-</t>
  </si>
  <si>
    <t>Mumbai - G + 35</t>
  </si>
  <si>
    <t>1000000/-</t>
  </si>
  <si>
    <t>Progress</t>
  </si>
  <si>
    <t>Recommended</t>
  </si>
  <si>
    <t>rcc</t>
  </si>
  <si>
    <t>Bricks</t>
  </si>
  <si>
    <t>Plaster</t>
  </si>
  <si>
    <t>Plinth</t>
  </si>
  <si>
    <t>RCC</t>
  </si>
  <si>
    <t xml:space="preserve">Recommended </t>
  </si>
  <si>
    <t>total</t>
  </si>
  <si>
    <t>Thane - G + 7</t>
  </si>
  <si>
    <t>Thane - G + 15</t>
  </si>
  <si>
    <t>400000/-</t>
  </si>
  <si>
    <t>Excavation in process</t>
  </si>
  <si>
    <t>Thane - G + 25</t>
  </si>
  <si>
    <t>600000/-</t>
  </si>
  <si>
    <t>Excavation Completed</t>
  </si>
  <si>
    <t>Footing in Process</t>
  </si>
  <si>
    <t>Footing Completed</t>
  </si>
  <si>
    <t>Plinth in process</t>
  </si>
  <si>
    <t>Plinth completed</t>
  </si>
  <si>
    <t xml:space="preserve">PHOTOGRAPHS OF PROPERTY : </t>
  </si>
  <si>
    <r>
      <rPr>
        <sz val="11"/>
        <rFont val="Times New Roman"/>
        <family val="1"/>
      </rPr>
      <t>M/s.Nathani Parekh Construction Pvt.Ltd.</t>
    </r>
  </si>
  <si>
    <r>
      <rPr>
        <sz val="11"/>
        <rFont val="Times New Roman"/>
        <family val="1"/>
      </rPr>
      <t>Mr.Ashok(7021055526)</t>
    </r>
  </si>
  <si>
    <r>
      <rPr>
        <sz val="11"/>
        <rFont val="Times New Roman"/>
        <family val="1"/>
      </rPr>
      <t>Name / no of the Building</t>
    </r>
  </si>
  <si>
    <r>
      <rPr>
        <sz val="11"/>
        <rFont val="Times New Roman"/>
        <family val="1"/>
      </rPr>
      <t>Nathani Residency/01Bldg</t>
    </r>
  </si>
  <si>
    <r>
      <rPr>
        <sz val="11"/>
        <rFont val="Times New Roman"/>
        <family val="1"/>
      </rPr>
      <t>Approved Layout/ Approved Building Plan/ CC</t>
    </r>
  </si>
  <si>
    <r>
      <rPr>
        <sz val="11"/>
        <rFont val="Times New Roman"/>
        <family val="1"/>
      </rPr>
      <t>Nathani Residency, Near Agripada Police Station, CTS No.1/1902, Geel Road, Agripada, Byculla, Mumbai.</t>
    </r>
  </si>
  <si>
    <r>
      <rPr>
        <sz val="11"/>
        <rFont val="Times New Roman"/>
        <family val="1"/>
      </rPr>
      <t>Plot No</t>
    </r>
  </si>
  <si>
    <r>
      <rPr>
        <sz val="11"/>
        <rFont val="Calibri"/>
        <family val="2"/>
      </rPr>
      <t>Jan-02</t>
    </r>
  </si>
  <si>
    <r>
      <rPr>
        <sz val="11"/>
        <rFont val="Times New Roman"/>
        <family val="1"/>
      </rPr>
      <t>Agripada</t>
    </r>
  </si>
  <si>
    <r>
      <rPr>
        <sz val="11"/>
        <rFont val="Times New Roman"/>
        <family val="1"/>
      </rPr>
      <t>Geel Road</t>
    </r>
  </si>
  <si>
    <r>
      <rPr>
        <sz val="11"/>
        <rFont val="Times New Roman"/>
        <family val="1"/>
      </rPr>
      <t>Mumbai</t>
    </r>
  </si>
  <si>
    <r>
      <rPr>
        <sz val="11"/>
        <rFont val="Times New Roman"/>
        <family val="1"/>
      </rPr>
      <t>Byculla</t>
    </r>
  </si>
  <si>
    <r>
      <rPr>
        <sz val="11"/>
        <rFont val="Times New Roman"/>
        <family val="1"/>
      </rPr>
      <t>Near Agripada Police Station</t>
    </r>
  </si>
  <si>
    <r>
      <rPr>
        <sz val="11"/>
        <rFont val="Times New Roman"/>
        <family val="1"/>
      </rPr>
      <t>About 1.2 Km from Mahalaxmi Railway Station</t>
    </r>
  </si>
  <si>
    <r>
      <rPr>
        <sz val="11"/>
        <rFont val="Times New Roman"/>
        <family val="1"/>
      </rPr>
      <t>Accessibility to the Project from the City: (Proximity to civic amenities like school, hospital, market, etc.)</t>
    </r>
  </si>
  <si>
    <r>
      <rPr>
        <sz val="11"/>
        <rFont val="Times New Roman"/>
        <family val="1"/>
      </rPr>
      <t>Higher Middle Class</t>
    </r>
  </si>
  <si>
    <r>
      <rPr>
        <sz val="11"/>
        <rFont val="Times New Roman"/>
        <family val="1"/>
      </rPr>
      <t>Developed</t>
    </r>
  </si>
  <si>
    <r>
      <rPr>
        <sz val="11"/>
        <rFont val="Times New Roman"/>
        <family val="1"/>
      </rPr>
      <t>West</t>
    </r>
  </si>
  <si>
    <r>
      <rPr>
        <sz val="11"/>
        <rFont val="Times New Roman"/>
        <family val="1"/>
      </rPr>
      <t>Post Office</t>
    </r>
  </si>
  <si>
    <r>
      <rPr>
        <sz val="11"/>
        <rFont val="Times New Roman"/>
        <family val="1"/>
      </rPr>
      <t>Police Station</t>
    </r>
  </si>
  <si>
    <r>
      <rPr>
        <sz val="11"/>
        <rFont val="Times New Roman"/>
        <family val="1"/>
      </rPr>
      <t>Gell street</t>
    </r>
  </si>
  <si>
    <r>
      <rPr>
        <sz val="11"/>
        <rFont val="Times New Roman"/>
        <family val="1"/>
      </rPr>
      <t>Kalpatru Builder</t>
    </r>
  </si>
  <si>
    <r>
      <rPr>
        <sz val="11"/>
        <rFont val="Times New Roman"/>
        <family val="1"/>
      </rPr>
      <t>Type of Structure :RCC</t>
    </r>
  </si>
  <si>
    <r>
      <rPr>
        <sz val="11"/>
        <rFont val="Times New Roman"/>
        <family val="1"/>
      </rPr>
      <t xml:space="preserve">Approved usage of the Property: Residential
</t>
    </r>
    <r>
      <rPr>
        <sz val="11"/>
        <rFont val="Times New Roman"/>
        <family val="1"/>
      </rPr>
      <t>(Restrictive Covenants in regard to Land Use, if any)</t>
    </r>
  </si>
  <si>
    <r>
      <rPr>
        <sz val="11"/>
        <rFont val="Times New Roman"/>
        <family val="1"/>
      </rPr>
      <t>Total FSI availaible for the project</t>
    </r>
  </si>
  <si>
    <r>
      <rPr>
        <sz val="11"/>
        <rFont val="Times New Roman"/>
        <family val="1"/>
      </rPr>
      <t>EB/4757/E/A</t>
    </r>
  </si>
  <si>
    <r>
      <rPr>
        <sz val="11"/>
        <rFont val="Times New Roman"/>
        <family val="1"/>
      </rPr>
      <t>08/08/2017.</t>
    </r>
  </si>
  <si>
    <r>
      <rPr>
        <sz val="11"/>
        <rFont val="Times New Roman"/>
        <family val="1"/>
      </rPr>
      <t>Building plan approval No</t>
    </r>
  </si>
  <si>
    <r>
      <rPr>
        <sz val="11"/>
        <rFont val="Times New Roman"/>
        <family val="1"/>
      </rPr>
      <t>Date of Commencement of Construction</t>
    </r>
  </si>
  <si>
    <r>
      <rPr>
        <sz val="11"/>
        <rFont val="Times New Roman"/>
        <family val="1"/>
      </rPr>
      <t>19/06/2017.</t>
    </r>
  </si>
  <si>
    <r>
      <rPr>
        <sz val="11"/>
        <rFont val="Times New Roman"/>
        <family val="1"/>
      </rPr>
      <t>Date of approval:</t>
    </r>
  </si>
  <si>
    <r>
      <rPr>
        <sz val="11"/>
        <rFont val="Times New Roman"/>
        <family val="1"/>
      </rPr>
      <t>Completed.</t>
    </r>
  </si>
  <si>
    <r>
      <rPr>
        <sz val="11"/>
        <rFont val="Times New Roman"/>
        <family val="1"/>
      </rPr>
      <t>Approved no of units residential</t>
    </r>
  </si>
  <si>
    <r>
      <rPr>
        <b/>
        <sz val="11"/>
        <rFont val="Times New Roman"/>
        <family val="1"/>
      </rPr>
      <t xml:space="preserve">Proposed Amenities
</t>
    </r>
    <r>
      <rPr>
        <sz val="11"/>
        <rFont val="Times New Roman"/>
        <family val="1"/>
      </rPr>
      <t>1.  Vitrified tiles flooring 2. Granite Kitchen Platform  3. Decorative Enternace  etc.</t>
    </r>
  </si>
  <si>
    <r>
      <rPr>
        <sz val="11"/>
        <rFont val="Times New Roman"/>
        <family val="1"/>
      </rPr>
      <t>Recommended rate of the flat Per Sq. Ft. ( on Saleble area)</t>
    </r>
  </si>
  <si>
    <r>
      <rPr>
        <sz val="11"/>
        <rFont val="Times New Roman"/>
        <family val="1"/>
      </rPr>
      <t>Society formation charges</t>
    </r>
  </si>
  <si>
    <r>
      <rPr>
        <sz val="11"/>
        <rFont val="Times New Roman"/>
        <family val="1"/>
      </rPr>
      <t>15,000/-</t>
    </r>
  </si>
  <si>
    <r>
      <rPr>
        <sz val="11"/>
        <rFont val="Times New Roman"/>
        <family val="1"/>
      </rPr>
      <t>Development charges</t>
    </r>
  </si>
  <si>
    <r>
      <rPr>
        <sz val="11"/>
        <rFont val="Times New Roman"/>
        <family val="1"/>
      </rPr>
      <t>1,50,000/-</t>
    </r>
  </si>
  <si>
    <r>
      <rPr>
        <b/>
        <sz val="11"/>
        <rFont val="Times New Roman"/>
        <family val="1"/>
      </rPr>
      <t>Carpet area</t>
    </r>
  </si>
  <si>
    <r>
      <rPr>
        <b/>
        <sz val="10"/>
        <rFont val="Times New Roman"/>
        <family val="1"/>
      </rPr>
      <t xml:space="preserve">Attached Terrace
</t>
    </r>
    <r>
      <rPr>
        <b/>
        <sz val="10"/>
        <rFont val="Times New Roman"/>
        <family val="1"/>
      </rPr>
      <t>area</t>
    </r>
  </si>
  <si>
    <r>
      <rPr>
        <b/>
        <sz val="12"/>
        <rFont val="Times New Roman"/>
        <family val="1"/>
      </rPr>
      <t>Saleable area</t>
    </r>
  </si>
  <si>
    <r>
      <rPr>
        <b/>
        <sz val="12"/>
        <rFont val="Times New Roman"/>
        <family val="1"/>
      </rPr>
      <t>PLC Y/N</t>
    </r>
  </si>
  <si>
    <r>
      <rPr>
        <b/>
        <sz val="12"/>
        <rFont val="Times New Roman"/>
        <family val="1"/>
      </rPr>
      <t>Basement For Parking</t>
    </r>
  </si>
  <si>
    <r>
      <rPr>
        <b/>
        <sz val="12"/>
        <rFont val="Times New Roman"/>
        <family val="1"/>
      </rPr>
      <t>Ground Floor For REHAB NR &amp; Car Lift</t>
    </r>
  </si>
  <si>
    <r>
      <rPr>
        <b/>
        <sz val="12"/>
        <rFont val="Times New Roman"/>
        <family val="1"/>
      </rPr>
      <t>1st to 3rd Floor Podium Parking</t>
    </r>
  </si>
  <si>
    <r>
      <rPr>
        <b/>
        <sz val="12"/>
        <rFont val="Times New Roman"/>
        <family val="1"/>
      </rPr>
      <t>4th Floor</t>
    </r>
  </si>
  <si>
    <r>
      <rPr>
        <sz val="12"/>
        <rFont val="Times New Roman"/>
        <family val="1"/>
      </rPr>
      <t>2BHK</t>
    </r>
  </si>
  <si>
    <r>
      <rPr>
        <sz val="12"/>
        <rFont val="Times New Roman"/>
        <family val="1"/>
      </rPr>
      <t>NA</t>
    </r>
  </si>
  <si>
    <r>
      <rPr>
        <sz val="12"/>
        <rFont val="Times New Roman"/>
        <family val="1"/>
      </rPr>
      <t>1BHK</t>
    </r>
  </si>
  <si>
    <r>
      <rPr>
        <b/>
        <sz val="12"/>
        <rFont val="Times New Roman"/>
        <family val="1"/>
      </rPr>
      <t>5th &amp; 6th Floor</t>
    </r>
  </si>
  <si>
    <r>
      <rPr>
        <b/>
        <sz val="12"/>
        <rFont val="Times New Roman"/>
        <family val="1"/>
      </rPr>
      <t>REHAB Flat</t>
    </r>
  </si>
  <si>
    <r>
      <rPr>
        <b/>
        <sz val="12"/>
        <rFont val="Times New Roman"/>
        <family val="1"/>
      </rPr>
      <t>7th &amp; 8th Floor For REHAB Flats</t>
    </r>
  </si>
  <si>
    <r>
      <rPr>
        <b/>
        <sz val="12"/>
        <rFont val="Times New Roman"/>
        <family val="1"/>
      </rPr>
      <t>9th Floor</t>
    </r>
  </si>
  <si>
    <r>
      <rPr>
        <b/>
        <sz val="12"/>
        <rFont val="Times New Roman"/>
        <family val="1"/>
      </rPr>
      <t>11th, 13th &amp; 15th Floor</t>
    </r>
  </si>
  <si>
    <r>
      <rPr>
        <b/>
        <sz val="12"/>
        <rFont val="Times New Roman"/>
        <family val="1"/>
      </rPr>
      <t>10th Floor</t>
    </r>
  </si>
  <si>
    <r>
      <rPr>
        <b/>
        <sz val="12"/>
        <rFont val="Times New Roman"/>
        <family val="1"/>
      </rPr>
      <t>12th &amp; 16th Floor</t>
    </r>
  </si>
  <si>
    <r>
      <rPr>
        <b/>
        <sz val="12"/>
        <rFont val="Times New Roman"/>
        <family val="1"/>
      </rPr>
      <t>14th Floor</t>
    </r>
  </si>
  <si>
    <r>
      <rPr>
        <b/>
        <sz val="12"/>
        <rFont val="Times New Roman"/>
        <family val="1"/>
      </rPr>
      <t>17th Floor</t>
    </r>
  </si>
  <si>
    <r>
      <rPr>
        <b/>
        <sz val="12"/>
        <rFont val="Times New Roman"/>
        <family val="1"/>
      </rPr>
      <t>18th Floor</t>
    </r>
  </si>
  <si>
    <r>
      <rPr>
        <b/>
        <sz val="12"/>
        <rFont val="Times New Roman"/>
        <family val="1"/>
      </rPr>
      <t>19th Floor</t>
    </r>
  </si>
  <si>
    <r>
      <rPr>
        <sz val="12"/>
        <rFont val="Times New Roman"/>
        <family val="1"/>
      </rPr>
      <t>2.5BHK</t>
    </r>
  </si>
  <si>
    <r>
      <rPr>
        <b/>
        <sz val="12"/>
        <rFont val="Times New Roman"/>
        <family val="1"/>
      </rPr>
      <t>20th &amp; 21st Floor</t>
    </r>
  </si>
  <si>
    <r>
      <rPr>
        <sz val="12"/>
        <rFont val="Times New Roman"/>
        <family val="1"/>
      </rPr>
      <t>3BHK</t>
    </r>
  </si>
  <si>
    <r>
      <rPr>
        <sz val="11"/>
        <rFont val="Times New Roman"/>
        <family val="1"/>
      </rPr>
      <t>1) We have personally visited the property &amp; identified the same based on the documents provided</t>
    </r>
  </si>
  <si>
    <r>
      <rPr>
        <sz val="11"/>
        <rFont val="Times New Roman"/>
        <family val="1"/>
      </rPr>
      <t>4)  The saleable area is as per Our Calculation.</t>
    </r>
  </si>
  <si>
    <r>
      <rPr>
        <sz val="11"/>
        <rFont val="Times New Roman"/>
        <family val="1"/>
      </rPr>
      <t>5) Legal title of the property is not verified by us.</t>
    </r>
  </si>
  <si>
    <r>
      <rPr>
        <sz val="11"/>
        <rFont val="Times New Roman"/>
        <family val="1"/>
      </rPr>
      <t>6) Gross carpet area =  Net Carpet area + Fungible area.</t>
    </r>
  </si>
  <si>
    <r>
      <rPr>
        <sz val="11"/>
        <rFont val="Times New Roman"/>
        <family val="1"/>
      </rPr>
      <t xml:space="preserve">7) Fungible Area= Enclosed Balcony + Flower Bed + Covered Balcony + Service Slab + Duct + Chajja +
</t>
    </r>
    <r>
      <rPr>
        <sz val="11"/>
        <rFont val="Times New Roman"/>
        <family val="1"/>
      </rPr>
      <t>Wheather Shed area.</t>
    </r>
  </si>
  <si>
    <t>EB/4757/E/A</t>
  </si>
  <si>
    <t>Nathani Residency</t>
  </si>
  <si>
    <t>B+Gr.+1st to 3rd Podium+4th to 21st Floor</t>
  </si>
  <si>
    <t>Material laying at Site: Nothing</t>
  </si>
  <si>
    <t>No of floors at site :See construction details</t>
  </si>
  <si>
    <t>B + Gr.+  1st to 3rd Podium + 4th to 22nd Floor</t>
  </si>
  <si>
    <t>Proposed no of Floor</t>
  </si>
  <si>
    <t>Construction details:</t>
  </si>
  <si>
    <t xml:space="preserve">Stage of construction: </t>
  </si>
  <si>
    <t>All work Completed. OC Received.</t>
  </si>
  <si>
    <t>Type of Work</t>
  </si>
  <si>
    <t>Slab/Floor</t>
  </si>
  <si>
    <t>Complition %</t>
  </si>
  <si>
    <t>Progress %</t>
  </si>
  <si>
    <t>Piling Work in process</t>
  </si>
  <si>
    <t>Excavation</t>
  </si>
  <si>
    <t>RCC (Including podiums)</t>
  </si>
  <si>
    <t>Brickwork</t>
  </si>
  <si>
    <t>Brickwork &amp; Internal Plaster</t>
  </si>
  <si>
    <t>Internal Plaster</t>
  </si>
  <si>
    <t>Basement 1</t>
  </si>
  <si>
    <t>Ext. Plaster &amp; Plumbing</t>
  </si>
  <si>
    <t>External Plaster &amp; Plumbing</t>
  </si>
  <si>
    <t>Basement 2</t>
  </si>
  <si>
    <t>Flooring &amp; Fitting</t>
  </si>
  <si>
    <t>Basement 3</t>
  </si>
  <si>
    <t>Painting &amp; Wooden</t>
  </si>
  <si>
    <t>Basement 4</t>
  </si>
  <si>
    <t>Building Common Amenities</t>
  </si>
  <si>
    <t>Possession</t>
  </si>
  <si>
    <t>Floors - 22</t>
  </si>
  <si>
    <t>Wheather the construction is as per approved Building plan : Yes</t>
  </si>
  <si>
    <t>NA</t>
  </si>
  <si>
    <t>Disbursement%</t>
  </si>
  <si>
    <t>RERA No.</t>
  </si>
  <si>
    <t>P51900009339</t>
  </si>
  <si>
    <t>Remarks:
1. We considered saleable area as per our calculation.
2. We adopted carpet area as per Approved Plan.
3. We considered Market rate as per Market Inquire.
4. All wok is completed. Please provide OC.</t>
  </si>
  <si>
    <t>Projected life of the structure: 60 Years</t>
  </si>
  <si>
    <t>Any Other Charges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</si>
</sst>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0"/>
  </numFmts>
  <fonts count="25" x14ac:knownFonts="1">
    <font>
      <sz val="10"/>
      <color rgb="FF000000"/>
      <name val="Times New Roman"/>
      <charset val="204"/>
    </font>
    <font>
      <sz val="11"/>
      <color theme="1"/>
      <name val="Calibri"/>
      <family val="2"/>
      <scheme val="minor"/>
    </font>
    <font>
      <b/>
      <sz val="11"/>
      <name val="Times New Roman"/>
      <family val="1"/>
    </font>
    <font>
      <sz val="11"/>
      <name val="Times New Roman"/>
      <family val="1"/>
    </font>
    <font>
      <sz val="11"/>
      <color rgb="FF000000"/>
      <name val="Times New Roman"/>
      <family val="2"/>
    </font>
    <font>
      <b/>
      <sz val="14"/>
      <name val="Times New Roman"/>
      <family val="1"/>
    </font>
    <font>
      <b/>
      <sz val="12"/>
      <name val="Times New Roman"/>
      <family val="1"/>
    </font>
    <font>
      <b/>
      <sz val="10"/>
      <name val="Times New Roman"/>
      <family val="1"/>
    </font>
    <font>
      <sz val="12"/>
      <color rgb="FF000000"/>
      <name val="Times New Roman"/>
      <family val="2"/>
    </font>
    <font>
      <sz val="12"/>
      <name val="Times New Roman"/>
      <family val="1"/>
    </font>
    <font>
      <sz val="10"/>
      <color rgb="FF000000"/>
      <name val="Times New Roman"/>
      <family val="1"/>
    </font>
    <font>
      <sz val="11"/>
      <color rgb="FF000000"/>
      <name val="Times New Roman"/>
      <family val="1"/>
    </font>
    <font>
      <b/>
      <sz val="11"/>
      <color theme="1"/>
      <name val="Times New Roman"/>
      <family val="1"/>
    </font>
    <font>
      <b/>
      <sz val="11"/>
      <color rgb="FF000000"/>
      <name val="Times New Roman"/>
      <family val="1"/>
    </font>
    <font>
      <b/>
      <sz val="11"/>
      <name val="Times New Roman"/>
      <family val="1"/>
    </font>
    <font>
      <sz val="11"/>
      <name val="Times New Roman"/>
      <family val="1"/>
    </font>
    <font>
      <sz val="11"/>
      <name val="Calibri"/>
      <family val="2"/>
    </font>
    <font>
      <sz val="10"/>
      <name val="Times New Roman"/>
      <family val="1"/>
    </font>
    <font>
      <b/>
      <sz val="14"/>
      <name val="Times New Roman"/>
      <family val="1"/>
    </font>
    <font>
      <b/>
      <sz val="12"/>
      <name val="Times New Roman"/>
      <family val="1"/>
    </font>
    <font>
      <sz val="12"/>
      <name val="Times New Roman"/>
      <family val="1"/>
    </font>
    <font>
      <b/>
      <sz val="10"/>
      <color rgb="FF000000"/>
      <name val="Times New Roman"/>
      <family val="1"/>
    </font>
    <font>
      <b/>
      <sz val="12"/>
      <color indexed="8"/>
      <name val="Times New Roman"/>
      <family val="1"/>
    </font>
    <font>
      <sz val="12"/>
      <color theme="1"/>
      <name val="Times New Roman"/>
      <family val="1"/>
    </font>
    <font>
      <b/>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rgb="FF000000"/>
      </top>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xf numFmtId="9" fontId="10" fillId="0" borderId="0" applyFont="0" applyFill="0" applyBorder="0" applyAlignment="0" applyProtection="0"/>
    <xf numFmtId="0" fontId="1" fillId="0" borderId="0"/>
  </cellStyleXfs>
  <cellXfs count="158">
    <xf numFmtId="0" fontId="0" fillId="0" borderId="0" xfId="0" applyFill="1" applyBorder="1" applyAlignment="1">
      <alignment horizontal="left" vertical="top"/>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0" borderId="0" xfId="0" applyFill="1" applyBorder="1" applyAlignment="1">
      <alignment horizontal="center" vertical="center"/>
    </xf>
    <xf numFmtId="0" fontId="11" fillId="0" borderId="0" xfId="0" applyFont="1"/>
    <xf numFmtId="0" fontId="11" fillId="0" borderId="10" xfId="0" applyFont="1" applyBorder="1" applyAlignment="1">
      <alignment horizontal="right"/>
    </xf>
    <xf numFmtId="0" fontId="11" fillId="0" borderId="10" xfId="0" applyFont="1" applyBorder="1"/>
    <xf numFmtId="0" fontId="12" fillId="0" borderId="10" xfId="0" applyFont="1" applyFill="1" applyBorder="1" applyAlignment="1">
      <alignment horizontal="center"/>
    </xf>
    <xf numFmtId="0" fontId="12" fillId="0" borderId="0" xfId="0" applyFont="1" applyFill="1" applyBorder="1" applyAlignment="1">
      <alignment horizontal="center"/>
    </xf>
    <xf numFmtId="0" fontId="11" fillId="2" borderId="10" xfId="0" applyFont="1" applyFill="1" applyBorder="1"/>
    <xf numFmtId="0" fontId="11" fillId="0" borderId="10" xfId="0" applyFont="1" applyBorder="1" applyAlignment="1">
      <alignment horizontal="center"/>
    </xf>
    <xf numFmtId="0" fontId="11" fillId="2" borderId="10" xfId="0" applyFont="1" applyFill="1" applyBorder="1" applyAlignment="1">
      <alignment horizontal="center"/>
    </xf>
    <xf numFmtId="9" fontId="11" fillId="0" borderId="0" xfId="1" applyFont="1" applyBorder="1"/>
    <xf numFmtId="0" fontId="11" fillId="0" borderId="0" xfId="0" applyFont="1" applyBorder="1"/>
    <xf numFmtId="0" fontId="13" fillId="0" borderId="10" xfId="0" applyFont="1" applyBorder="1" applyAlignment="1">
      <alignment horizontal="center"/>
    </xf>
    <xf numFmtId="0" fontId="11" fillId="0" borderId="0" xfId="0" applyFont="1" applyAlignment="1">
      <alignment wrapText="1"/>
    </xf>
    <xf numFmtId="0" fontId="11" fillId="0" borderId="11" xfId="0" applyFont="1" applyBorder="1"/>
    <xf numFmtId="0" fontId="11" fillId="0" borderId="10" xfId="0" applyFont="1" applyBorder="1" applyAlignment="1">
      <alignment wrapText="1"/>
    </xf>
    <xf numFmtId="9" fontId="11" fillId="0" borderId="10" xfId="1" applyFont="1" applyBorder="1"/>
    <xf numFmtId="0" fontId="11" fillId="0" borderId="0" xfId="0" applyFont="1" applyFill="1" applyBorder="1"/>
    <xf numFmtId="9" fontId="11" fillId="0" borderId="0" xfId="0" applyNumberFormat="1" applyFont="1"/>
    <xf numFmtId="0" fontId="0" fillId="0" borderId="4" xfId="0" applyFill="1" applyBorder="1" applyAlignment="1">
      <alignment horizontal="left" vertical="top" wrapText="1"/>
    </xf>
    <xf numFmtId="0" fontId="15" fillId="0" borderId="1" xfId="0" applyFont="1" applyFill="1" applyBorder="1" applyAlignment="1">
      <alignment horizontal="left" vertical="top" wrapText="1"/>
    </xf>
    <xf numFmtId="0" fontId="16" fillId="0" borderId="1" xfId="0" applyFont="1" applyFill="1" applyBorder="1" applyAlignment="1">
      <alignment horizontal="left" vertical="center" wrapText="1" indent="3"/>
    </xf>
    <xf numFmtId="0" fontId="15" fillId="0" borderId="1" xfId="0" applyFont="1" applyFill="1" applyBorder="1" applyAlignment="1">
      <alignment horizontal="center" vertical="top" wrapText="1"/>
    </xf>
    <xf numFmtId="0" fontId="15" fillId="0" borderId="2" xfId="0" applyFont="1" applyFill="1" applyBorder="1" applyAlignment="1">
      <alignment horizontal="left" vertical="top" wrapText="1"/>
    </xf>
    <xf numFmtId="0" fontId="15" fillId="0" borderId="2" xfId="0" applyFont="1" applyFill="1" applyBorder="1" applyAlignment="1">
      <alignment horizontal="center" vertical="top" wrapText="1"/>
    </xf>
    <xf numFmtId="164" fontId="4" fillId="0" borderId="1" xfId="0" applyNumberFormat="1" applyFont="1" applyFill="1" applyBorder="1" applyAlignment="1">
      <alignment horizontal="center" vertical="top" shrinkToFit="1"/>
    </xf>
    <xf numFmtId="2" fontId="4" fillId="0" borderId="1" xfId="0" applyNumberFormat="1" applyFont="1" applyFill="1" applyBorder="1" applyAlignment="1">
      <alignment horizontal="center" vertical="top" shrinkToFit="1"/>
    </xf>
    <xf numFmtId="0" fontId="19"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19" fillId="0" borderId="1" xfId="0" applyFont="1" applyFill="1" applyBorder="1" applyAlignment="1">
      <alignment horizontal="left" vertical="top" wrapText="1" indent="1"/>
    </xf>
    <xf numFmtId="0" fontId="19" fillId="0" borderId="1" xfId="0" applyFont="1" applyFill="1" applyBorder="1" applyAlignment="1">
      <alignment horizontal="left" vertical="top" wrapText="1" indent="3"/>
    </xf>
    <xf numFmtId="1" fontId="8" fillId="0" borderId="1" xfId="0" applyNumberFormat="1" applyFont="1" applyFill="1" applyBorder="1" applyAlignment="1">
      <alignment horizontal="center" vertical="top" shrinkToFit="1"/>
    </xf>
    <xf numFmtId="0" fontId="20" fillId="0" borderId="1" xfId="0" applyFont="1" applyFill="1" applyBorder="1" applyAlignment="1">
      <alignment horizontal="center" vertical="top" wrapText="1"/>
    </xf>
    <xf numFmtId="1" fontId="8" fillId="0" borderId="1" xfId="0" applyNumberFormat="1" applyFont="1" applyFill="1" applyBorder="1" applyAlignment="1">
      <alignment horizontal="right" vertical="top" indent="3" shrinkToFit="1"/>
    </xf>
    <xf numFmtId="0" fontId="23" fillId="0" borderId="12" xfId="2" applyFont="1" applyFill="1" applyBorder="1" applyProtection="1">
      <protection hidden="1"/>
    </xf>
    <xf numFmtId="0" fontId="23" fillId="0" borderId="13" xfId="2" applyFont="1" applyBorder="1" applyProtection="1">
      <protection hidden="1"/>
    </xf>
    <xf numFmtId="0" fontId="9" fillId="0" borderId="15" xfId="2" applyFont="1" applyFill="1" applyBorder="1" applyAlignment="1" applyProtection="1">
      <alignment horizontal="center" vertical="top"/>
      <protection locked="0"/>
    </xf>
    <xf numFmtId="0" fontId="23" fillId="0" borderId="0" xfId="2" applyFont="1" applyFill="1" applyBorder="1" applyProtection="1">
      <protection hidden="1"/>
    </xf>
    <xf numFmtId="0" fontId="23" fillId="0" borderId="16" xfId="2" applyFont="1" applyBorder="1" applyProtection="1">
      <protection hidden="1"/>
    </xf>
    <xf numFmtId="0" fontId="11" fillId="0" borderId="0" xfId="0" applyFont="1" applyFill="1" applyBorder="1" applyProtection="1">
      <protection hidden="1"/>
    </xf>
    <xf numFmtId="0" fontId="23" fillId="0" borderId="16" xfId="2" applyFont="1" applyBorder="1"/>
    <xf numFmtId="0" fontId="11" fillId="0" borderId="16" xfId="0" applyNumberFormat="1" applyFont="1" applyBorder="1" applyProtection="1">
      <protection hidden="1"/>
    </xf>
    <xf numFmtId="1" fontId="0" fillId="0" borderId="16" xfId="0" applyNumberFormat="1" applyBorder="1"/>
    <xf numFmtId="1" fontId="0" fillId="0" borderId="16" xfId="0" applyNumberFormat="1" applyBorder="1" applyAlignment="1">
      <alignment horizontal="right"/>
    </xf>
    <xf numFmtId="0" fontId="11" fillId="0" borderId="19" xfId="0" applyFont="1" applyFill="1" applyBorder="1" applyProtection="1">
      <protection hidden="1"/>
    </xf>
    <xf numFmtId="1" fontId="0" fillId="0" borderId="20" xfId="0" applyNumberFormat="1" applyBorder="1"/>
    <xf numFmtId="0" fontId="22" fillId="0" borderId="21" xfId="2" applyFont="1" applyFill="1" applyBorder="1" applyAlignment="1" applyProtection="1">
      <alignment vertical="top" wrapText="1"/>
      <protection locked="0"/>
    </xf>
    <xf numFmtId="0" fontId="9" fillId="0" borderId="22" xfId="2" applyFont="1" applyFill="1" applyBorder="1" applyAlignment="1" applyProtection="1">
      <alignment horizontal="center" vertical="top"/>
      <protection locked="0"/>
    </xf>
    <xf numFmtId="0" fontId="6" fillId="0" borderId="22" xfId="2" applyFont="1" applyFill="1" applyBorder="1" applyAlignment="1" applyProtection="1">
      <alignment vertical="top" wrapText="1"/>
      <protection locked="0"/>
    </xf>
    <xf numFmtId="0" fontId="23" fillId="0" borderId="21" xfId="2" applyFont="1" applyFill="1" applyBorder="1" applyAlignment="1" applyProtection="1">
      <alignment vertical="top" wrapText="1"/>
      <protection locked="0"/>
    </xf>
    <xf numFmtId="9" fontId="23" fillId="3" borderId="22" xfId="2" applyNumberFormat="1" applyFont="1" applyFill="1" applyBorder="1" applyAlignment="1" applyProtection="1">
      <alignment vertical="center" wrapText="1"/>
      <protection hidden="1"/>
    </xf>
    <xf numFmtId="9" fontId="23" fillId="3" borderId="24" xfId="2" applyNumberFormat="1" applyFont="1" applyFill="1" applyBorder="1" applyAlignment="1" applyProtection="1">
      <alignment vertical="center" wrapText="1"/>
      <protection hidden="1"/>
    </xf>
    <xf numFmtId="0" fontId="9" fillId="0" borderId="10" xfId="2" applyFont="1" applyBorder="1" applyAlignment="1" applyProtection="1">
      <alignment horizontal="center" vertical="top" wrapText="1"/>
      <protection locked="0"/>
    </xf>
    <xf numFmtId="0" fontId="9" fillId="0" borderId="10" xfId="2" applyFont="1" applyFill="1" applyBorder="1" applyAlignment="1" applyProtection="1">
      <alignment horizontal="center" vertical="top" wrapText="1"/>
      <protection locked="0"/>
    </xf>
    <xf numFmtId="0" fontId="9" fillId="0" borderId="10" xfId="2" applyFont="1" applyBorder="1" applyAlignment="1" applyProtection="1">
      <alignment horizontal="center" wrapText="1"/>
      <protection locked="0"/>
    </xf>
    <xf numFmtId="9" fontId="9" fillId="3" borderId="10" xfId="2" applyNumberFormat="1" applyFont="1" applyFill="1" applyBorder="1" applyAlignment="1" applyProtection="1">
      <alignment horizontal="center" vertical="center" wrapText="1"/>
      <protection hidden="1"/>
    </xf>
    <xf numFmtId="1" fontId="9" fillId="0" borderId="10" xfId="2" applyNumberFormat="1" applyFont="1" applyBorder="1" applyAlignment="1" applyProtection="1">
      <alignment horizontal="center" wrapText="1"/>
      <protection locked="0"/>
    </xf>
    <xf numFmtId="0" fontId="9" fillId="0" borderId="14" xfId="2" applyFont="1" applyFill="1" applyBorder="1" applyAlignment="1" applyProtection="1">
      <alignment horizontal="center" vertical="top"/>
      <protection locked="0"/>
    </xf>
    <xf numFmtId="0" fontId="9" fillId="0" borderId="10" xfId="2" applyFont="1" applyFill="1" applyBorder="1" applyAlignment="1" applyProtection="1">
      <alignment horizontal="center" vertical="top"/>
      <protection locked="0"/>
    </xf>
    <xf numFmtId="0" fontId="9" fillId="0" borderId="18" xfId="2" applyFont="1" applyBorder="1" applyAlignment="1" applyProtection="1">
      <alignment horizontal="center" wrapText="1"/>
      <protection locked="0"/>
    </xf>
    <xf numFmtId="9" fontId="9" fillId="3" borderId="18" xfId="2" applyNumberFormat="1" applyFont="1" applyFill="1" applyBorder="1" applyAlignment="1" applyProtection="1">
      <alignment horizontal="center" vertical="center" wrapText="1"/>
      <protection hidden="1"/>
    </xf>
    <xf numFmtId="0" fontId="24" fillId="0" borderId="0" xfId="0" applyFont="1" applyFill="1" applyBorder="1" applyAlignment="1">
      <alignment horizontal="left" vertical="top"/>
    </xf>
    <xf numFmtId="0" fontId="21" fillId="0" borderId="0" xfId="0" applyFont="1" applyFill="1" applyBorder="1" applyAlignment="1">
      <alignment horizontal="left" vertical="top"/>
    </xf>
    <xf numFmtId="0" fontId="24" fillId="0" borderId="0" xfId="0" applyFont="1" applyFill="1" applyBorder="1" applyAlignment="1">
      <alignment horizontal="left" vertical="top" wrapText="1"/>
    </xf>
    <xf numFmtId="0" fontId="15" fillId="0" borderId="2" xfId="0" applyFont="1" applyFill="1" applyBorder="1" applyAlignment="1">
      <alignment horizontal="left" vertical="top" wrapText="1"/>
    </xf>
    <xf numFmtId="0" fontId="15" fillId="0" borderId="3" xfId="0" applyFont="1" applyFill="1" applyBorder="1" applyAlignment="1">
      <alignment horizontal="left" vertical="top" wrapText="1"/>
    </xf>
    <xf numFmtId="0" fontId="15"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2"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0" fontId="20" fillId="0" borderId="5"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9" fillId="0" borderId="2" xfId="0" applyFont="1" applyFill="1" applyBorder="1" applyAlignment="1">
      <alignment horizontal="center" vertical="top" wrapText="1"/>
    </xf>
    <xf numFmtId="0" fontId="19" fillId="0" borderId="3" xfId="0" applyFont="1" applyFill="1" applyBorder="1" applyAlignment="1">
      <alignment horizontal="center" vertical="top" wrapText="1"/>
    </xf>
    <xf numFmtId="0" fontId="19" fillId="0" borderId="4" xfId="0" applyFont="1" applyFill="1" applyBorder="1" applyAlignment="1">
      <alignment horizontal="center" vertical="top" wrapText="1"/>
    </xf>
    <xf numFmtId="0" fontId="2" fillId="0" borderId="2" xfId="0" applyFont="1" applyFill="1" applyBorder="1" applyAlignment="1">
      <alignment horizontal="left" vertical="top" wrapText="1"/>
    </xf>
    <xf numFmtId="0" fontId="20" fillId="0" borderId="6" xfId="0" applyFont="1" applyFill="1" applyBorder="1" applyAlignment="1">
      <alignment horizontal="center" vertical="center" wrapText="1"/>
    </xf>
    <xf numFmtId="0" fontId="3" fillId="0" borderId="30"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31" xfId="0" applyFont="1" applyFill="1" applyBorder="1" applyAlignment="1">
      <alignment horizontal="left" vertical="top" wrapText="1"/>
    </xf>
    <xf numFmtId="0" fontId="15" fillId="0" borderId="10" xfId="0" applyFont="1" applyFill="1" applyBorder="1" applyAlignment="1">
      <alignment horizontal="left" vertical="top" wrapText="1"/>
    </xf>
    <xf numFmtId="0" fontId="0" fillId="0" borderId="27" xfId="0" applyFill="1" applyBorder="1" applyAlignment="1">
      <alignment horizontal="left" vertical="top" wrapText="1"/>
    </xf>
    <xf numFmtId="0" fontId="0" fillId="0" borderId="28" xfId="0" applyFill="1" applyBorder="1" applyAlignment="1">
      <alignment horizontal="left" vertical="top" wrapText="1"/>
    </xf>
    <xf numFmtId="0" fontId="0" fillId="0" borderId="29" xfId="0" applyFill="1" applyBorder="1" applyAlignment="1">
      <alignment horizontal="left" vertical="top" wrapText="1"/>
    </xf>
    <xf numFmtId="1" fontId="4" fillId="0" borderId="2" xfId="0" applyNumberFormat="1" applyFont="1" applyFill="1" applyBorder="1" applyAlignment="1">
      <alignment horizontal="left" vertical="top" shrinkToFit="1"/>
    </xf>
    <xf numFmtId="1" fontId="4" fillId="0" borderId="3" xfId="0" applyNumberFormat="1" applyFont="1" applyFill="1" applyBorder="1" applyAlignment="1">
      <alignment horizontal="left" vertical="top" shrinkToFit="1"/>
    </xf>
    <xf numFmtId="1" fontId="4" fillId="0" borderId="4" xfId="0" applyNumberFormat="1" applyFont="1" applyFill="1" applyBorder="1" applyAlignment="1">
      <alignment horizontal="left" vertical="top" shrinkToFit="1"/>
    </xf>
    <xf numFmtId="0" fontId="15" fillId="0" borderId="2" xfId="0" applyFont="1" applyFill="1" applyBorder="1" applyAlignment="1">
      <alignment horizontal="left" vertical="top" wrapText="1" indent="4"/>
    </xf>
    <xf numFmtId="0" fontId="15" fillId="0" borderId="4" xfId="0" applyFont="1" applyFill="1" applyBorder="1" applyAlignment="1">
      <alignment horizontal="left" vertical="top" wrapText="1" indent="4"/>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0" fontId="3" fillId="0" borderId="2" xfId="0" applyFont="1" applyFill="1" applyBorder="1" applyAlignment="1">
      <alignment horizontal="left" vertical="top" wrapText="1"/>
    </xf>
    <xf numFmtId="0" fontId="18" fillId="0" borderId="2"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4" xfId="0" applyFont="1" applyFill="1" applyBorder="1" applyAlignment="1">
      <alignment horizontal="center" vertical="top" wrapText="1"/>
    </xf>
    <xf numFmtId="0" fontId="14" fillId="0" borderId="2" xfId="0" applyFont="1" applyFill="1" applyBorder="1" applyAlignment="1">
      <alignment horizontal="center" vertical="top" wrapText="1"/>
    </xf>
    <xf numFmtId="0" fontId="9" fillId="0" borderId="17" xfId="2" applyFont="1" applyFill="1" applyBorder="1" applyAlignment="1" applyProtection="1">
      <alignment horizontal="center" vertical="top" wrapText="1"/>
      <protection locked="0"/>
    </xf>
    <xf numFmtId="0" fontId="9" fillId="0" borderId="18" xfId="2" applyFont="1" applyFill="1" applyBorder="1" applyAlignment="1" applyProtection="1">
      <alignment horizontal="center" vertical="top" wrapText="1"/>
      <protection locked="0"/>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17" fillId="0" borderId="2" xfId="0" applyFont="1" applyFill="1" applyBorder="1" applyAlignment="1">
      <alignment horizontal="left" vertical="top" wrapText="1"/>
    </xf>
    <xf numFmtId="0" fontId="17" fillId="0" borderId="4" xfId="0" applyFont="1" applyFill="1" applyBorder="1" applyAlignment="1">
      <alignment horizontal="left" vertical="top" wrapText="1"/>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2" fontId="4" fillId="0" borderId="2" xfId="0" applyNumberFormat="1" applyFont="1" applyFill="1" applyBorder="1" applyAlignment="1">
      <alignment horizontal="left" vertical="top" shrinkToFit="1"/>
    </xf>
    <xf numFmtId="2" fontId="4" fillId="0" borderId="3" xfId="0" applyNumberFormat="1" applyFont="1" applyFill="1" applyBorder="1" applyAlignment="1">
      <alignment horizontal="left" vertical="top" shrinkToFit="1"/>
    </xf>
    <xf numFmtId="2" fontId="4" fillId="0" borderId="4" xfId="0" applyNumberFormat="1" applyFont="1" applyFill="1" applyBorder="1" applyAlignment="1">
      <alignment horizontal="left" vertical="top" shrinkToFit="1"/>
    </xf>
    <xf numFmtId="0" fontId="15" fillId="0" borderId="2" xfId="0" applyFont="1" applyFill="1" applyBorder="1" applyAlignment="1">
      <alignment horizontal="left" vertical="top" wrapText="1" indent="3"/>
    </xf>
    <xf numFmtId="0" fontId="15" fillId="0" borderId="4" xfId="0" applyFont="1" applyFill="1" applyBorder="1" applyAlignment="1">
      <alignment horizontal="left" vertical="top" wrapText="1" indent="3"/>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3" fontId="4" fillId="0" borderId="2" xfId="0" applyNumberFormat="1" applyFont="1" applyFill="1" applyBorder="1" applyAlignment="1">
      <alignment horizontal="left" vertical="top" shrinkToFit="1"/>
    </xf>
    <xf numFmtId="3" fontId="4" fillId="0" borderId="3" xfId="0" applyNumberFormat="1" applyFont="1" applyFill="1" applyBorder="1" applyAlignment="1">
      <alignment horizontal="left" vertical="top" shrinkToFit="1"/>
    </xf>
    <xf numFmtId="3" fontId="4" fillId="0" borderId="4" xfId="0" applyNumberFormat="1" applyFont="1" applyFill="1" applyBorder="1" applyAlignment="1">
      <alignment horizontal="left" vertical="top" shrinkToFit="1"/>
    </xf>
    <xf numFmtId="0" fontId="17" fillId="0" borderId="3" xfId="0" applyFont="1" applyFill="1" applyBorder="1" applyAlignment="1">
      <alignment horizontal="left" vertical="top" wrapText="1"/>
    </xf>
    <xf numFmtId="0" fontId="6" fillId="0" borderId="32" xfId="2" applyFont="1" applyFill="1" applyBorder="1" applyAlignment="1" applyProtection="1">
      <alignment horizontal="left" vertical="top" wrapText="1"/>
      <protection locked="0"/>
    </xf>
    <xf numFmtId="0" fontId="6" fillId="0" borderId="25" xfId="2" applyFont="1" applyFill="1" applyBorder="1" applyAlignment="1" applyProtection="1">
      <alignment horizontal="left" vertical="top" wrapText="1"/>
      <protection locked="0"/>
    </xf>
    <xf numFmtId="0" fontId="6" fillId="0" borderId="14" xfId="2" applyFont="1" applyFill="1" applyBorder="1" applyAlignment="1" applyProtection="1">
      <alignment horizontal="left" vertical="top"/>
      <protection locked="0"/>
    </xf>
    <xf numFmtId="0" fontId="6" fillId="0" borderId="10" xfId="2" applyFont="1" applyFill="1" applyBorder="1" applyAlignment="1" applyProtection="1">
      <alignment horizontal="left" vertical="top"/>
      <protection locked="0"/>
    </xf>
    <xf numFmtId="0" fontId="9" fillId="0" borderId="14" xfId="2" applyFont="1" applyFill="1" applyBorder="1" applyAlignment="1" applyProtection="1">
      <alignment horizontal="center" vertical="top" wrapText="1"/>
      <protection locked="0"/>
    </xf>
    <xf numFmtId="0" fontId="9" fillId="0" borderId="10" xfId="2" applyFont="1" applyFill="1" applyBorder="1" applyAlignment="1" applyProtection="1">
      <alignment horizontal="center" vertical="top" wrapText="1"/>
      <protection locked="0"/>
    </xf>
    <xf numFmtId="9" fontId="9" fillId="3" borderId="10" xfId="2" applyNumberFormat="1" applyFont="1" applyFill="1" applyBorder="1" applyAlignment="1" applyProtection="1">
      <alignment horizontal="center" vertical="center" wrapText="1"/>
      <protection hidden="1"/>
    </xf>
    <xf numFmtId="9" fontId="9" fillId="3" borderId="18" xfId="2" applyNumberFormat="1" applyFont="1" applyFill="1" applyBorder="1" applyAlignment="1" applyProtection="1">
      <alignment horizontal="center" vertical="center" wrapText="1"/>
      <protection hidden="1"/>
    </xf>
    <xf numFmtId="0" fontId="9" fillId="0" borderId="14" xfId="2" applyFont="1" applyFill="1" applyBorder="1" applyAlignment="1" applyProtection="1">
      <alignment horizontal="center" vertical="top"/>
      <protection locked="0"/>
    </xf>
    <xf numFmtId="0" fontId="9" fillId="0" borderId="10" xfId="2" applyFont="1" applyFill="1" applyBorder="1" applyAlignment="1" applyProtection="1">
      <alignment horizontal="center" vertical="top"/>
      <protection locked="0"/>
    </xf>
    <xf numFmtId="0" fontId="3" fillId="0" borderId="8" xfId="0" applyFont="1" applyFill="1" applyBorder="1" applyAlignment="1">
      <alignment horizontal="left" vertical="top" wrapText="1"/>
    </xf>
    <xf numFmtId="0" fontId="15" fillId="0" borderId="23" xfId="0" applyFont="1" applyFill="1" applyBorder="1" applyAlignment="1">
      <alignment horizontal="left" vertical="top" wrapText="1"/>
    </xf>
    <xf numFmtId="0" fontId="15" fillId="0" borderId="9" xfId="0" applyFont="1" applyFill="1" applyBorder="1" applyAlignment="1">
      <alignment horizontal="left" vertical="top" wrapText="1"/>
    </xf>
    <xf numFmtId="9" fontId="9" fillId="3" borderId="15" xfId="2" applyNumberFormat="1" applyFont="1" applyFill="1" applyBorder="1" applyAlignment="1" applyProtection="1">
      <alignment horizontal="center" vertical="center" wrapText="1"/>
      <protection hidden="1"/>
    </xf>
    <xf numFmtId="9" fontId="9" fillId="3" borderId="33" xfId="2" applyNumberFormat="1" applyFont="1" applyFill="1" applyBorder="1" applyAlignment="1" applyProtection="1">
      <alignment horizontal="center" vertical="center" wrapText="1"/>
      <protection hidden="1"/>
    </xf>
    <xf numFmtId="0" fontId="6" fillId="0" borderId="10" xfId="2" applyFont="1" applyFill="1" applyBorder="1" applyAlignment="1" applyProtection="1">
      <alignment horizontal="left" vertical="top" wrapText="1"/>
      <protection locked="0"/>
    </xf>
    <xf numFmtId="0" fontId="6" fillId="0" borderId="15" xfId="2" applyFont="1" applyFill="1" applyBorder="1" applyAlignment="1" applyProtection="1">
      <alignment horizontal="left" vertical="top" wrapText="1"/>
      <protection locked="0"/>
    </xf>
    <xf numFmtId="0" fontId="6" fillId="0" borderId="26" xfId="2" applyFont="1" applyFill="1" applyBorder="1" applyAlignment="1" applyProtection="1">
      <alignment horizontal="left" vertical="top" wrapText="1"/>
      <protection locked="0"/>
    </xf>
    <xf numFmtId="0" fontId="11" fillId="0" borderId="10" xfId="0" applyFont="1" applyBorder="1" applyAlignment="1">
      <alignment horizontal="left"/>
    </xf>
    <xf numFmtId="0" fontId="13" fillId="0" borderId="10" xfId="0" applyFont="1" applyBorder="1" applyAlignment="1">
      <alignment horizontal="center"/>
    </xf>
    <xf numFmtId="0" fontId="11" fillId="0" borderId="10" xfId="0" applyFont="1" applyBorder="1" applyAlignment="1">
      <alignment horizontal="center"/>
    </xf>
    <xf numFmtId="14" fontId="3" fillId="0" borderId="2" xfId="0" applyNumberFormat="1" applyFont="1" applyFill="1" applyBorder="1" applyAlignment="1">
      <alignment horizontal="left" vertical="top" wrapText="1"/>
    </xf>
    <xf numFmtId="0" fontId="6" fillId="0" borderId="35" xfId="2" applyFont="1" applyFill="1" applyBorder="1" applyAlignment="1" applyProtection="1">
      <alignment horizontal="center" vertical="center"/>
      <protection locked="0"/>
    </xf>
    <xf numFmtId="0" fontId="6" fillId="0" borderId="36" xfId="2" applyFont="1" applyFill="1" applyBorder="1" applyAlignment="1" applyProtection="1">
      <alignment horizontal="center" vertical="center"/>
      <protection locked="0"/>
    </xf>
    <xf numFmtId="9" fontId="6" fillId="0" borderId="39" xfId="2" applyNumberFormat="1" applyFont="1" applyFill="1" applyBorder="1" applyAlignment="1" applyProtection="1">
      <alignment horizontal="center" vertical="center" wrapText="1"/>
      <protection locked="0"/>
    </xf>
    <xf numFmtId="0" fontId="6" fillId="0" borderId="36"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9" fontId="6" fillId="0" borderId="41" xfId="2" applyNumberFormat="1" applyFont="1" applyFill="1" applyBorder="1" applyAlignment="1" applyProtection="1">
      <alignment horizontal="center" vertical="center" wrapText="1"/>
      <protection locked="0"/>
    </xf>
    <xf numFmtId="0" fontId="6" fillId="0" borderId="34" xfId="2" applyFont="1" applyFill="1" applyBorder="1" applyAlignment="1" applyProtection="1">
      <alignment horizontal="center" vertical="center" wrapText="1"/>
      <protection locked="0"/>
    </xf>
    <xf numFmtId="0" fontId="23" fillId="0" borderId="0" xfId="2" applyFont="1" applyFill="1" applyBorder="1" applyAlignment="1" applyProtection="1">
      <alignment horizontal="center" vertical="center"/>
      <protection hidden="1"/>
    </xf>
    <xf numFmtId="0" fontId="23" fillId="0" borderId="16" xfId="2" applyFont="1" applyBorder="1" applyAlignment="1" applyProtection="1">
      <alignment horizontal="center" vertical="center"/>
      <protection hidden="1"/>
    </xf>
    <xf numFmtId="0" fontId="6" fillId="0" borderId="37" xfId="2" applyFont="1" applyFill="1" applyBorder="1" applyAlignment="1" applyProtection="1">
      <alignment horizontal="center" vertical="center"/>
      <protection locked="0"/>
    </xf>
    <xf numFmtId="0" fontId="6" fillId="0" borderId="38" xfId="2" applyFont="1" applyFill="1" applyBorder="1" applyAlignment="1" applyProtection="1">
      <alignment horizontal="center" vertical="center"/>
      <protection locked="0"/>
    </xf>
    <xf numFmtId="0" fontId="6" fillId="0" borderId="40" xfId="2" applyFont="1" applyFill="1" applyBorder="1" applyAlignment="1" applyProtection="1">
      <alignment horizontal="center" vertical="center" wrapText="1"/>
      <protection locked="0"/>
    </xf>
    <xf numFmtId="0" fontId="6" fillId="0" borderId="38" xfId="2" applyFont="1" applyFill="1" applyBorder="1" applyAlignment="1" applyProtection="1">
      <alignment horizontal="center" vertical="center" wrapText="1"/>
      <protection locked="0"/>
    </xf>
    <xf numFmtId="0" fontId="6" fillId="0" borderId="42" xfId="2" applyFont="1" applyFill="1" applyBorder="1" applyAlignment="1" applyProtection="1">
      <alignment horizontal="center" vertical="center" wrapText="1"/>
      <protection locked="0"/>
    </xf>
  </cellXfs>
  <cellStyles count="3">
    <cellStyle name="Normal" xfId="0" builtinId="0"/>
    <cellStyle name="Normal 3"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291353</xdr:colOff>
      <xdr:row>186</xdr:row>
      <xdr:rowOff>0</xdr:rowOff>
    </xdr:from>
    <xdr:to>
      <xdr:col>6</xdr:col>
      <xdr:colOff>765098</xdr:colOff>
      <xdr:row>208</xdr:row>
      <xdr:rowOff>148588</xdr:rowOff>
    </xdr:to>
    <xdr:pic>
      <xdr:nvPicPr>
        <xdr:cNvPr id="18" name="Picture 17"/>
        <xdr:cNvPicPr>
          <a:picLocks noChangeAspect="1"/>
        </xdr:cNvPicPr>
      </xdr:nvPicPr>
      <xdr:blipFill rotWithShape="1">
        <a:blip xmlns:r="http://schemas.openxmlformats.org/officeDocument/2006/relationships" r:embed="rId1"/>
        <a:srcRect l="15026" t="20991" r="29812" b="16981"/>
        <a:stretch/>
      </xdr:blipFill>
      <xdr:spPr>
        <a:xfrm>
          <a:off x="291353" y="37326794"/>
          <a:ext cx="5807745" cy="3600000"/>
        </a:xfrm>
        <a:prstGeom prst="rect">
          <a:avLst/>
        </a:prstGeom>
        <a:ln>
          <a:solidFill>
            <a:schemeClr val="tx1"/>
          </a:solidFill>
        </a:ln>
      </xdr:spPr>
    </xdr:pic>
    <xdr:clientData/>
  </xdr:twoCellAnchor>
  <xdr:twoCellAnchor editAs="oneCell">
    <xdr:from>
      <xdr:col>0</xdr:col>
      <xdr:colOff>295298</xdr:colOff>
      <xdr:row>210</xdr:row>
      <xdr:rowOff>58725</xdr:rowOff>
    </xdr:from>
    <xdr:to>
      <xdr:col>6</xdr:col>
      <xdr:colOff>765098</xdr:colOff>
      <xdr:row>233</xdr:row>
      <xdr:rowOff>50431</xdr:rowOff>
    </xdr:to>
    <xdr:pic>
      <xdr:nvPicPr>
        <xdr:cNvPr id="19" name="Picture 18"/>
        <xdr:cNvPicPr>
          <a:picLocks noChangeAspect="1"/>
        </xdr:cNvPicPr>
      </xdr:nvPicPr>
      <xdr:blipFill rotWithShape="1">
        <a:blip xmlns:r="http://schemas.openxmlformats.org/officeDocument/2006/relationships" r:embed="rId2"/>
        <a:srcRect l="15424" t="21933" r="28353" b="16038"/>
        <a:stretch/>
      </xdr:blipFill>
      <xdr:spPr>
        <a:xfrm>
          <a:off x="295298" y="41206725"/>
          <a:ext cx="5803800" cy="3600000"/>
        </a:xfrm>
        <a:prstGeom prst="rect">
          <a:avLst/>
        </a:prstGeom>
        <a:ln>
          <a:solidFill>
            <a:schemeClr val="tx1"/>
          </a:solidFill>
        </a:ln>
      </xdr:spPr>
    </xdr:pic>
    <xdr:clientData/>
  </xdr:twoCellAnchor>
  <xdr:twoCellAnchor editAs="oneCell">
    <xdr:from>
      <xdr:col>3</xdr:col>
      <xdr:colOff>301286</xdr:colOff>
      <xdr:row>129</xdr:row>
      <xdr:rowOff>33617</xdr:rowOff>
    </xdr:from>
    <xdr:to>
      <xdr:col>6</xdr:col>
      <xdr:colOff>285029</xdr:colOff>
      <xdr:row>156</xdr:row>
      <xdr:rowOff>117794</xdr:rowOff>
    </xdr:to>
    <xdr:pic>
      <xdr:nvPicPr>
        <xdr:cNvPr id="12" name="Picture 11"/>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192404" y="27925058"/>
          <a:ext cx="2426625" cy="4320000"/>
        </a:xfrm>
        <a:prstGeom prst="rect">
          <a:avLst/>
        </a:prstGeom>
        <a:ln>
          <a:solidFill>
            <a:schemeClr val="tx1"/>
          </a:solidFill>
        </a:ln>
      </xdr:spPr>
    </xdr:pic>
    <xdr:clientData/>
  </xdr:twoCellAnchor>
  <xdr:twoCellAnchor editAs="oneCell">
    <xdr:from>
      <xdr:col>0</xdr:col>
      <xdr:colOff>549088</xdr:colOff>
      <xdr:row>129</xdr:row>
      <xdr:rowOff>33617</xdr:rowOff>
    </xdr:from>
    <xdr:to>
      <xdr:col>3</xdr:col>
      <xdr:colOff>84595</xdr:colOff>
      <xdr:row>156</xdr:row>
      <xdr:rowOff>117794</xdr:rowOff>
    </xdr:to>
    <xdr:pic>
      <xdr:nvPicPr>
        <xdr:cNvPr id="13" name="Picture 12"/>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549088" y="27925058"/>
          <a:ext cx="2426625" cy="4320000"/>
        </a:xfrm>
        <a:prstGeom prst="rect">
          <a:avLst/>
        </a:prstGeom>
        <a:ln>
          <a:solidFill>
            <a:schemeClr val="tx1"/>
          </a:solidFill>
        </a:ln>
      </xdr:spPr>
    </xdr:pic>
    <xdr:clientData/>
  </xdr:twoCellAnchor>
  <xdr:twoCellAnchor editAs="oneCell">
    <xdr:from>
      <xdr:col>2</xdr:col>
      <xdr:colOff>388369</xdr:colOff>
      <xdr:row>158</xdr:row>
      <xdr:rowOff>8019</xdr:rowOff>
    </xdr:from>
    <xdr:to>
      <xdr:col>4</xdr:col>
      <xdr:colOff>326263</xdr:colOff>
      <xdr:row>180</xdr:row>
      <xdr:rowOff>156607</xdr:rowOff>
    </xdr:to>
    <xdr:pic>
      <xdr:nvPicPr>
        <xdr:cNvPr id="14" name="Picture 13"/>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181310" y="32449048"/>
          <a:ext cx="2022188" cy="3600000"/>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xisbank@vsjadon.com"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tabSelected="1" view="pageLayout" zoomScale="85" zoomScaleNormal="85" zoomScalePageLayoutView="85" workbookViewId="0">
      <selection activeCell="D8" sqref="D8:G8"/>
    </sheetView>
  </sheetViews>
  <sheetFormatPr defaultRowHeight="12.75" x14ac:dyDescent="0.2"/>
  <cols>
    <col min="1" max="1" width="17.1640625" customWidth="1"/>
    <col min="2" max="2" width="10.83203125" customWidth="1"/>
    <col min="3" max="3" width="17.1640625" customWidth="1"/>
    <col min="4" max="4" width="15.5" customWidth="1"/>
    <col min="5" max="5" width="12.6640625" customWidth="1"/>
    <col min="6" max="6" width="10.1640625" customWidth="1"/>
    <col min="7" max="7" width="18.33203125" customWidth="1"/>
    <col min="8" max="8" width="7" hidden="1" customWidth="1"/>
  </cols>
  <sheetData>
    <row r="1" spans="1:7" ht="42.6" customHeight="1" x14ac:dyDescent="0.2">
      <c r="A1" s="115" t="s">
        <v>0</v>
      </c>
      <c r="B1" s="116"/>
      <c r="C1" s="116"/>
      <c r="D1" s="116"/>
      <c r="E1" s="116"/>
      <c r="F1" s="116"/>
      <c r="G1" s="117"/>
    </row>
    <row r="2" spans="1:7" ht="15.75" customHeight="1" x14ac:dyDescent="0.2">
      <c r="A2" s="101" t="s">
        <v>1</v>
      </c>
      <c r="B2" s="73"/>
      <c r="C2" s="73"/>
      <c r="D2" s="73"/>
      <c r="E2" s="73"/>
      <c r="F2" s="73"/>
      <c r="G2" s="74"/>
    </row>
    <row r="3" spans="1:7" ht="15.75" customHeight="1" x14ac:dyDescent="0.2">
      <c r="A3" s="66" t="s">
        <v>2</v>
      </c>
      <c r="B3" s="67"/>
      <c r="C3" s="67"/>
      <c r="D3" s="143">
        <v>44511</v>
      </c>
      <c r="E3" s="67"/>
      <c r="F3" s="67"/>
      <c r="G3" s="68"/>
    </row>
    <row r="4" spans="1:7" ht="15.75" customHeight="1" x14ac:dyDescent="0.2">
      <c r="A4" s="66" t="s">
        <v>3</v>
      </c>
      <c r="B4" s="67"/>
      <c r="C4" s="67"/>
      <c r="D4" s="66" t="s">
        <v>4</v>
      </c>
      <c r="E4" s="67"/>
      <c r="F4" s="67"/>
      <c r="G4" s="68"/>
    </row>
    <row r="5" spans="1:7" ht="15.75" customHeight="1" x14ac:dyDescent="0.2">
      <c r="A5" s="66" t="s">
        <v>5</v>
      </c>
      <c r="B5" s="67"/>
      <c r="C5" s="67"/>
      <c r="D5" s="143">
        <v>44510</v>
      </c>
      <c r="E5" s="67"/>
      <c r="F5" s="67"/>
      <c r="G5" s="68"/>
    </row>
    <row r="6" spans="1:7" ht="15.95" customHeight="1" x14ac:dyDescent="0.2">
      <c r="A6" s="66" t="s">
        <v>6</v>
      </c>
      <c r="B6" s="67"/>
      <c r="C6" s="67"/>
      <c r="D6" s="66" t="s">
        <v>118</v>
      </c>
      <c r="E6" s="67"/>
      <c r="F6" s="67"/>
      <c r="G6" s="68"/>
    </row>
    <row r="7" spans="1:7" ht="15.75" customHeight="1" x14ac:dyDescent="0.2">
      <c r="A7" s="66" t="s">
        <v>7</v>
      </c>
      <c r="B7" s="67"/>
      <c r="C7" s="67"/>
      <c r="D7" s="66" t="s">
        <v>118</v>
      </c>
      <c r="E7" s="67"/>
      <c r="F7" s="67"/>
      <c r="G7" s="68"/>
    </row>
    <row r="8" spans="1:7" ht="15.75" customHeight="1" x14ac:dyDescent="0.2">
      <c r="A8" s="66" t="s">
        <v>8</v>
      </c>
      <c r="B8" s="67"/>
      <c r="C8" s="67"/>
      <c r="D8" s="97" t="s">
        <v>188</v>
      </c>
      <c r="E8" s="67"/>
      <c r="F8" s="67"/>
      <c r="G8" s="68"/>
    </row>
    <row r="9" spans="1:7" ht="15.75" customHeight="1" x14ac:dyDescent="0.2">
      <c r="A9" s="66" t="s">
        <v>9</v>
      </c>
      <c r="B9" s="67"/>
      <c r="C9" s="67"/>
      <c r="D9" s="66" t="s">
        <v>119</v>
      </c>
      <c r="E9" s="67"/>
      <c r="F9" s="67"/>
      <c r="G9" s="68"/>
    </row>
    <row r="10" spans="1:7" ht="15" customHeight="1" x14ac:dyDescent="0.2">
      <c r="A10" s="66" t="s">
        <v>120</v>
      </c>
      <c r="B10" s="67"/>
      <c r="C10" s="67"/>
      <c r="D10" s="66" t="s">
        <v>121</v>
      </c>
      <c r="E10" s="67"/>
      <c r="F10" s="67"/>
      <c r="G10" s="68"/>
    </row>
    <row r="11" spans="1:7" ht="15.75" customHeight="1" x14ac:dyDescent="0.2">
      <c r="A11" s="66" t="s">
        <v>10</v>
      </c>
      <c r="B11" s="67"/>
      <c r="C11" s="67"/>
      <c r="D11" s="66" t="s">
        <v>122</v>
      </c>
      <c r="E11" s="67"/>
      <c r="F11" s="67"/>
      <c r="G11" s="68"/>
    </row>
    <row r="12" spans="1:7" ht="15.75" customHeight="1" x14ac:dyDescent="0.2">
      <c r="A12" s="97" t="s">
        <v>221</v>
      </c>
      <c r="B12" s="67"/>
      <c r="C12" s="67"/>
      <c r="D12" s="97" t="s">
        <v>222</v>
      </c>
      <c r="E12" s="67"/>
      <c r="F12" s="67"/>
      <c r="G12" s="68"/>
    </row>
    <row r="13" spans="1:7" ht="15.75" customHeight="1" x14ac:dyDescent="0.2">
      <c r="A13" s="66" t="s">
        <v>11</v>
      </c>
      <c r="B13" s="68"/>
      <c r="C13" s="66" t="s">
        <v>123</v>
      </c>
      <c r="D13" s="67"/>
      <c r="E13" s="67"/>
      <c r="F13" s="67"/>
      <c r="G13" s="68"/>
    </row>
    <row r="14" spans="1:7" ht="15" customHeight="1" x14ac:dyDescent="0.2">
      <c r="A14" s="22" t="s">
        <v>124</v>
      </c>
      <c r="B14" s="66" t="s">
        <v>33</v>
      </c>
      <c r="C14" s="68"/>
      <c r="D14" s="21"/>
      <c r="E14" s="23" t="s">
        <v>125</v>
      </c>
      <c r="F14" s="22" t="s">
        <v>12</v>
      </c>
      <c r="G14" s="24" t="s">
        <v>126</v>
      </c>
    </row>
    <row r="15" spans="1:7" ht="15.75" customHeight="1" x14ac:dyDescent="0.2">
      <c r="A15" s="22" t="s">
        <v>13</v>
      </c>
      <c r="B15" s="66" t="s">
        <v>127</v>
      </c>
      <c r="C15" s="67"/>
      <c r="D15" s="22" t="s">
        <v>14</v>
      </c>
      <c r="E15" s="66" t="s">
        <v>128</v>
      </c>
      <c r="F15" s="67"/>
      <c r="G15" s="68"/>
    </row>
    <row r="16" spans="1:7" ht="15.75" customHeight="1" x14ac:dyDescent="0.2">
      <c r="A16" s="22" t="s">
        <v>15</v>
      </c>
      <c r="B16" s="66" t="s">
        <v>129</v>
      </c>
      <c r="C16" s="67"/>
      <c r="D16" s="22" t="s">
        <v>16</v>
      </c>
      <c r="E16" s="118">
        <v>400011</v>
      </c>
      <c r="F16" s="119"/>
      <c r="G16" s="120"/>
    </row>
    <row r="17" spans="1:7" ht="39" customHeight="1" x14ac:dyDescent="0.2">
      <c r="A17" s="66" t="s">
        <v>17</v>
      </c>
      <c r="B17" s="68"/>
      <c r="C17" s="25" t="s">
        <v>130</v>
      </c>
      <c r="D17" s="66" t="s">
        <v>18</v>
      </c>
      <c r="E17" s="68"/>
      <c r="F17" s="66" t="s">
        <v>131</v>
      </c>
      <c r="G17" s="68"/>
    </row>
    <row r="18" spans="1:7" ht="31.35" customHeight="1" x14ac:dyDescent="0.2">
      <c r="A18" s="66" t="s">
        <v>132</v>
      </c>
      <c r="B18" s="67"/>
      <c r="C18" s="67"/>
      <c r="D18" s="66" t="s">
        <v>19</v>
      </c>
      <c r="E18" s="67"/>
      <c r="F18" s="67"/>
      <c r="G18" s="68"/>
    </row>
    <row r="19" spans="1:7" ht="31.5" customHeight="1" x14ac:dyDescent="0.2">
      <c r="A19" s="69" t="s">
        <v>20</v>
      </c>
      <c r="B19" s="70"/>
      <c r="C19" s="70"/>
      <c r="D19" s="66" t="s">
        <v>21</v>
      </c>
      <c r="E19" s="67"/>
      <c r="F19" s="67"/>
      <c r="G19" s="68"/>
    </row>
    <row r="20" spans="1:7" ht="15" x14ac:dyDescent="0.2">
      <c r="A20" s="66" t="s">
        <v>22</v>
      </c>
      <c r="B20" s="67"/>
      <c r="C20" s="67"/>
      <c r="D20" s="66" t="s">
        <v>133</v>
      </c>
      <c r="E20" s="67"/>
      <c r="F20" s="67"/>
      <c r="G20" s="68"/>
    </row>
    <row r="21" spans="1:7" ht="15.75" customHeight="1" x14ac:dyDescent="0.2">
      <c r="A21" s="66" t="s">
        <v>23</v>
      </c>
      <c r="B21" s="67"/>
      <c r="C21" s="67"/>
      <c r="D21" s="66" t="s">
        <v>24</v>
      </c>
      <c r="E21" s="67"/>
      <c r="F21" s="67"/>
      <c r="G21" s="68"/>
    </row>
    <row r="22" spans="1:7" ht="15.75" customHeight="1" x14ac:dyDescent="0.2">
      <c r="A22" s="66" t="s">
        <v>25</v>
      </c>
      <c r="B22" s="67"/>
      <c r="C22" s="67"/>
      <c r="D22" s="66" t="s">
        <v>134</v>
      </c>
      <c r="E22" s="67"/>
      <c r="F22" s="67"/>
      <c r="G22" s="68"/>
    </row>
    <row r="23" spans="1:7" ht="15.75" customHeight="1" x14ac:dyDescent="0.2">
      <c r="A23" s="66" t="s">
        <v>26</v>
      </c>
      <c r="B23" s="67"/>
      <c r="C23" s="67"/>
      <c r="D23" s="66" t="s">
        <v>27</v>
      </c>
      <c r="E23" s="67"/>
      <c r="F23" s="67"/>
      <c r="G23" s="68"/>
    </row>
    <row r="24" spans="1:7" ht="15.75" customHeight="1" x14ac:dyDescent="0.2">
      <c r="A24" s="113" t="s">
        <v>28</v>
      </c>
      <c r="B24" s="114"/>
      <c r="C24" s="24" t="s">
        <v>29</v>
      </c>
      <c r="D24" s="26" t="s">
        <v>135</v>
      </c>
      <c r="E24" s="108" t="s">
        <v>30</v>
      </c>
      <c r="F24" s="109"/>
      <c r="G24" s="24" t="s">
        <v>31</v>
      </c>
    </row>
    <row r="25" spans="1:7" ht="15.75" customHeight="1" x14ac:dyDescent="0.2">
      <c r="A25" s="113" t="s">
        <v>32</v>
      </c>
      <c r="B25" s="114"/>
      <c r="C25" s="24" t="s">
        <v>33</v>
      </c>
      <c r="D25" s="26" t="s">
        <v>33</v>
      </c>
      <c r="E25" s="108" t="s">
        <v>33</v>
      </c>
      <c r="F25" s="109"/>
      <c r="G25" s="24" t="s">
        <v>33</v>
      </c>
    </row>
    <row r="26" spans="1:7" ht="15.75" customHeight="1" x14ac:dyDescent="0.2">
      <c r="A26" s="108" t="s">
        <v>34</v>
      </c>
      <c r="B26" s="109"/>
      <c r="C26" s="24" t="s">
        <v>136</v>
      </c>
      <c r="D26" s="26" t="s">
        <v>137</v>
      </c>
      <c r="E26" s="92" t="s">
        <v>138</v>
      </c>
      <c r="F26" s="93"/>
      <c r="G26" s="24" t="s">
        <v>139</v>
      </c>
    </row>
    <row r="27" spans="1:7" ht="15.75" customHeight="1" x14ac:dyDescent="0.2">
      <c r="A27" s="66" t="s">
        <v>35</v>
      </c>
      <c r="B27" s="67"/>
      <c r="C27" s="67"/>
      <c r="D27" s="67"/>
      <c r="E27" s="67"/>
      <c r="F27" s="67"/>
      <c r="G27" s="68"/>
    </row>
    <row r="28" spans="1:7" ht="15.75" customHeight="1" x14ac:dyDescent="0.2">
      <c r="A28" s="66" t="s">
        <v>140</v>
      </c>
      <c r="B28" s="67"/>
      <c r="C28" s="67"/>
      <c r="D28" s="67"/>
      <c r="E28" s="67"/>
      <c r="F28" s="67"/>
      <c r="G28" s="68"/>
    </row>
    <row r="29" spans="1:7" ht="15.75" customHeight="1" x14ac:dyDescent="0.2">
      <c r="A29" s="66" t="s">
        <v>36</v>
      </c>
      <c r="B29" s="68"/>
      <c r="C29" s="24" t="s">
        <v>37</v>
      </c>
      <c r="D29" s="27">
        <v>18.968586500000001</v>
      </c>
      <c r="E29" s="92" t="s">
        <v>38</v>
      </c>
      <c r="F29" s="93"/>
      <c r="G29" s="27">
        <v>72.818123799999995</v>
      </c>
    </row>
    <row r="30" spans="1:7" ht="15.75" customHeight="1" x14ac:dyDescent="0.2">
      <c r="A30" s="94" t="s">
        <v>39</v>
      </c>
      <c r="B30" s="95"/>
      <c r="C30" s="95"/>
      <c r="D30" s="95"/>
      <c r="E30" s="95"/>
      <c r="F30" s="95"/>
      <c r="G30" s="96"/>
    </row>
    <row r="31" spans="1:7" ht="15.75" customHeight="1" x14ac:dyDescent="0.2">
      <c r="A31" s="69" t="s">
        <v>141</v>
      </c>
      <c r="B31" s="70"/>
      <c r="C31" s="70"/>
      <c r="D31" s="70"/>
      <c r="E31" s="70"/>
      <c r="F31" s="70"/>
      <c r="G31" s="71"/>
    </row>
    <row r="32" spans="1:7" ht="15.75" customHeight="1" x14ac:dyDescent="0.2">
      <c r="A32" s="66" t="s">
        <v>40</v>
      </c>
      <c r="B32" s="67"/>
      <c r="C32" s="67"/>
      <c r="D32" s="110">
        <v>841.98</v>
      </c>
      <c r="E32" s="111"/>
      <c r="F32" s="111"/>
      <c r="G32" s="112"/>
    </row>
    <row r="33" spans="1:7" ht="15.75" customHeight="1" x14ac:dyDescent="0.2">
      <c r="A33" s="66" t="s">
        <v>41</v>
      </c>
      <c r="B33" s="67"/>
      <c r="C33" s="67"/>
      <c r="D33" s="89">
        <v>3</v>
      </c>
      <c r="E33" s="90"/>
      <c r="F33" s="90"/>
      <c r="G33" s="91"/>
    </row>
    <row r="34" spans="1:7" ht="15.75" customHeight="1" x14ac:dyDescent="0.2">
      <c r="A34" s="66" t="s">
        <v>42</v>
      </c>
      <c r="B34" s="67"/>
      <c r="C34" s="67"/>
      <c r="D34" s="89">
        <v>0</v>
      </c>
      <c r="E34" s="90"/>
      <c r="F34" s="90"/>
      <c r="G34" s="91"/>
    </row>
    <row r="35" spans="1:7" ht="15.75" customHeight="1" x14ac:dyDescent="0.2">
      <c r="A35" s="66" t="s">
        <v>142</v>
      </c>
      <c r="B35" s="67"/>
      <c r="C35" s="67"/>
      <c r="D35" s="89">
        <v>3</v>
      </c>
      <c r="E35" s="90"/>
      <c r="F35" s="90"/>
      <c r="G35" s="91"/>
    </row>
    <row r="36" spans="1:7" ht="15.75" customHeight="1" x14ac:dyDescent="0.2">
      <c r="A36" s="66" t="s">
        <v>43</v>
      </c>
      <c r="B36" s="67"/>
      <c r="C36" s="67"/>
      <c r="D36" s="110">
        <v>2525.94</v>
      </c>
      <c r="E36" s="111"/>
      <c r="F36" s="111"/>
      <c r="G36" s="112"/>
    </row>
    <row r="37" spans="1:7" ht="15.75" customHeight="1" x14ac:dyDescent="0.2">
      <c r="A37" s="66" t="s">
        <v>44</v>
      </c>
      <c r="B37" s="67"/>
      <c r="C37" s="67"/>
      <c r="D37" s="89">
        <v>1</v>
      </c>
      <c r="E37" s="90"/>
      <c r="F37" s="90"/>
      <c r="G37" s="91"/>
    </row>
    <row r="38" spans="1:7" ht="15.75" customHeight="1" x14ac:dyDescent="0.2">
      <c r="A38" s="94" t="s">
        <v>45</v>
      </c>
      <c r="B38" s="95"/>
      <c r="C38" s="95"/>
      <c r="D38" s="95"/>
      <c r="E38" s="95"/>
      <c r="F38" s="95"/>
      <c r="G38" s="96"/>
    </row>
    <row r="39" spans="1:7" ht="15" customHeight="1" x14ac:dyDescent="0.2">
      <c r="A39" s="22" t="s">
        <v>46</v>
      </c>
      <c r="B39" s="97" t="s">
        <v>187</v>
      </c>
      <c r="C39" s="67"/>
      <c r="D39" s="68"/>
      <c r="E39" s="22" t="s">
        <v>47</v>
      </c>
      <c r="F39" s="66" t="s">
        <v>144</v>
      </c>
      <c r="G39" s="68"/>
    </row>
    <row r="40" spans="1:7" ht="15" customHeight="1" x14ac:dyDescent="0.2">
      <c r="A40" s="22" t="s">
        <v>145</v>
      </c>
      <c r="B40" s="66" t="s">
        <v>143</v>
      </c>
      <c r="C40" s="67"/>
      <c r="D40" s="68"/>
      <c r="E40" s="22" t="s">
        <v>47</v>
      </c>
      <c r="F40" s="66" t="s">
        <v>144</v>
      </c>
      <c r="G40" s="68"/>
    </row>
    <row r="41" spans="1:7" ht="49.5" customHeight="1" x14ac:dyDescent="0.2">
      <c r="A41" s="22" t="s">
        <v>146</v>
      </c>
      <c r="B41" s="66" t="s">
        <v>143</v>
      </c>
      <c r="C41" s="67"/>
      <c r="D41" s="68"/>
      <c r="E41" s="22" t="s">
        <v>47</v>
      </c>
      <c r="F41" s="66" t="s">
        <v>147</v>
      </c>
      <c r="G41" s="68"/>
    </row>
    <row r="42" spans="1:7" ht="15" customHeight="1" x14ac:dyDescent="0.2">
      <c r="A42" s="22" t="s">
        <v>48</v>
      </c>
      <c r="B42" s="97" t="s">
        <v>219</v>
      </c>
      <c r="C42" s="67"/>
      <c r="D42" s="68" t="s">
        <v>148</v>
      </c>
      <c r="E42" s="22" t="s">
        <v>47</v>
      </c>
      <c r="F42" s="97" t="s">
        <v>219</v>
      </c>
      <c r="G42" s="68"/>
    </row>
    <row r="43" spans="1:7" ht="30" customHeight="1" x14ac:dyDescent="0.2">
      <c r="A43" s="66" t="s">
        <v>49</v>
      </c>
      <c r="B43" s="68"/>
      <c r="C43" s="24" t="s">
        <v>147</v>
      </c>
      <c r="D43" s="66" t="s">
        <v>50</v>
      </c>
      <c r="E43" s="68"/>
      <c r="F43" s="66" t="s">
        <v>149</v>
      </c>
      <c r="G43" s="68"/>
    </row>
    <row r="44" spans="1:7" ht="14.25" x14ac:dyDescent="0.2">
      <c r="A44" s="94" t="s">
        <v>51</v>
      </c>
      <c r="B44" s="95"/>
      <c r="C44" s="95"/>
      <c r="D44" s="95"/>
      <c r="E44" s="95"/>
      <c r="F44" s="95"/>
      <c r="G44" s="96"/>
    </row>
    <row r="45" spans="1:7" ht="15" x14ac:dyDescent="0.2">
      <c r="A45" s="66" t="s">
        <v>52</v>
      </c>
      <c r="B45" s="68"/>
      <c r="C45" s="28">
        <v>2525.94</v>
      </c>
      <c r="D45" s="66" t="s">
        <v>150</v>
      </c>
      <c r="E45" s="67"/>
      <c r="F45" s="68"/>
      <c r="G45" s="2">
        <v>27</v>
      </c>
    </row>
    <row r="46" spans="1:7" ht="28.5" customHeight="1" x14ac:dyDescent="0.2">
      <c r="A46" s="66" t="s">
        <v>53</v>
      </c>
      <c r="B46" s="68"/>
      <c r="C46" s="106" t="s">
        <v>189</v>
      </c>
      <c r="D46" s="107"/>
      <c r="E46" s="97" t="s">
        <v>191</v>
      </c>
      <c r="F46" s="104"/>
      <c r="G46" s="105"/>
    </row>
    <row r="47" spans="1:7" ht="15" x14ac:dyDescent="0.2">
      <c r="A47" s="97" t="s">
        <v>193</v>
      </c>
      <c r="B47" s="68"/>
      <c r="C47" s="106" t="s">
        <v>192</v>
      </c>
      <c r="D47" s="121"/>
      <c r="E47" s="121"/>
      <c r="F47" s="121"/>
      <c r="G47" s="107"/>
    </row>
    <row r="48" spans="1:7" ht="14.25" customHeight="1" x14ac:dyDescent="0.2">
      <c r="A48" s="66" t="s">
        <v>54</v>
      </c>
      <c r="B48" s="67"/>
      <c r="C48" s="68"/>
      <c r="D48" s="97" t="s">
        <v>224</v>
      </c>
      <c r="E48" s="67"/>
      <c r="F48" s="67"/>
      <c r="G48" s="68"/>
    </row>
    <row r="49" spans="1:10" ht="15" customHeight="1" thickBot="1" x14ac:dyDescent="0.25">
      <c r="A49" s="132" t="s">
        <v>190</v>
      </c>
      <c r="B49" s="133"/>
      <c r="C49" s="133"/>
      <c r="D49" s="133"/>
      <c r="E49" s="133"/>
      <c r="F49" s="133"/>
      <c r="G49" s="134"/>
    </row>
    <row r="50" spans="1:10" ht="14.25" customHeight="1" x14ac:dyDescent="0.25">
      <c r="A50" s="122" t="s">
        <v>194</v>
      </c>
      <c r="B50" s="123"/>
      <c r="C50" s="123" t="s">
        <v>192</v>
      </c>
      <c r="D50" s="123"/>
      <c r="E50" s="123"/>
      <c r="F50" s="123"/>
      <c r="G50" s="139"/>
      <c r="H50" s="48"/>
      <c r="I50" s="36" t="str">
        <f ca="1">(IF(E56&gt;99%,"All work completed. Please provide OC.",IF(E56&gt;89.8%,"Plinth, RCC, Brick, Plaster, Flooring, Painting work Completed. Finishing work is in process.",IF(E56&lt;94%,(IF(C56=0,"Work not yet Started.",IF(D56=25%,"Piling work in process",IF(D56=50%,"Excavation work in process",IF(D56=100%,"Excavation work Completed. ","0")))&amp;(IF(C57=0%,"",IF(C57=J58,"Footing work is process",IF(C57=J59,"Footing work Completed",IF(C57=J60,"1st Basement Completed",IF(C57=J61,"1st &amp; 2nd Basement Completed",IF(C57=J62,"1st to 3rd Basement Completed",IF(C57=J63,"1st to 4th Basement Completed",IF(C57=J64,"Plinth work is process",IF(C57=J65,"Plinth work completed","0")))))))))))&amp;(IF(C58=(D51+F51+H51),", RCC Slab",IF(C58&gt;0,", RCC upto "&amp;C58&amp;" Slab",""))&amp;(IF(C59=H51,", Brickwork",IF(C59&gt;0,", Brickwork upto "&amp;C59&amp;" Floor",""))&amp;(IF(C60=H51,", Internal Plaster",IF(C60&gt;0,", Internal Plaster upto "&amp;C60&amp;" Floor",""))&amp;(IF(C61=H51,", External Plaster",IF(C61&gt;0,", External Plaster upto "&amp;C61&amp;" Floor",""))&amp;(IF(C62=H51,", Flooring",IF(C62&gt;0,", Flooring upto "&amp;C62&amp;" Floor",""))&amp;(IF(C63=H51,", Painting",IF(C63&gt;0,", Painting upto "&amp;C63&amp;" Floor",""))&amp;(IF(C64&gt;0,", Finishing upto "&amp;C64&amp;" Floor","")&amp;(IF(C58&gt;0.5," Completed",""))))))))))))))</f>
        <v>All work completed. Please provide OC.</v>
      </c>
      <c r="J50" s="37"/>
    </row>
    <row r="51" spans="1:10" ht="15" customHeight="1" x14ac:dyDescent="0.25">
      <c r="A51" s="59" t="s">
        <v>70</v>
      </c>
      <c r="B51" s="60">
        <v>1</v>
      </c>
      <c r="C51" s="60" t="s">
        <v>72</v>
      </c>
      <c r="D51" s="60">
        <v>1</v>
      </c>
      <c r="E51" s="60" t="s">
        <v>71</v>
      </c>
      <c r="F51" s="60">
        <v>0</v>
      </c>
      <c r="G51" s="38" t="s">
        <v>217</v>
      </c>
      <c r="H51" s="49">
        <f ca="1">--TRIM(RIGHT(SUBSTITUTE(LEFT(C50,_xlfn.AGGREGATE(16,6,FIND({0,1,2,3,4,5,6,7,8,9},C50,ROW(INDIRECT("1:"&amp;LEN(C50)))),1))," ",REPT(" ",LEN(C50))),LEN(C50)))</f>
        <v>22</v>
      </c>
      <c r="I51" s="39"/>
      <c r="J51" s="40"/>
    </row>
    <row r="52" spans="1:10" ht="15" customHeight="1" x14ac:dyDescent="0.25">
      <c r="A52" s="124" t="s">
        <v>195</v>
      </c>
      <c r="B52" s="125"/>
      <c r="C52" s="137" t="str">
        <f ca="1">I50</f>
        <v>All work completed. Please provide OC.</v>
      </c>
      <c r="D52" s="137"/>
      <c r="E52" s="137"/>
      <c r="F52" s="137"/>
      <c r="G52" s="138"/>
      <c r="H52" s="50"/>
      <c r="I52" s="39" t="s">
        <v>196</v>
      </c>
      <c r="J52" s="40"/>
    </row>
    <row r="53" spans="1:10" s="3" customFormat="1" ht="15" customHeight="1" x14ac:dyDescent="0.2">
      <c r="A53" s="144" t="s">
        <v>200</v>
      </c>
      <c r="B53" s="145"/>
      <c r="C53" s="146">
        <v>1</v>
      </c>
      <c r="D53" s="147"/>
      <c r="E53" s="148" t="s">
        <v>220</v>
      </c>
      <c r="F53" s="147"/>
      <c r="G53" s="149">
        <v>1</v>
      </c>
      <c r="H53" s="150"/>
      <c r="I53" s="151"/>
      <c r="J53" s="152"/>
    </row>
    <row r="54" spans="1:10" s="3" customFormat="1" ht="15" customHeight="1" x14ac:dyDescent="0.2">
      <c r="A54" s="153"/>
      <c r="B54" s="154"/>
      <c r="C54" s="155"/>
      <c r="D54" s="156"/>
      <c r="E54" s="155"/>
      <c r="F54" s="156"/>
      <c r="G54" s="157"/>
      <c r="H54" s="150"/>
      <c r="I54" s="151"/>
      <c r="J54" s="152"/>
    </row>
    <row r="55" spans="1:10" ht="14.25" hidden="1" customHeight="1" x14ac:dyDescent="0.25">
      <c r="A55" s="126" t="s">
        <v>197</v>
      </c>
      <c r="B55" s="127"/>
      <c r="C55" s="54" t="s">
        <v>198</v>
      </c>
      <c r="D55" s="55" t="s">
        <v>199</v>
      </c>
      <c r="E55" s="127" t="s">
        <v>200</v>
      </c>
      <c r="F55" s="127"/>
      <c r="G55" s="38" t="s">
        <v>220</v>
      </c>
      <c r="H55" s="51"/>
      <c r="I55" s="41" t="s">
        <v>201</v>
      </c>
      <c r="J55" s="42">
        <f ca="1">H51*25%</f>
        <v>5.5</v>
      </c>
    </row>
    <row r="56" spans="1:10" ht="15.75" hidden="1" x14ac:dyDescent="0.25">
      <c r="A56" s="126" t="s">
        <v>202</v>
      </c>
      <c r="B56" s="127"/>
      <c r="C56" s="56">
        <f ca="1">J57</f>
        <v>22</v>
      </c>
      <c r="D56" s="57">
        <f ca="1">((100/H51)*C56)/100</f>
        <v>1.0000000000000002</v>
      </c>
      <c r="E56" s="128">
        <f ca="1">(((C57/H51*10)+(40/(D51+F51+H51)*C58)+(7.5/(H51)*C59)+(7.5/(H51)*C60)+(10/H51*C61)+(10/H51*C62)+(5/H51*C63)+(5/H51*C64)+(5/H51*C65))/100)</f>
        <v>1</v>
      </c>
      <c r="F56" s="128"/>
      <c r="G56" s="135">
        <f ca="1">((((C56/H51)*20)+((C57/H51)*25)+(30/(H51+F51+D51)*C58)+(5/H51*C59)+(5/H51*C60)+(5/H51*C61)+(5/H51*C62)+(0/H51*C63)+(0/H51*C64)+(5/H51*C65))/100)</f>
        <v>1</v>
      </c>
      <c r="H56" s="52"/>
      <c r="I56" s="41" t="s">
        <v>109</v>
      </c>
      <c r="J56" s="43">
        <f ca="1">H51*50%</f>
        <v>11</v>
      </c>
    </row>
    <row r="57" spans="1:10" ht="15" hidden="1" customHeight="1" x14ac:dyDescent="0.25">
      <c r="A57" s="126" t="s">
        <v>102</v>
      </c>
      <c r="B57" s="127"/>
      <c r="C57" s="58">
        <f ca="1">J65</f>
        <v>22</v>
      </c>
      <c r="D57" s="57">
        <f ca="1">((100/H51)*C57)/100</f>
        <v>1.0000000000000002</v>
      </c>
      <c r="E57" s="128"/>
      <c r="F57" s="128"/>
      <c r="G57" s="135"/>
      <c r="H57" s="52"/>
      <c r="I57" s="41" t="s">
        <v>112</v>
      </c>
      <c r="J57" s="43">
        <f ca="1">H51</f>
        <v>22</v>
      </c>
    </row>
    <row r="58" spans="1:10" ht="15.75" hidden="1" x14ac:dyDescent="0.25">
      <c r="A58" s="130" t="s">
        <v>203</v>
      </c>
      <c r="B58" s="131"/>
      <c r="C58" s="58">
        <f ca="1">D51+H51</f>
        <v>23</v>
      </c>
      <c r="D58" s="57">
        <f ca="1">((100/(D51+F51+H51))*C58)/100</f>
        <v>1</v>
      </c>
      <c r="E58" s="128"/>
      <c r="F58" s="128"/>
      <c r="G58" s="135"/>
      <c r="H58" s="52"/>
      <c r="I58" s="41" t="s">
        <v>113</v>
      </c>
      <c r="J58" s="44">
        <f ca="1">(IF(B51&gt;1,(H51/(B51+2)),H51/4))</f>
        <v>5.5</v>
      </c>
    </row>
    <row r="59" spans="1:10" ht="15.75" hidden="1" x14ac:dyDescent="0.25">
      <c r="A59" s="126" t="s">
        <v>204</v>
      </c>
      <c r="B59" s="127" t="s">
        <v>205</v>
      </c>
      <c r="C59" s="56">
        <v>22</v>
      </c>
      <c r="D59" s="57">
        <f ca="1">((100/H51)*C59)/100</f>
        <v>1.0000000000000002</v>
      </c>
      <c r="E59" s="128"/>
      <c r="F59" s="128"/>
      <c r="G59" s="135"/>
      <c r="H59" s="52"/>
      <c r="I59" s="41" t="s">
        <v>114</v>
      </c>
      <c r="J59" s="44">
        <f ca="1">(IF(B51&gt;1,(H51/(B51+2)+J58),H51/4+J58))</f>
        <v>11</v>
      </c>
    </row>
    <row r="60" spans="1:10" ht="15" hidden="1" customHeight="1" x14ac:dyDescent="0.25">
      <c r="A60" s="126" t="s">
        <v>206</v>
      </c>
      <c r="B60" s="127" t="s">
        <v>205</v>
      </c>
      <c r="C60" s="56">
        <v>22</v>
      </c>
      <c r="D60" s="57">
        <f ca="1">((100/H51)*C60)/100</f>
        <v>1.0000000000000002</v>
      </c>
      <c r="E60" s="128"/>
      <c r="F60" s="128"/>
      <c r="G60" s="135"/>
      <c r="H60" s="52"/>
      <c r="I60" s="41" t="s">
        <v>207</v>
      </c>
      <c r="J60" s="44">
        <f>(IF(B51&gt;1,(H51/(B51+2)+J59),0))</f>
        <v>0</v>
      </c>
    </row>
    <row r="61" spans="1:10" ht="15.75" hidden="1" x14ac:dyDescent="0.25">
      <c r="A61" s="126" t="s">
        <v>208</v>
      </c>
      <c r="B61" s="127" t="s">
        <v>209</v>
      </c>
      <c r="C61" s="56">
        <v>22</v>
      </c>
      <c r="D61" s="57">
        <f ca="1">((100/(H51))*C61)/100</f>
        <v>1.0000000000000002</v>
      </c>
      <c r="E61" s="128"/>
      <c r="F61" s="128"/>
      <c r="G61" s="135"/>
      <c r="H61" s="52"/>
      <c r="I61" s="41" t="s">
        <v>210</v>
      </c>
      <c r="J61" s="44">
        <f>(IF(B51&gt;2,(H51/(B51+2)+J60),0))</f>
        <v>0</v>
      </c>
    </row>
    <row r="62" spans="1:10" ht="15.75" hidden="1" x14ac:dyDescent="0.25">
      <c r="A62" s="126" t="s">
        <v>211</v>
      </c>
      <c r="B62" s="127" t="s">
        <v>211</v>
      </c>
      <c r="C62" s="56">
        <v>22</v>
      </c>
      <c r="D62" s="57">
        <f ca="1">((100/H51)*C62)/100</f>
        <v>1.0000000000000002</v>
      </c>
      <c r="E62" s="128"/>
      <c r="F62" s="128"/>
      <c r="G62" s="135"/>
      <c r="H62" s="52"/>
      <c r="I62" s="41" t="s">
        <v>212</v>
      </c>
      <c r="J62" s="45">
        <f>(IF(B51&gt;3,(H51/(B51+2)+J61),0))</f>
        <v>0</v>
      </c>
    </row>
    <row r="63" spans="1:10" ht="15" hidden="1" customHeight="1" x14ac:dyDescent="0.25">
      <c r="A63" s="126" t="s">
        <v>213</v>
      </c>
      <c r="B63" s="127"/>
      <c r="C63" s="56">
        <v>22</v>
      </c>
      <c r="D63" s="57">
        <f ca="1">((100/H51)*C63)/100</f>
        <v>1.0000000000000002</v>
      </c>
      <c r="E63" s="128"/>
      <c r="F63" s="128"/>
      <c r="G63" s="135"/>
      <c r="H63" s="52"/>
      <c r="I63" s="41" t="s">
        <v>214</v>
      </c>
      <c r="J63" s="44">
        <f>(IF(B51&gt;4,(H51/(B51+2)+J62),0))</f>
        <v>0</v>
      </c>
    </row>
    <row r="64" spans="1:10" ht="15.75" hidden="1" x14ac:dyDescent="0.25">
      <c r="A64" s="126" t="s">
        <v>215</v>
      </c>
      <c r="B64" s="127" t="s">
        <v>215</v>
      </c>
      <c r="C64" s="56">
        <v>22</v>
      </c>
      <c r="D64" s="57">
        <f ca="1">((100/(H51))*C64)/100</f>
        <v>1.0000000000000002</v>
      </c>
      <c r="E64" s="128"/>
      <c r="F64" s="128"/>
      <c r="G64" s="135"/>
      <c r="H64" s="52"/>
      <c r="I64" s="41" t="s">
        <v>115</v>
      </c>
      <c r="J64" s="44">
        <f ca="1">(IF(B51=1,(H51/(B51+3)+J59),IF(B51=0,(H51/4+J59),IF(B51&gt;1,0))))</f>
        <v>16.5</v>
      </c>
    </row>
    <row r="65" spans="1:10" ht="15" hidden="1" customHeight="1" thickBot="1" x14ac:dyDescent="0.3">
      <c r="A65" s="102" t="s">
        <v>216</v>
      </c>
      <c r="B65" s="103"/>
      <c r="C65" s="61">
        <v>22</v>
      </c>
      <c r="D65" s="62">
        <f ca="1">((100/(H51))*C65)/100</f>
        <v>1.0000000000000002</v>
      </c>
      <c r="E65" s="129"/>
      <c r="F65" s="129"/>
      <c r="G65" s="136"/>
      <c r="H65" s="53"/>
      <c r="I65" s="46" t="s">
        <v>116</v>
      </c>
      <c r="J65" s="47">
        <f ca="1">(IF(B51&gt;1.5,(H51/(B51+2)+J59+MAX(0,J60-J59)+MAX(0,J61-J60)+MAX(0,J62-J61)+MAX(0,J63-J62)+MAX(0,J64-J63)),IF(B51=1,(H51/(B51+3)+J64),IF(B51=0,H51/4+J64))))</f>
        <v>22</v>
      </c>
    </row>
    <row r="66" spans="1:10" ht="15" customHeight="1" x14ac:dyDescent="0.2">
      <c r="A66" s="82" t="s">
        <v>218</v>
      </c>
      <c r="B66" s="83"/>
      <c r="C66" s="83"/>
      <c r="D66" s="83"/>
      <c r="E66" s="83"/>
      <c r="F66" s="83"/>
      <c r="G66" s="84"/>
    </row>
    <row r="67" spans="1:10" ht="15" x14ac:dyDescent="0.2">
      <c r="A67" s="85" t="s">
        <v>55</v>
      </c>
      <c r="B67" s="85"/>
      <c r="C67" s="85"/>
      <c r="D67" s="85"/>
      <c r="E67" s="85"/>
      <c r="F67" s="85"/>
      <c r="G67" s="85"/>
    </row>
    <row r="68" spans="1:10" ht="15" customHeight="1" x14ac:dyDescent="0.2">
      <c r="A68" s="86" t="s">
        <v>151</v>
      </c>
      <c r="B68" s="87"/>
      <c r="C68" s="87"/>
      <c r="D68" s="87"/>
      <c r="E68" s="87"/>
      <c r="F68" s="87"/>
      <c r="G68" s="88"/>
    </row>
    <row r="69" spans="1:10" ht="15" customHeight="1" x14ac:dyDescent="0.2">
      <c r="A69" s="94" t="s">
        <v>56</v>
      </c>
      <c r="B69" s="95"/>
      <c r="C69" s="95"/>
      <c r="D69" s="95"/>
      <c r="E69" s="95"/>
      <c r="F69" s="95"/>
      <c r="G69" s="96"/>
    </row>
    <row r="70" spans="1:10" ht="15" customHeight="1" x14ac:dyDescent="0.2">
      <c r="A70" s="66" t="s">
        <v>152</v>
      </c>
      <c r="B70" s="67"/>
      <c r="C70" s="67"/>
      <c r="D70" s="68"/>
      <c r="E70" s="89">
        <v>32500</v>
      </c>
      <c r="F70" s="90"/>
      <c r="G70" s="91"/>
    </row>
    <row r="71" spans="1:10" ht="15" customHeight="1" x14ac:dyDescent="0.2">
      <c r="A71" s="97" t="s">
        <v>225</v>
      </c>
      <c r="B71" s="67"/>
      <c r="C71" s="67"/>
      <c r="D71" s="68"/>
      <c r="E71" s="97" t="s">
        <v>88</v>
      </c>
      <c r="F71" s="67"/>
      <c r="G71" s="68"/>
    </row>
    <row r="72" spans="1:10" ht="15" customHeight="1" x14ac:dyDescent="0.2">
      <c r="A72" s="66" t="s">
        <v>153</v>
      </c>
      <c r="B72" s="67"/>
      <c r="C72" s="67"/>
      <c r="D72" s="68"/>
      <c r="E72" s="66" t="s">
        <v>154</v>
      </c>
      <c r="F72" s="67"/>
      <c r="G72" s="68"/>
    </row>
    <row r="73" spans="1:10" ht="15" x14ac:dyDescent="0.2">
      <c r="A73" s="66" t="s">
        <v>57</v>
      </c>
      <c r="B73" s="67"/>
      <c r="C73" s="67"/>
      <c r="D73" s="68"/>
      <c r="E73" s="97" t="s">
        <v>94</v>
      </c>
      <c r="F73" s="67"/>
      <c r="G73" s="68"/>
    </row>
    <row r="74" spans="1:10" ht="14.25" customHeight="1" x14ac:dyDescent="0.2">
      <c r="A74" s="66" t="s">
        <v>155</v>
      </c>
      <c r="B74" s="67"/>
      <c r="C74" s="67"/>
      <c r="D74" s="68"/>
      <c r="E74" s="66" t="s">
        <v>156</v>
      </c>
      <c r="F74" s="67"/>
      <c r="G74" s="68"/>
    </row>
    <row r="75" spans="1:10" s="3" customFormat="1" ht="15.75" customHeight="1" x14ac:dyDescent="0.2">
      <c r="A75" s="94" t="s">
        <v>58</v>
      </c>
      <c r="B75" s="95"/>
      <c r="C75" s="95"/>
      <c r="D75" s="96"/>
      <c r="E75" s="89">
        <v>26000</v>
      </c>
      <c r="F75" s="90"/>
      <c r="G75" s="91"/>
    </row>
    <row r="76" spans="1:10" s="3" customFormat="1" ht="15.75" customHeight="1" x14ac:dyDescent="0.2">
      <c r="A76" s="98" t="s">
        <v>59</v>
      </c>
      <c r="B76" s="99"/>
      <c r="C76" s="99"/>
      <c r="D76" s="99"/>
      <c r="E76" s="99"/>
      <c r="F76" s="99"/>
      <c r="G76" s="100"/>
    </row>
    <row r="77" spans="1:10" s="3" customFormat="1" ht="15.75" customHeight="1" x14ac:dyDescent="0.2">
      <c r="A77" s="101" t="s">
        <v>60</v>
      </c>
      <c r="B77" s="73"/>
      <c r="C77" s="73"/>
      <c r="D77" s="73"/>
      <c r="E77" s="73"/>
      <c r="F77" s="73"/>
      <c r="G77" s="74"/>
    </row>
    <row r="78" spans="1:10" s="3" customFormat="1" ht="38.25" x14ac:dyDescent="0.2">
      <c r="A78" s="29" t="s">
        <v>61</v>
      </c>
      <c r="B78" s="29" t="s">
        <v>62</v>
      </c>
      <c r="C78" s="30" t="s">
        <v>157</v>
      </c>
      <c r="D78" s="1" t="s">
        <v>158</v>
      </c>
      <c r="E78" s="31" t="s">
        <v>159</v>
      </c>
      <c r="F78" s="29" t="s">
        <v>160</v>
      </c>
      <c r="G78" s="32" t="s">
        <v>63</v>
      </c>
    </row>
    <row r="79" spans="1:10" s="3" customFormat="1" ht="15.75" x14ac:dyDescent="0.2">
      <c r="A79" s="77" t="s">
        <v>161</v>
      </c>
      <c r="B79" s="78"/>
      <c r="C79" s="78"/>
      <c r="D79" s="78"/>
      <c r="E79" s="78"/>
      <c r="F79" s="78"/>
      <c r="G79" s="79"/>
    </row>
    <row r="80" spans="1:10" s="3" customFormat="1" ht="15.75" x14ac:dyDescent="0.2">
      <c r="A80" s="77" t="s">
        <v>162</v>
      </c>
      <c r="B80" s="78"/>
      <c r="C80" s="78"/>
      <c r="D80" s="78"/>
      <c r="E80" s="78"/>
      <c r="F80" s="78"/>
      <c r="G80" s="79"/>
    </row>
    <row r="81" spans="1:7" s="3" customFormat="1" ht="15.75" customHeight="1" x14ac:dyDescent="0.2">
      <c r="A81" s="77" t="s">
        <v>163</v>
      </c>
      <c r="B81" s="78"/>
      <c r="C81" s="78"/>
      <c r="D81" s="78"/>
      <c r="E81" s="78"/>
      <c r="F81" s="78"/>
      <c r="G81" s="79"/>
    </row>
    <row r="82" spans="1:7" s="3" customFormat="1" ht="15.75" customHeight="1" x14ac:dyDescent="0.2">
      <c r="A82" s="77" t="s">
        <v>164</v>
      </c>
      <c r="B82" s="78"/>
      <c r="C82" s="78"/>
      <c r="D82" s="78"/>
      <c r="E82" s="78"/>
      <c r="F82" s="78"/>
      <c r="G82" s="79"/>
    </row>
    <row r="83" spans="1:7" s="3" customFormat="1" ht="15.75" x14ac:dyDescent="0.2">
      <c r="A83" s="33">
        <v>1</v>
      </c>
      <c r="B83" s="34" t="s">
        <v>165</v>
      </c>
      <c r="C83" s="33">
        <v>539</v>
      </c>
      <c r="D83" s="33">
        <v>0</v>
      </c>
      <c r="E83" s="33">
        <v>781</v>
      </c>
      <c r="F83" s="34" t="s">
        <v>166</v>
      </c>
      <c r="G83" s="75" t="str">
        <f>A82</f>
        <v>4th Floor</v>
      </c>
    </row>
    <row r="84" spans="1:7" s="3" customFormat="1" ht="15.75" x14ac:dyDescent="0.2">
      <c r="A84" s="33">
        <v>2</v>
      </c>
      <c r="B84" s="34" t="s">
        <v>167</v>
      </c>
      <c r="C84" s="33">
        <v>436</v>
      </c>
      <c r="D84" s="33">
        <v>0</v>
      </c>
      <c r="E84" s="33">
        <v>632</v>
      </c>
      <c r="F84" s="34" t="s">
        <v>166</v>
      </c>
      <c r="G84" s="76"/>
    </row>
    <row r="85" spans="1:7" s="3" customFormat="1" ht="15.75" x14ac:dyDescent="0.2">
      <c r="A85" s="77" t="s">
        <v>168</v>
      </c>
      <c r="B85" s="78"/>
      <c r="C85" s="78"/>
      <c r="D85" s="78"/>
      <c r="E85" s="78"/>
      <c r="F85" s="78"/>
      <c r="G85" s="79"/>
    </row>
    <row r="86" spans="1:7" s="3" customFormat="1" ht="15.75" customHeight="1" x14ac:dyDescent="0.2">
      <c r="A86" s="33">
        <v>1</v>
      </c>
      <c r="B86" s="77" t="s">
        <v>169</v>
      </c>
      <c r="C86" s="78"/>
      <c r="D86" s="78"/>
      <c r="E86" s="78"/>
      <c r="F86" s="79"/>
      <c r="G86" s="75" t="str">
        <f>A85</f>
        <v>5th &amp; 6th Floor</v>
      </c>
    </row>
    <row r="87" spans="1:7" s="3" customFormat="1" ht="15.75" x14ac:dyDescent="0.2">
      <c r="A87" s="33">
        <v>2</v>
      </c>
      <c r="B87" s="34" t="s">
        <v>167</v>
      </c>
      <c r="C87" s="33">
        <v>436</v>
      </c>
      <c r="D87" s="33">
        <v>0</v>
      </c>
      <c r="E87" s="33">
        <v>632</v>
      </c>
      <c r="F87" s="34" t="s">
        <v>166</v>
      </c>
      <c r="G87" s="81"/>
    </row>
    <row r="88" spans="1:7" s="3" customFormat="1" ht="15.75" x14ac:dyDescent="0.2">
      <c r="A88" s="33">
        <v>3</v>
      </c>
      <c r="B88" s="77" t="s">
        <v>169</v>
      </c>
      <c r="C88" s="78"/>
      <c r="D88" s="78"/>
      <c r="E88" s="78"/>
      <c r="F88" s="79"/>
      <c r="G88" s="76"/>
    </row>
    <row r="89" spans="1:7" s="3" customFormat="1" ht="15.75" x14ac:dyDescent="0.2">
      <c r="A89" s="77" t="s">
        <v>170</v>
      </c>
      <c r="B89" s="78"/>
      <c r="C89" s="78"/>
      <c r="D89" s="78"/>
      <c r="E89" s="78"/>
      <c r="F89" s="78"/>
      <c r="G89" s="79"/>
    </row>
    <row r="90" spans="1:7" s="3" customFormat="1" ht="15.75" x14ac:dyDescent="0.2">
      <c r="A90" s="77" t="s">
        <v>171</v>
      </c>
      <c r="B90" s="78"/>
      <c r="C90" s="78"/>
      <c r="D90" s="78"/>
      <c r="E90" s="78"/>
      <c r="F90" s="78"/>
      <c r="G90" s="79"/>
    </row>
    <row r="91" spans="1:7" ht="15.75" x14ac:dyDescent="0.2">
      <c r="A91" s="33">
        <v>1</v>
      </c>
      <c r="B91" s="34" t="s">
        <v>165</v>
      </c>
      <c r="C91" s="33">
        <v>573</v>
      </c>
      <c r="D91" s="33">
        <v>0</v>
      </c>
      <c r="E91" s="33">
        <v>831</v>
      </c>
      <c r="F91" s="34" t="s">
        <v>166</v>
      </c>
      <c r="G91" s="75" t="str">
        <f>A90</f>
        <v>9th Floor</v>
      </c>
    </row>
    <row r="92" spans="1:7" ht="15.75" x14ac:dyDescent="0.2">
      <c r="A92" s="33">
        <v>2</v>
      </c>
      <c r="B92" s="77" t="s">
        <v>169</v>
      </c>
      <c r="C92" s="78"/>
      <c r="D92" s="78"/>
      <c r="E92" s="78"/>
      <c r="F92" s="79"/>
      <c r="G92" s="76"/>
    </row>
    <row r="93" spans="1:7" ht="15" customHeight="1" x14ac:dyDescent="0.2">
      <c r="A93" s="77" t="s">
        <v>172</v>
      </c>
      <c r="B93" s="78"/>
      <c r="C93" s="78"/>
      <c r="D93" s="78"/>
      <c r="E93" s="78"/>
      <c r="F93" s="78"/>
      <c r="G93" s="79"/>
    </row>
    <row r="94" spans="1:7" ht="15" customHeight="1" x14ac:dyDescent="0.2">
      <c r="A94" s="33">
        <v>1</v>
      </c>
      <c r="B94" s="34" t="s">
        <v>165</v>
      </c>
      <c r="C94" s="33">
        <v>573</v>
      </c>
      <c r="D94" s="33">
        <v>0</v>
      </c>
      <c r="E94" s="33">
        <v>831</v>
      </c>
      <c r="F94" s="34" t="s">
        <v>166</v>
      </c>
      <c r="G94" s="75" t="str">
        <f>A93</f>
        <v>11th, 13th &amp; 15th Floor</v>
      </c>
    </row>
    <row r="95" spans="1:7" ht="15" customHeight="1" x14ac:dyDescent="0.2">
      <c r="A95" s="33">
        <v>2</v>
      </c>
      <c r="B95" s="34" t="s">
        <v>165</v>
      </c>
      <c r="C95" s="33">
        <v>656</v>
      </c>
      <c r="D95" s="33">
        <v>0</v>
      </c>
      <c r="E95" s="33">
        <v>951</v>
      </c>
      <c r="F95" s="34" t="s">
        <v>166</v>
      </c>
      <c r="G95" s="76"/>
    </row>
    <row r="96" spans="1:7" ht="15" customHeight="1" x14ac:dyDescent="0.2">
      <c r="A96" s="77" t="s">
        <v>173</v>
      </c>
      <c r="B96" s="78"/>
      <c r="C96" s="78"/>
      <c r="D96" s="78"/>
      <c r="E96" s="78"/>
      <c r="F96" s="78"/>
      <c r="G96" s="79"/>
    </row>
    <row r="97" spans="1:7" ht="15" customHeight="1" x14ac:dyDescent="0.2">
      <c r="A97" s="33">
        <v>1</v>
      </c>
      <c r="B97" s="77" t="s">
        <v>169</v>
      </c>
      <c r="C97" s="78"/>
      <c r="D97" s="78"/>
      <c r="E97" s="78"/>
      <c r="F97" s="79"/>
      <c r="G97" s="75" t="str">
        <f>A96</f>
        <v>10th Floor</v>
      </c>
    </row>
    <row r="98" spans="1:7" ht="29.25" customHeight="1" x14ac:dyDescent="0.2">
      <c r="A98" s="33">
        <v>2</v>
      </c>
      <c r="B98" s="34" t="s">
        <v>165</v>
      </c>
      <c r="C98" s="33">
        <v>656</v>
      </c>
      <c r="D98" s="33">
        <v>0</v>
      </c>
      <c r="E98" s="33">
        <v>951</v>
      </c>
      <c r="F98" s="34" t="s">
        <v>166</v>
      </c>
      <c r="G98" s="76"/>
    </row>
    <row r="99" spans="1:7" ht="15.75" x14ac:dyDescent="0.2">
      <c r="A99" s="77" t="s">
        <v>174</v>
      </c>
      <c r="B99" s="78"/>
      <c r="C99" s="78"/>
      <c r="D99" s="78"/>
      <c r="E99" s="78"/>
      <c r="F99" s="78"/>
      <c r="G99" s="79"/>
    </row>
    <row r="100" spans="1:7" ht="15.75" x14ac:dyDescent="0.2">
      <c r="A100" s="33">
        <v>1</v>
      </c>
      <c r="B100" s="34" t="s">
        <v>165</v>
      </c>
      <c r="C100" s="33">
        <v>573</v>
      </c>
      <c r="D100" s="33">
        <v>0</v>
      </c>
      <c r="E100" s="33">
        <v>831</v>
      </c>
      <c r="F100" s="34" t="s">
        <v>166</v>
      </c>
      <c r="G100" s="75" t="str">
        <f>A99</f>
        <v>12th &amp; 16th Floor</v>
      </c>
    </row>
    <row r="101" spans="1:7" ht="15.75" x14ac:dyDescent="0.2">
      <c r="A101" s="33">
        <v>2</v>
      </c>
      <c r="B101" s="34" t="s">
        <v>165</v>
      </c>
      <c r="C101" s="33">
        <v>656</v>
      </c>
      <c r="D101" s="33">
        <v>0</v>
      </c>
      <c r="E101" s="33">
        <v>951</v>
      </c>
      <c r="F101" s="34" t="s">
        <v>166</v>
      </c>
      <c r="G101" s="76"/>
    </row>
    <row r="102" spans="1:7" ht="15.75" x14ac:dyDescent="0.2">
      <c r="A102" s="77" t="s">
        <v>175</v>
      </c>
      <c r="B102" s="78"/>
      <c r="C102" s="78"/>
      <c r="D102" s="78"/>
      <c r="E102" s="78"/>
      <c r="F102" s="78"/>
      <c r="G102" s="79"/>
    </row>
    <row r="103" spans="1:7" ht="15.75" x14ac:dyDescent="0.2">
      <c r="A103" s="33">
        <v>1</v>
      </c>
      <c r="B103" s="34" t="s">
        <v>167</v>
      </c>
      <c r="C103" s="33">
        <v>444</v>
      </c>
      <c r="D103" s="33">
        <v>0</v>
      </c>
      <c r="E103" s="33">
        <v>644</v>
      </c>
      <c r="F103" s="34" t="s">
        <v>166</v>
      </c>
      <c r="G103" s="75" t="str">
        <f>A102</f>
        <v>14th Floor</v>
      </c>
    </row>
    <row r="104" spans="1:7" ht="15.75" x14ac:dyDescent="0.2">
      <c r="A104" s="33">
        <v>2</v>
      </c>
      <c r="B104" s="77" t="s">
        <v>169</v>
      </c>
      <c r="C104" s="78"/>
      <c r="D104" s="78"/>
      <c r="E104" s="78"/>
      <c r="F104" s="79"/>
      <c r="G104" s="76"/>
    </row>
    <row r="105" spans="1:7" ht="15.75" x14ac:dyDescent="0.2">
      <c r="A105" s="77" t="s">
        <v>176</v>
      </c>
      <c r="B105" s="78"/>
      <c r="C105" s="78"/>
      <c r="D105" s="78"/>
      <c r="E105" s="78"/>
      <c r="F105" s="78"/>
      <c r="G105" s="79"/>
    </row>
    <row r="106" spans="1:7" ht="15.75" x14ac:dyDescent="0.2">
      <c r="A106" s="33">
        <v>1</v>
      </c>
      <c r="B106" s="34" t="s">
        <v>165</v>
      </c>
      <c r="C106" s="33">
        <v>697</v>
      </c>
      <c r="D106" s="33">
        <v>0</v>
      </c>
      <c r="E106" s="33">
        <v>1011</v>
      </c>
      <c r="F106" s="34" t="s">
        <v>166</v>
      </c>
      <c r="G106" s="75" t="str">
        <f>A105</f>
        <v>17th Floor</v>
      </c>
    </row>
    <row r="107" spans="1:7" ht="15.75" x14ac:dyDescent="0.2">
      <c r="A107" s="33">
        <v>2</v>
      </c>
      <c r="B107" s="34" t="s">
        <v>167</v>
      </c>
      <c r="C107" s="33">
        <v>469</v>
      </c>
      <c r="D107" s="33">
        <v>0</v>
      </c>
      <c r="E107" s="33">
        <v>680</v>
      </c>
      <c r="F107" s="34" t="s">
        <v>166</v>
      </c>
      <c r="G107" s="76"/>
    </row>
    <row r="108" spans="1:7" ht="15.75" x14ac:dyDescent="0.2">
      <c r="A108" s="77" t="s">
        <v>177</v>
      </c>
      <c r="B108" s="78"/>
      <c r="C108" s="78"/>
      <c r="D108" s="78"/>
      <c r="E108" s="78"/>
      <c r="F108" s="78"/>
      <c r="G108" s="79"/>
    </row>
    <row r="109" spans="1:7" ht="15.75" x14ac:dyDescent="0.2">
      <c r="A109" s="33">
        <v>1</v>
      </c>
      <c r="B109" s="34" t="s">
        <v>165</v>
      </c>
      <c r="C109" s="33">
        <v>700</v>
      </c>
      <c r="D109" s="33">
        <v>0</v>
      </c>
      <c r="E109" s="33">
        <v>1015</v>
      </c>
      <c r="F109" s="34" t="s">
        <v>166</v>
      </c>
      <c r="G109" s="75" t="str">
        <f>A108</f>
        <v>18th Floor</v>
      </c>
    </row>
    <row r="110" spans="1:7" ht="15.75" x14ac:dyDescent="0.2">
      <c r="A110" s="33">
        <v>2</v>
      </c>
      <c r="B110" s="34" t="s">
        <v>167</v>
      </c>
      <c r="C110" s="33">
        <v>469</v>
      </c>
      <c r="D110" s="33">
        <v>0</v>
      </c>
      <c r="E110" s="33">
        <v>680</v>
      </c>
      <c r="F110" s="34" t="s">
        <v>166</v>
      </c>
      <c r="G110" s="76"/>
    </row>
    <row r="111" spans="1:7" ht="15.75" x14ac:dyDescent="0.2">
      <c r="A111" s="77" t="s">
        <v>178</v>
      </c>
      <c r="B111" s="78"/>
      <c r="C111" s="78"/>
      <c r="D111" s="78"/>
      <c r="E111" s="78"/>
      <c r="F111" s="78"/>
      <c r="G111" s="79"/>
    </row>
    <row r="112" spans="1:7" ht="15.75" x14ac:dyDescent="0.2">
      <c r="A112" s="33">
        <v>1</v>
      </c>
      <c r="B112" s="34" t="s">
        <v>179</v>
      </c>
      <c r="C112" s="35">
        <v>700</v>
      </c>
      <c r="D112" s="33">
        <v>0</v>
      </c>
      <c r="E112" s="33">
        <v>1015</v>
      </c>
      <c r="F112" s="34" t="s">
        <v>166</v>
      </c>
      <c r="G112" s="75" t="str">
        <f>A111</f>
        <v>19th Floor</v>
      </c>
    </row>
    <row r="113" spans="1:7" ht="15.75" x14ac:dyDescent="0.2">
      <c r="A113" s="33">
        <v>2</v>
      </c>
      <c r="B113" s="34" t="s">
        <v>167</v>
      </c>
      <c r="C113" s="35">
        <v>469</v>
      </c>
      <c r="D113" s="33">
        <v>0</v>
      </c>
      <c r="E113" s="33">
        <v>680</v>
      </c>
      <c r="F113" s="34" t="s">
        <v>166</v>
      </c>
      <c r="G113" s="76"/>
    </row>
    <row r="114" spans="1:7" ht="15.75" x14ac:dyDescent="0.2">
      <c r="A114" s="77" t="s">
        <v>180</v>
      </c>
      <c r="B114" s="78"/>
      <c r="C114" s="78"/>
      <c r="D114" s="78"/>
      <c r="E114" s="78"/>
      <c r="F114" s="78"/>
      <c r="G114" s="79"/>
    </row>
    <row r="115" spans="1:7" ht="15.75" x14ac:dyDescent="0.2">
      <c r="A115" s="33">
        <v>1</v>
      </c>
      <c r="B115" s="34" t="s">
        <v>181</v>
      </c>
      <c r="C115" s="35">
        <v>872</v>
      </c>
      <c r="D115" s="33">
        <v>0</v>
      </c>
      <c r="E115" s="33">
        <v>1264</v>
      </c>
      <c r="F115" s="34" t="s">
        <v>166</v>
      </c>
      <c r="G115" s="75" t="str">
        <f>A114</f>
        <v>20th &amp; 21st Floor</v>
      </c>
    </row>
    <row r="116" spans="1:7" ht="15.75" x14ac:dyDescent="0.2">
      <c r="A116" s="33">
        <v>2</v>
      </c>
      <c r="B116" s="34" t="s">
        <v>181</v>
      </c>
      <c r="C116" s="35">
        <v>974</v>
      </c>
      <c r="D116" s="33">
        <v>0</v>
      </c>
      <c r="E116" s="33">
        <v>1413</v>
      </c>
      <c r="F116" s="34" t="s">
        <v>166</v>
      </c>
      <c r="G116" s="76"/>
    </row>
    <row r="117" spans="1:7" ht="75" customHeight="1" x14ac:dyDescent="0.2">
      <c r="A117" s="80" t="s">
        <v>223</v>
      </c>
      <c r="B117" s="70"/>
      <c r="C117" s="70"/>
      <c r="D117" s="70"/>
      <c r="E117" s="70"/>
      <c r="F117" s="70"/>
      <c r="G117" s="71"/>
    </row>
    <row r="118" spans="1:7" ht="15" x14ac:dyDescent="0.2">
      <c r="A118" s="66" t="s">
        <v>64</v>
      </c>
      <c r="B118" s="67"/>
      <c r="C118" s="67"/>
      <c r="D118" s="67"/>
      <c r="E118" s="67"/>
      <c r="F118" s="67"/>
      <c r="G118" s="68"/>
    </row>
    <row r="119" spans="1:7" ht="15" x14ac:dyDescent="0.2">
      <c r="A119" s="66" t="s">
        <v>182</v>
      </c>
      <c r="B119" s="67"/>
      <c r="C119" s="67"/>
      <c r="D119" s="67"/>
      <c r="E119" s="67"/>
      <c r="F119" s="67"/>
      <c r="G119" s="68"/>
    </row>
    <row r="120" spans="1:7" ht="15" x14ac:dyDescent="0.2">
      <c r="A120" s="66" t="s">
        <v>65</v>
      </c>
      <c r="B120" s="67"/>
      <c r="C120" s="67"/>
      <c r="D120" s="67"/>
      <c r="E120" s="67"/>
      <c r="F120" s="67"/>
      <c r="G120" s="68"/>
    </row>
    <row r="121" spans="1:7" ht="15" x14ac:dyDescent="0.2">
      <c r="A121" s="66" t="s">
        <v>66</v>
      </c>
      <c r="B121" s="67"/>
      <c r="C121" s="67"/>
      <c r="D121" s="67"/>
      <c r="E121" s="67"/>
      <c r="F121" s="67"/>
      <c r="G121" s="68"/>
    </row>
    <row r="122" spans="1:7" ht="15" x14ac:dyDescent="0.2">
      <c r="A122" s="66" t="s">
        <v>183</v>
      </c>
      <c r="B122" s="67"/>
      <c r="C122" s="67"/>
      <c r="D122" s="67"/>
      <c r="E122" s="67"/>
      <c r="F122" s="67"/>
      <c r="G122" s="68"/>
    </row>
    <row r="123" spans="1:7" ht="15" x14ac:dyDescent="0.2">
      <c r="A123" s="66" t="s">
        <v>184</v>
      </c>
      <c r="B123" s="67"/>
      <c r="C123" s="67"/>
      <c r="D123" s="67"/>
      <c r="E123" s="67"/>
      <c r="F123" s="67"/>
      <c r="G123" s="68"/>
    </row>
    <row r="124" spans="1:7" ht="15" hidden="1" x14ac:dyDescent="0.2">
      <c r="A124" s="66" t="s">
        <v>185</v>
      </c>
      <c r="B124" s="67"/>
      <c r="C124" s="67"/>
      <c r="D124" s="67"/>
      <c r="E124" s="67"/>
      <c r="F124" s="67"/>
      <c r="G124" s="68"/>
    </row>
    <row r="125" spans="1:7" ht="36.75" hidden="1" customHeight="1" x14ac:dyDescent="0.2">
      <c r="A125" s="69" t="s">
        <v>186</v>
      </c>
      <c r="B125" s="70"/>
      <c r="C125" s="70"/>
      <c r="D125" s="70"/>
      <c r="E125" s="70"/>
      <c r="F125" s="70"/>
      <c r="G125" s="71"/>
    </row>
    <row r="126" spans="1:7" ht="60.75" customHeight="1" x14ac:dyDescent="0.2">
      <c r="A126" s="72" t="s">
        <v>67</v>
      </c>
      <c r="B126" s="73"/>
      <c r="C126" s="73"/>
      <c r="D126" s="73"/>
      <c r="E126" s="73"/>
      <c r="F126" s="73"/>
      <c r="G126" s="74"/>
    </row>
    <row r="128" spans="1:7" ht="15.75" x14ac:dyDescent="0.2">
      <c r="A128" s="63" t="s">
        <v>117</v>
      </c>
      <c r="D128" s="64" t="str">
        <f>D8</f>
        <v>Nathani Residency</v>
      </c>
    </row>
    <row r="185" spans="1:1" ht="15.75" x14ac:dyDescent="0.2">
      <c r="A185" s="65" t="s">
        <v>68</v>
      </c>
    </row>
  </sheetData>
  <mergeCells count="172">
    <mergeCell ref="E53:F54"/>
    <mergeCell ref="G53:G54"/>
    <mergeCell ref="A47:B47"/>
    <mergeCell ref="C47:G47"/>
    <mergeCell ref="A50:B50"/>
    <mergeCell ref="A52:B52"/>
    <mergeCell ref="A55:B55"/>
    <mergeCell ref="E55:F55"/>
    <mergeCell ref="A56:B56"/>
    <mergeCell ref="E56:F65"/>
    <mergeCell ref="A57:B57"/>
    <mergeCell ref="A58:B58"/>
    <mergeCell ref="A59:B59"/>
    <mergeCell ref="A60:B60"/>
    <mergeCell ref="A61:B61"/>
    <mergeCell ref="A48:C48"/>
    <mergeCell ref="D48:G48"/>
    <mergeCell ref="A49:G49"/>
    <mergeCell ref="G56:G65"/>
    <mergeCell ref="C52:G52"/>
    <mergeCell ref="C50:G50"/>
    <mergeCell ref="A62:B62"/>
    <mergeCell ref="A63:B63"/>
    <mergeCell ref="A64:B64"/>
    <mergeCell ref="A53:B54"/>
    <mergeCell ref="C53:D54"/>
    <mergeCell ref="A10:C10"/>
    <mergeCell ref="D10:G10"/>
    <mergeCell ref="A5:C5"/>
    <mergeCell ref="D5:G5"/>
    <mergeCell ref="A6:C6"/>
    <mergeCell ref="D6:G6"/>
    <mergeCell ref="A7:C7"/>
    <mergeCell ref="D7:G7"/>
    <mergeCell ref="B16:C16"/>
    <mergeCell ref="E16:G16"/>
    <mergeCell ref="A12:C12"/>
    <mergeCell ref="D12:G12"/>
    <mergeCell ref="A1:G1"/>
    <mergeCell ref="A2:G2"/>
    <mergeCell ref="A3:C3"/>
    <mergeCell ref="D3:G3"/>
    <mergeCell ref="A4:C4"/>
    <mergeCell ref="D4:G4"/>
    <mergeCell ref="A8:C8"/>
    <mergeCell ref="D8:G8"/>
    <mergeCell ref="A9:C9"/>
    <mergeCell ref="D9:G9"/>
    <mergeCell ref="A20:C20"/>
    <mergeCell ref="D20:G20"/>
    <mergeCell ref="A13:B13"/>
    <mergeCell ref="C13:G13"/>
    <mergeCell ref="B14:C14"/>
    <mergeCell ref="B15:C15"/>
    <mergeCell ref="E15:G15"/>
    <mergeCell ref="A25:B25"/>
    <mergeCell ref="A26:B26"/>
    <mergeCell ref="A22:C22"/>
    <mergeCell ref="D22:G22"/>
    <mergeCell ref="A23:C23"/>
    <mergeCell ref="D23:G23"/>
    <mergeCell ref="A24:B24"/>
    <mergeCell ref="A17:B17"/>
    <mergeCell ref="D17:E17"/>
    <mergeCell ref="F17:G17"/>
    <mergeCell ref="A18:C18"/>
    <mergeCell ref="D18:G18"/>
    <mergeCell ref="A11:C11"/>
    <mergeCell ref="D11:G11"/>
    <mergeCell ref="A19:C19"/>
    <mergeCell ref="D19:G19"/>
    <mergeCell ref="D45:F45"/>
    <mergeCell ref="E46:G46"/>
    <mergeCell ref="C46:D46"/>
    <mergeCell ref="E24:F24"/>
    <mergeCell ref="A21:C21"/>
    <mergeCell ref="D21:G21"/>
    <mergeCell ref="A36:C36"/>
    <mergeCell ref="D36:G36"/>
    <mergeCell ref="A37:C37"/>
    <mergeCell ref="D37:G37"/>
    <mergeCell ref="A33:C33"/>
    <mergeCell ref="D33:G33"/>
    <mergeCell ref="A35:C35"/>
    <mergeCell ref="D35:G35"/>
    <mergeCell ref="A31:G31"/>
    <mergeCell ref="A32:C32"/>
    <mergeCell ref="D32:G32"/>
    <mergeCell ref="E25:F25"/>
    <mergeCell ref="A28:G28"/>
    <mergeCell ref="D34:G34"/>
    <mergeCell ref="A38:G38"/>
    <mergeCell ref="B39:D39"/>
    <mergeCell ref="B40:D40"/>
    <mergeCell ref="B41:D41"/>
    <mergeCell ref="A43:B43"/>
    <mergeCell ref="A76:G76"/>
    <mergeCell ref="A81:G81"/>
    <mergeCell ref="A73:D73"/>
    <mergeCell ref="E73:G73"/>
    <mergeCell ref="A74:D74"/>
    <mergeCell ref="E74:G74"/>
    <mergeCell ref="A75:D75"/>
    <mergeCell ref="E75:G75"/>
    <mergeCell ref="A77:G77"/>
    <mergeCell ref="A79:G79"/>
    <mergeCell ref="A65:B65"/>
    <mergeCell ref="A46:B46"/>
    <mergeCell ref="B42:D42"/>
    <mergeCell ref="F42:G42"/>
    <mergeCell ref="F43:G43"/>
    <mergeCell ref="D43:E43"/>
    <mergeCell ref="A44:G44"/>
    <mergeCell ref="A45:B45"/>
    <mergeCell ref="A66:G66"/>
    <mergeCell ref="A67:G67"/>
    <mergeCell ref="A68:G68"/>
    <mergeCell ref="A70:D70"/>
    <mergeCell ref="E70:G70"/>
    <mergeCell ref="A99:G99"/>
    <mergeCell ref="E26:F26"/>
    <mergeCell ref="A80:G80"/>
    <mergeCell ref="A82:G82"/>
    <mergeCell ref="G83:G84"/>
    <mergeCell ref="A85:G85"/>
    <mergeCell ref="B86:F86"/>
    <mergeCell ref="A69:G69"/>
    <mergeCell ref="A71:D71"/>
    <mergeCell ref="E71:G71"/>
    <mergeCell ref="A72:D72"/>
    <mergeCell ref="E72:G72"/>
    <mergeCell ref="A93:G93"/>
    <mergeCell ref="A96:G96"/>
    <mergeCell ref="A27:G27"/>
    <mergeCell ref="A29:B29"/>
    <mergeCell ref="E29:F29"/>
    <mergeCell ref="A30:G30"/>
    <mergeCell ref="A34:C34"/>
    <mergeCell ref="A111:G111"/>
    <mergeCell ref="G86:G88"/>
    <mergeCell ref="B88:F88"/>
    <mergeCell ref="A89:G89"/>
    <mergeCell ref="A90:G90"/>
    <mergeCell ref="G91:G92"/>
    <mergeCell ref="B92:F92"/>
    <mergeCell ref="G94:G95"/>
    <mergeCell ref="B97:F97"/>
    <mergeCell ref="G97:G98"/>
    <mergeCell ref="A123:G123"/>
    <mergeCell ref="A124:G124"/>
    <mergeCell ref="A125:G125"/>
    <mergeCell ref="A126:G126"/>
    <mergeCell ref="F39:G39"/>
    <mergeCell ref="F40:G40"/>
    <mergeCell ref="F41:G41"/>
    <mergeCell ref="G112:G113"/>
    <mergeCell ref="A114:G114"/>
    <mergeCell ref="G115:G116"/>
    <mergeCell ref="A117:G117"/>
    <mergeCell ref="A118:G118"/>
    <mergeCell ref="A119:G119"/>
    <mergeCell ref="A120:G120"/>
    <mergeCell ref="A121:G121"/>
    <mergeCell ref="A122:G122"/>
    <mergeCell ref="G100:G101"/>
    <mergeCell ref="A102:G102"/>
    <mergeCell ref="G103:G104"/>
    <mergeCell ref="B104:F104"/>
    <mergeCell ref="A105:G105"/>
    <mergeCell ref="G106:G107"/>
    <mergeCell ref="A108:G108"/>
    <mergeCell ref="G109:G110"/>
  </mergeCells>
  <hyperlinks>
    <hyperlink ref="A1" r:id="rId1" display="mailto:axisbank@vsjadon.com"/>
  </hyperlinks>
  <printOptions horizontalCentered="1"/>
  <pageMargins left="0.39370078740157483" right="0.39370078740157483" top="0.74803149606299213" bottom="0.74803149606299213" header="0.19685039370078741" footer="0.19685039370078741"/>
  <pageSetup paperSize="9" orientation="portrait" r:id="rId2"/>
  <headerFooter>
    <oddHeader>&amp;C&amp;G</oddHeader>
    <oddFooter>&amp;L&amp;"Times New Roman,Bold"&amp;12&amp;F&amp;C        &amp;G&amp;R&amp;P</oddFooter>
  </headerFooter>
  <rowBreaks count="2" manualBreakCount="2">
    <brk id="126" max="16383" man="1"/>
    <brk id="183" max="16383" man="1"/>
  </rowBreak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7"/>
  <sheetViews>
    <sheetView workbookViewId="0">
      <selection activeCell="D20" sqref="D20"/>
    </sheetView>
  </sheetViews>
  <sheetFormatPr defaultRowHeight="15" x14ac:dyDescent="0.25"/>
  <cols>
    <col min="1" max="1" width="31" style="4" customWidth="1"/>
    <col min="2" max="2" width="13.6640625" style="4" customWidth="1"/>
    <col min="3" max="4" width="9.33203125" style="4"/>
    <col min="5" max="5" width="11.83203125" style="4" customWidth="1"/>
    <col min="6" max="6" width="12.5" style="4" customWidth="1"/>
    <col min="7" max="7" width="9.33203125" style="4"/>
    <col min="8" max="8" width="12.1640625" style="4" customWidth="1"/>
    <col min="9" max="9" width="18" style="4" customWidth="1"/>
    <col min="10" max="258" width="9.33203125" style="4"/>
    <col min="259" max="259" width="13.6640625" style="4" customWidth="1"/>
    <col min="260" max="260" width="9.33203125" style="4"/>
    <col min="261" max="261" width="17.1640625" style="4" customWidth="1"/>
    <col min="262" max="262" width="12.5" style="4" customWidth="1"/>
    <col min="263" max="514" width="9.33203125" style="4"/>
    <col min="515" max="515" width="13.6640625" style="4" customWidth="1"/>
    <col min="516" max="516" width="9.33203125" style="4"/>
    <col min="517" max="517" width="17.1640625" style="4" customWidth="1"/>
    <col min="518" max="518" width="12.5" style="4" customWidth="1"/>
    <col min="519" max="770" width="9.33203125" style="4"/>
    <col min="771" max="771" width="13.6640625" style="4" customWidth="1"/>
    <col min="772" max="772" width="9.33203125" style="4"/>
    <col min="773" max="773" width="17.1640625" style="4" customWidth="1"/>
    <col min="774" max="774" width="12.5" style="4" customWidth="1"/>
    <col min="775" max="1026" width="9.33203125" style="4"/>
    <col min="1027" max="1027" width="13.6640625" style="4" customWidth="1"/>
    <col min="1028" max="1028" width="9.33203125" style="4"/>
    <col min="1029" max="1029" width="17.1640625" style="4" customWidth="1"/>
    <col min="1030" max="1030" width="12.5" style="4" customWidth="1"/>
    <col min="1031" max="1282" width="9.33203125" style="4"/>
    <col min="1283" max="1283" width="13.6640625" style="4" customWidth="1"/>
    <col min="1284" max="1284" width="9.33203125" style="4"/>
    <col min="1285" max="1285" width="17.1640625" style="4" customWidth="1"/>
    <col min="1286" max="1286" width="12.5" style="4" customWidth="1"/>
    <col min="1287" max="1538" width="9.33203125" style="4"/>
    <col min="1539" max="1539" width="13.6640625" style="4" customWidth="1"/>
    <col min="1540" max="1540" width="9.33203125" style="4"/>
    <col min="1541" max="1541" width="17.1640625" style="4" customWidth="1"/>
    <col min="1542" max="1542" width="12.5" style="4" customWidth="1"/>
    <col min="1543" max="1794" width="9.33203125" style="4"/>
    <col min="1795" max="1795" width="13.6640625" style="4" customWidth="1"/>
    <col min="1796" max="1796" width="9.33203125" style="4"/>
    <col min="1797" max="1797" width="17.1640625" style="4" customWidth="1"/>
    <col min="1798" max="1798" width="12.5" style="4" customWidth="1"/>
    <col min="1799" max="2050" width="9.33203125" style="4"/>
    <col min="2051" max="2051" width="13.6640625" style="4" customWidth="1"/>
    <col min="2052" max="2052" width="9.33203125" style="4"/>
    <col min="2053" max="2053" width="17.1640625" style="4" customWidth="1"/>
    <col min="2054" max="2054" width="12.5" style="4" customWidth="1"/>
    <col min="2055" max="2306" width="9.33203125" style="4"/>
    <col min="2307" max="2307" width="13.6640625" style="4" customWidth="1"/>
    <col min="2308" max="2308" width="9.33203125" style="4"/>
    <col min="2309" max="2309" width="17.1640625" style="4" customWidth="1"/>
    <col min="2310" max="2310" width="12.5" style="4" customWidth="1"/>
    <col min="2311" max="2562" width="9.33203125" style="4"/>
    <col min="2563" max="2563" width="13.6640625" style="4" customWidth="1"/>
    <col min="2564" max="2564" width="9.33203125" style="4"/>
    <col min="2565" max="2565" width="17.1640625" style="4" customWidth="1"/>
    <col min="2566" max="2566" width="12.5" style="4" customWidth="1"/>
    <col min="2567" max="2818" width="9.33203125" style="4"/>
    <col min="2819" max="2819" width="13.6640625" style="4" customWidth="1"/>
    <col min="2820" max="2820" width="9.33203125" style="4"/>
    <col min="2821" max="2821" width="17.1640625" style="4" customWidth="1"/>
    <col min="2822" max="2822" width="12.5" style="4" customWidth="1"/>
    <col min="2823" max="3074" width="9.33203125" style="4"/>
    <col min="3075" max="3075" width="13.6640625" style="4" customWidth="1"/>
    <col min="3076" max="3076" width="9.33203125" style="4"/>
    <col min="3077" max="3077" width="17.1640625" style="4" customWidth="1"/>
    <col min="3078" max="3078" width="12.5" style="4" customWidth="1"/>
    <col min="3079" max="3330" width="9.33203125" style="4"/>
    <col min="3331" max="3331" width="13.6640625" style="4" customWidth="1"/>
    <col min="3332" max="3332" width="9.33203125" style="4"/>
    <col min="3333" max="3333" width="17.1640625" style="4" customWidth="1"/>
    <col min="3334" max="3334" width="12.5" style="4" customWidth="1"/>
    <col min="3335" max="3586" width="9.33203125" style="4"/>
    <col min="3587" max="3587" width="13.6640625" style="4" customWidth="1"/>
    <col min="3588" max="3588" width="9.33203125" style="4"/>
    <col min="3589" max="3589" width="17.1640625" style="4" customWidth="1"/>
    <col min="3590" max="3590" width="12.5" style="4" customWidth="1"/>
    <col min="3591" max="3842" width="9.33203125" style="4"/>
    <col min="3843" max="3843" width="13.6640625" style="4" customWidth="1"/>
    <col min="3844" max="3844" width="9.33203125" style="4"/>
    <col min="3845" max="3845" width="17.1640625" style="4" customWidth="1"/>
    <col min="3846" max="3846" width="12.5" style="4" customWidth="1"/>
    <col min="3847" max="4098" width="9.33203125" style="4"/>
    <col min="4099" max="4099" width="13.6640625" style="4" customWidth="1"/>
    <col min="4100" max="4100" width="9.33203125" style="4"/>
    <col min="4101" max="4101" width="17.1640625" style="4" customWidth="1"/>
    <col min="4102" max="4102" width="12.5" style="4" customWidth="1"/>
    <col min="4103" max="4354" width="9.33203125" style="4"/>
    <col min="4355" max="4355" width="13.6640625" style="4" customWidth="1"/>
    <col min="4356" max="4356" width="9.33203125" style="4"/>
    <col min="4357" max="4357" width="17.1640625" style="4" customWidth="1"/>
    <col min="4358" max="4358" width="12.5" style="4" customWidth="1"/>
    <col min="4359" max="4610" width="9.33203125" style="4"/>
    <col min="4611" max="4611" width="13.6640625" style="4" customWidth="1"/>
    <col min="4612" max="4612" width="9.33203125" style="4"/>
    <col min="4613" max="4613" width="17.1640625" style="4" customWidth="1"/>
    <col min="4614" max="4614" width="12.5" style="4" customWidth="1"/>
    <col min="4615" max="4866" width="9.33203125" style="4"/>
    <col min="4867" max="4867" width="13.6640625" style="4" customWidth="1"/>
    <col min="4868" max="4868" width="9.33203125" style="4"/>
    <col min="4869" max="4869" width="17.1640625" style="4" customWidth="1"/>
    <col min="4870" max="4870" width="12.5" style="4" customWidth="1"/>
    <col min="4871" max="5122" width="9.33203125" style="4"/>
    <col min="5123" max="5123" width="13.6640625" style="4" customWidth="1"/>
    <col min="5124" max="5124" width="9.33203125" style="4"/>
    <col min="5125" max="5125" width="17.1640625" style="4" customWidth="1"/>
    <col min="5126" max="5126" width="12.5" style="4" customWidth="1"/>
    <col min="5127" max="5378" width="9.33203125" style="4"/>
    <col min="5379" max="5379" width="13.6640625" style="4" customWidth="1"/>
    <col min="5380" max="5380" width="9.33203125" style="4"/>
    <col min="5381" max="5381" width="17.1640625" style="4" customWidth="1"/>
    <col min="5382" max="5382" width="12.5" style="4" customWidth="1"/>
    <col min="5383" max="5634" width="9.33203125" style="4"/>
    <col min="5635" max="5635" width="13.6640625" style="4" customWidth="1"/>
    <col min="5636" max="5636" width="9.33203125" style="4"/>
    <col min="5637" max="5637" width="17.1640625" style="4" customWidth="1"/>
    <col min="5638" max="5638" width="12.5" style="4" customWidth="1"/>
    <col min="5639" max="5890" width="9.33203125" style="4"/>
    <col min="5891" max="5891" width="13.6640625" style="4" customWidth="1"/>
    <col min="5892" max="5892" width="9.33203125" style="4"/>
    <col min="5893" max="5893" width="17.1640625" style="4" customWidth="1"/>
    <col min="5894" max="5894" width="12.5" style="4" customWidth="1"/>
    <col min="5895" max="6146" width="9.33203125" style="4"/>
    <col min="6147" max="6147" width="13.6640625" style="4" customWidth="1"/>
    <col min="6148" max="6148" width="9.33203125" style="4"/>
    <col min="6149" max="6149" width="17.1640625" style="4" customWidth="1"/>
    <col min="6150" max="6150" width="12.5" style="4" customWidth="1"/>
    <col min="6151" max="6402" width="9.33203125" style="4"/>
    <col min="6403" max="6403" width="13.6640625" style="4" customWidth="1"/>
    <col min="6404" max="6404" width="9.33203125" style="4"/>
    <col min="6405" max="6405" width="17.1640625" style="4" customWidth="1"/>
    <col min="6406" max="6406" width="12.5" style="4" customWidth="1"/>
    <col min="6407" max="6658" width="9.33203125" style="4"/>
    <col min="6659" max="6659" width="13.6640625" style="4" customWidth="1"/>
    <col min="6660" max="6660" width="9.33203125" style="4"/>
    <col min="6661" max="6661" width="17.1640625" style="4" customWidth="1"/>
    <col min="6662" max="6662" width="12.5" style="4" customWidth="1"/>
    <col min="6663" max="6914" width="9.33203125" style="4"/>
    <col min="6915" max="6915" width="13.6640625" style="4" customWidth="1"/>
    <col min="6916" max="6916" width="9.33203125" style="4"/>
    <col min="6917" max="6917" width="17.1640625" style="4" customWidth="1"/>
    <col min="6918" max="6918" width="12.5" style="4" customWidth="1"/>
    <col min="6919" max="7170" width="9.33203125" style="4"/>
    <col min="7171" max="7171" width="13.6640625" style="4" customWidth="1"/>
    <col min="7172" max="7172" width="9.33203125" style="4"/>
    <col min="7173" max="7173" width="17.1640625" style="4" customWidth="1"/>
    <col min="7174" max="7174" width="12.5" style="4" customWidth="1"/>
    <col min="7175" max="7426" width="9.33203125" style="4"/>
    <col min="7427" max="7427" width="13.6640625" style="4" customWidth="1"/>
    <col min="7428" max="7428" width="9.33203125" style="4"/>
    <col min="7429" max="7429" width="17.1640625" style="4" customWidth="1"/>
    <col min="7430" max="7430" width="12.5" style="4" customWidth="1"/>
    <col min="7431" max="7682" width="9.33203125" style="4"/>
    <col min="7683" max="7683" width="13.6640625" style="4" customWidth="1"/>
    <col min="7684" max="7684" width="9.33203125" style="4"/>
    <col min="7685" max="7685" width="17.1640625" style="4" customWidth="1"/>
    <col min="7686" max="7686" width="12.5" style="4" customWidth="1"/>
    <col min="7687" max="7938" width="9.33203125" style="4"/>
    <col min="7939" max="7939" width="13.6640625" style="4" customWidth="1"/>
    <col min="7940" max="7940" width="9.33203125" style="4"/>
    <col min="7941" max="7941" width="17.1640625" style="4" customWidth="1"/>
    <col min="7942" max="7942" width="12.5" style="4" customWidth="1"/>
    <col min="7943" max="8194" width="9.33203125" style="4"/>
    <col min="8195" max="8195" width="13.6640625" style="4" customWidth="1"/>
    <col min="8196" max="8196" width="9.33203125" style="4"/>
    <col min="8197" max="8197" width="17.1640625" style="4" customWidth="1"/>
    <col min="8198" max="8198" width="12.5" style="4" customWidth="1"/>
    <col min="8199" max="8450" width="9.33203125" style="4"/>
    <col min="8451" max="8451" width="13.6640625" style="4" customWidth="1"/>
    <col min="8452" max="8452" width="9.33203125" style="4"/>
    <col min="8453" max="8453" width="17.1640625" style="4" customWidth="1"/>
    <col min="8454" max="8454" width="12.5" style="4" customWidth="1"/>
    <col min="8455" max="8706" width="9.33203125" style="4"/>
    <col min="8707" max="8707" width="13.6640625" style="4" customWidth="1"/>
    <col min="8708" max="8708" width="9.33203125" style="4"/>
    <col min="8709" max="8709" width="17.1640625" style="4" customWidth="1"/>
    <col min="8710" max="8710" width="12.5" style="4" customWidth="1"/>
    <col min="8711" max="8962" width="9.33203125" style="4"/>
    <col min="8963" max="8963" width="13.6640625" style="4" customWidth="1"/>
    <col min="8964" max="8964" width="9.33203125" style="4"/>
    <col min="8965" max="8965" width="17.1640625" style="4" customWidth="1"/>
    <col min="8966" max="8966" width="12.5" style="4" customWidth="1"/>
    <col min="8967" max="9218" width="9.33203125" style="4"/>
    <col min="9219" max="9219" width="13.6640625" style="4" customWidth="1"/>
    <col min="9220" max="9220" width="9.33203125" style="4"/>
    <col min="9221" max="9221" width="17.1640625" style="4" customWidth="1"/>
    <col min="9222" max="9222" width="12.5" style="4" customWidth="1"/>
    <col min="9223" max="9474" width="9.33203125" style="4"/>
    <col min="9475" max="9475" width="13.6640625" style="4" customWidth="1"/>
    <col min="9476" max="9476" width="9.33203125" style="4"/>
    <col min="9477" max="9477" width="17.1640625" style="4" customWidth="1"/>
    <col min="9478" max="9478" width="12.5" style="4" customWidth="1"/>
    <col min="9479" max="9730" width="9.33203125" style="4"/>
    <col min="9731" max="9731" width="13.6640625" style="4" customWidth="1"/>
    <col min="9732" max="9732" width="9.33203125" style="4"/>
    <col min="9733" max="9733" width="17.1640625" style="4" customWidth="1"/>
    <col min="9734" max="9734" width="12.5" style="4" customWidth="1"/>
    <col min="9735" max="9986" width="9.33203125" style="4"/>
    <col min="9987" max="9987" width="13.6640625" style="4" customWidth="1"/>
    <col min="9988" max="9988" width="9.33203125" style="4"/>
    <col min="9989" max="9989" width="17.1640625" style="4" customWidth="1"/>
    <col min="9990" max="9990" width="12.5" style="4" customWidth="1"/>
    <col min="9991" max="10242" width="9.33203125" style="4"/>
    <col min="10243" max="10243" width="13.6640625" style="4" customWidth="1"/>
    <col min="10244" max="10244" width="9.33203125" style="4"/>
    <col min="10245" max="10245" width="17.1640625" style="4" customWidth="1"/>
    <col min="10246" max="10246" width="12.5" style="4" customWidth="1"/>
    <col min="10247" max="10498" width="9.33203125" style="4"/>
    <col min="10499" max="10499" width="13.6640625" style="4" customWidth="1"/>
    <col min="10500" max="10500" width="9.33203125" style="4"/>
    <col min="10501" max="10501" width="17.1640625" style="4" customWidth="1"/>
    <col min="10502" max="10502" width="12.5" style="4" customWidth="1"/>
    <col min="10503" max="10754" width="9.33203125" style="4"/>
    <col min="10755" max="10755" width="13.6640625" style="4" customWidth="1"/>
    <col min="10756" max="10756" width="9.33203125" style="4"/>
    <col min="10757" max="10757" width="17.1640625" style="4" customWidth="1"/>
    <col min="10758" max="10758" width="12.5" style="4" customWidth="1"/>
    <col min="10759" max="11010" width="9.33203125" style="4"/>
    <col min="11011" max="11011" width="13.6640625" style="4" customWidth="1"/>
    <col min="11012" max="11012" width="9.33203125" style="4"/>
    <col min="11013" max="11013" width="17.1640625" style="4" customWidth="1"/>
    <col min="11014" max="11014" width="12.5" style="4" customWidth="1"/>
    <col min="11015" max="11266" width="9.33203125" style="4"/>
    <col min="11267" max="11267" width="13.6640625" style="4" customWidth="1"/>
    <col min="11268" max="11268" width="9.33203125" style="4"/>
    <col min="11269" max="11269" width="17.1640625" style="4" customWidth="1"/>
    <col min="11270" max="11270" width="12.5" style="4" customWidth="1"/>
    <col min="11271" max="11522" width="9.33203125" style="4"/>
    <col min="11523" max="11523" width="13.6640625" style="4" customWidth="1"/>
    <col min="11524" max="11524" width="9.33203125" style="4"/>
    <col min="11525" max="11525" width="17.1640625" style="4" customWidth="1"/>
    <col min="11526" max="11526" width="12.5" style="4" customWidth="1"/>
    <col min="11527" max="11778" width="9.33203125" style="4"/>
    <col min="11779" max="11779" width="13.6640625" style="4" customWidth="1"/>
    <col min="11780" max="11780" width="9.33203125" style="4"/>
    <col min="11781" max="11781" width="17.1640625" style="4" customWidth="1"/>
    <col min="11782" max="11782" width="12.5" style="4" customWidth="1"/>
    <col min="11783" max="12034" width="9.33203125" style="4"/>
    <col min="12035" max="12035" width="13.6640625" style="4" customWidth="1"/>
    <col min="12036" max="12036" width="9.33203125" style="4"/>
    <col min="12037" max="12037" width="17.1640625" style="4" customWidth="1"/>
    <col min="12038" max="12038" width="12.5" style="4" customWidth="1"/>
    <col min="12039" max="12290" width="9.33203125" style="4"/>
    <col min="12291" max="12291" width="13.6640625" style="4" customWidth="1"/>
    <col min="12292" max="12292" width="9.33203125" style="4"/>
    <col min="12293" max="12293" width="17.1640625" style="4" customWidth="1"/>
    <col min="12294" max="12294" width="12.5" style="4" customWidth="1"/>
    <col min="12295" max="12546" width="9.33203125" style="4"/>
    <col min="12547" max="12547" width="13.6640625" style="4" customWidth="1"/>
    <col min="12548" max="12548" width="9.33203125" style="4"/>
    <col min="12549" max="12549" width="17.1640625" style="4" customWidth="1"/>
    <col min="12550" max="12550" width="12.5" style="4" customWidth="1"/>
    <col min="12551" max="12802" width="9.33203125" style="4"/>
    <col min="12803" max="12803" width="13.6640625" style="4" customWidth="1"/>
    <col min="12804" max="12804" width="9.33203125" style="4"/>
    <col min="12805" max="12805" width="17.1640625" style="4" customWidth="1"/>
    <col min="12806" max="12806" width="12.5" style="4" customWidth="1"/>
    <col min="12807" max="13058" width="9.33203125" style="4"/>
    <col min="13059" max="13059" width="13.6640625" style="4" customWidth="1"/>
    <col min="13060" max="13060" width="9.33203125" style="4"/>
    <col min="13061" max="13061" width="17.1640625" style="4" customWidth="1"/>
    <col min="13062" max="13062" width="12.5" style="4" customWidth="1"/>
    <col min="13063" max="13314" width="9.33203125" style="4"/>
    <col min="13315" max="13315" width="13.6640625" style="4" customWidth="1"/>
    <col min="13316" max="13316" width="9.33203125" style="4"/>
    <col min="13317" max="13317" width="17.1640625" style="4" customWidth="1"/>
    <col min="13318" max="13318" width="12.5" style="4" customWidth="1"/>
    <col min="13319" max="13570" width="9.33203125" style="4"/>
    <col min="13571" max="13571" width="13.6640625" style="4" customWidth="1"/>
    <col min="13572" max="13572" width="9.33203125" style="4"/>
    <col min="13573" max="13573" width="17.1640625" style="4" customWidth="1"/>
    <col min="13574" max="13574" width="12.5" style="4" customWidth="1"/>
    <col min="13575" max="13826" width="9.33203125" style="4"/>
    <col min="13827" max="13827" width="13.6640625" style="4" customWidth="1"/>
    <col min="13828" max="13828" width="9.33203125" style="4"/>
    <col min="13829" max="13829" width="17.1640625" style="4" customWidth="1"/>
    <col min="13830" max="13830" width="12.5" style="4" customWidth="1"/>
    <col min="13831" max="14082" width="9.33203125" style="4"/>
    <col min="14083" max="14083" width="13.6640625" style="4" customWidth="1"/>
    <col min="14084" max="14084" width="9.33203125" style="4"/>
    <col min="14085" max="14085" width="17.1640625" style="4" customWidth="1"/>
    <col min="14086" max="14086" width="12.5" style="4" customWidth="1"/>
    <col min="14087" max="14338" width="9.33203125" style="4"/>
    <col min="14339" max="14339" width="13.6640625" style="4" customWidth="1"/>
    <col min="14340" max="14340" width="9.33203125" style="4"/>
    <col min="14341" max="14341" width="17.1640625" style="4" customWidth="1"/>
    <col min="14342" max="14342" width="12.5" style="4" customWidth="1"/>
    <col min="14343" max="14594" width="9.33203125" style="4"/>
    <col min="14595" max="14595" width="13.6640625" style="4" customWidth="1"/>
    <col min="14596" max="14596" width="9.33203125" style="4"/>
    <col min="14597" max="14597" width="17.1640625" style="4" customWidth="1"/>
    <col min="14598" max="14598" width="12.5" style="4" customWidth="1"/>
    <col min="14599" max="14850" width="9.33203125" style="4"/>
    <col min="14851" max="14851" width="13.6640625" style="4" customWidth="1"/>
    <col min="14852" max="14852" width="9.33203125" style="4"/>
    <col min="14853" max="14853" width="17.1640625" style="4" customWidth="1"/>
    <col min="14854" max="14854" width="12.5" style="4" customWidth="1"/>
    <col min="14855" max="15106" width="9.33203125" style="4"/>
    <col min="15107" max="15107" width="13.6640625" style="4" customWidth="1"/>
    <col min="15108" max="15108" width="9.33203125" style="4"/>
    <col min="15109" max="15109" width="17.1640625" style="4" customWidth="1"/>
    <col min="15110" max="15110" width="12.5" style="4" customWidth="1"/>
    <col min="15111" max="15362" width="9.33203125" style="4"/>
    <col min="15363" max="15363" width="13.6640625" style="4" customWidth="1"/>
    <col min="15364" max="15364" width="9.33203125" style="4"/>
    <col min="15365" max="15365" width="17.1640625" style="4" customWidth="1"/>
    <col min="15366" max="15366" width="12.5" style="4" customWidth="1"/>
    <col min="15367" max="15618" width="9.33203125" style="4"/>
    <col min="15619" max="15619" width="13.6640625" style="4" customWidth="1"/>
    <col min="15620" max="15620" width="9.33203125" style="4"/>
    <col min="15621" max="15621" width="17.1640625" style="4" customWidth="1"/>
    <col min="15622" max="15622" width="12.5" style="4" customWidth="1"/>
    <col min="15623" max="15874" width="9.33203125" style="4"/>
    <col min="15875" max="15875" width="13.6640625" style="4" customWidth="1"/>
    <col min="15876" max="15876" width="9.33203125" style="4"/>
    <col min="15877" max="15877" width="17.1640625" style="4" customWidth="1"/>
    <col min="15878" max="15878" width="12.5" style="4" customWidth="1"/>
    <col min="15879" max="16130" width="9.33203125" style="4"/>
    <col min="16131" max="16131" width="13.6640625" style="4" customWidth="1"/>
    <col min="16132" max="16132" width="9.33203125" style="4"/>
    <col min="16133" max="16133" width="17.1640625" style="4" customWidth="1"/>
    <col min="16134" max="16134" width="12.5" style="4" customWidth="1"/>
    <col min="16135" max="16384" width="9.33203125" style="4"/>
  </cols>
  <sheetData>
    <row r="2" spans="1:13" x14ac:dyDescent="0.25">
      <c r="E2" s="5" t="s">
        <v>69</v>
      </c>
      <c r="F2" s="6" t="s">
        <v>70</v>
      </c>
      <c r="G2" s="6" t="s">
        <v>71</v>
      </c>
      <c r="H2" s="6" t="s">
        <v>72</v>
      </c>
      <c r="I2" s="6" t="s">
        <v>73</v>
      </c>
    </row>
    <row r="3" spans="1:13" x14ac:dyDescent="0.25">
      <c r="A3" s="4" t="s">
        <v>74</v>
      </c>
      <c r="B3" s="7" t="s">
        <v>75</v>
      </c>
      <c r="C3" s="7">
        <f>I3</f>
        <v>14</v>
      </c>
      <c r="D3" s="8"/>
      <c r="E3" s="6">
        <f>F3+G3+H3+I3</f>
        <v>15</v>
      </c>
      <c r="F3" s="9">
        <v>0</v>
      </c>
      <c r="G3" s="9">
        <v>0</v>
      </c>
      <c r="H3" s="9">
        <v>1</v>
      </c>
      <c r="I3" s="9">
        <v>14</v>
      </c>
    </row>
    <row r="4" spans="1:13" x14ac:dyDescent="0.25">
      <c r="A4" s="4" t="s">
        <v>76</v>
      </c>
      <c r="B4" s="10">
        <v>10</v>
      </c>
      <c r="C4" s="11">
        <v>10</v>
      </c>
      <c r="D4" s="12">
        <f>((100/B4)*C4)/100</f>
        <v>1</v>
      </c>
      <c r="E4" s="13"/>
    </row>
    <row r="5" spans="1:13" x14ac:dyDescent="0.25">
      <c r="A5" s="4" t="s">
        <v>77</v>
      </c>
      <c r="B5" s="10">
        <f>E3</f>
        <v>15</v>
      </c>
      <c r="C5" s="11">
        <v>15</v>
      </c>
      <c r="D5" s="12">
        <f t="shared" ref="D5:D10" si="0">((100/B5)*C5)/100</f>
        <v>1</v>
      </c>
      <c r="F5" s="141" t="s">
        <v>78</v>
      </c>
      <c r="G5" s="141"/>
      <c r="H5" s="14" t="s">
        <v>79</v>
      </c>
    </row>
    <row r="6" spans="1:13" x14ac:dyDescent="0.25">
      <c r="A6" s="4" t="s">
        <v>80</v>
      </c>
      <c r="B6" s="10">
        <f>C3</f>
        <v>14</v>
      </c>
      <c r="C6" s="11">
        <v>14</v>
      </c>
      <c r="D6" s="12">
        <f t="shared" si="0"/>
        <v>1</v>
      </c>
      <c r="E6" s="13"/>
      <c r="F6" s="140" t="s">
        <v>81</v>
      </c>
      <c r="G6" s="140"/>
      <c r="H6" s="10" t="s">
        <v>82</v>
      </c>
    </row>
    <row r="7" spans="1:13" x14ac:dyDescent="0.25">
      <c r="A7" s="4" t="s">
        <v>83</v>
      </c>
      <c r="B7" s="10">
        <f>C3</f>
        <v>14</v>
      </c>
      <c r="C7" s="11">
        <v>7</v>
      </c>
      <c r="D7" s="12">
        <f t="shared" si="0"/>
        <v>0.5</v>
      </c>
      <c r="E7" s="13"/>
      <c r="F7" s="140" t="s">
        <v>84</v>
      </c>
      <c r="G7" s="140"/>
      <c r="H7" s="10" t="s">
        <v>85</v>
      </c>
    </row>
    <row r="8" spans="1:13" x14ac:dyDescent="0.25">
      <c r="A8" s="4" t="s">
        <v>86</v>
      </c>
      <c r="B8" s="10">
        <f>C3</f>
        <v>14</v>
      </c>
      <c r="C8" s="11">
        <v>0</v>
      </c>
      <c r="D8" s="12">
        <f t="shared" si="0"/>
        <v>0</v>
      </c>
      <c r="E8" s="13"/>
      <c r="F8" s="140" t="s">
        <v>87</v>
      </c>
      <c r="G8" s="140"/>
      <c r="H8" s="10" t="s">
        <v>88</v>
      </c>
    </row>
    <row r="9" spans="1:13" x14ac:dyDescent="0.25">
      <c r="A9" s="15" t="s">
        <v>89</v>
      </c>
      <c r="B9" s="10">
        <f>C3</f>
        <v>14</v>
      </c>
      <c r="C9" s="11">
        <v>0</v>
      </c>
      <c r="D9" s="12">
        <f t="shared" si="0"/>
        <v>0</v>
      </c>
      <c r="E9" s="13"/>
      <c r="F9" s="140" t="s">
        <v>90</v>
      </c>
      <c r="G9" s="140"/>
      <c r="H9" s="10" t="s">
        <v>91</v>
      </c>
    </row>
    <row r="10" spans="1:13" x14ac:dyDescent="0.25">
      <c r="A10" s="4" t="s">
        <v>92</v>
      </c>
      <c r="B10" s="10">
        <f>C3</f>
        <v>14</v>
      </c>
      <c r="C10" s="11">
        <v>0</v>
      </c>
      <c r="D10" s="12">
        <f t="shared" si="0"/>
        <v>0</v>
      </c>
      <c r="E10" s="13"/>
      <c r="F10" s="140" t="s">
        <v>93</v>
      </c>
      <c r="G10" s="140"/>
      <c r="H10" s="10" t="s">
        <v>94</v>
      </c>
    </row>
    <row r="11" spans="1:13" x14ac:dyDescent="0.25">
      <c r="F11" s="140" t="s">
        <v>95</v>
      </c>
      <c r="G11" s="140"/>
      <c r="H11" s="10" t="s">
        <v>96</v>
      </c>
    </row>
    <row r="12" spans="1:13" hidden="1" x14ac:dyDescent="0.25">
      <c r="A12" s="6"/>
      <c r="B12" s="6" t="s">
        <v>97</v>
      </c>
      <c r="C12" s="6" t="s">
        <v>98</v>
      </c>
      <c r="G12" s="6" t="s">
        <v>76</v>
      </c>
      <c r="H12" s="6" t="s">
        <v>99</v>
      </c>
      <c r="I12" s="6" t="s">
        <v>100</v>
      </c>
      <c r="J12" s="6" t="s">
        <v>101</v>
      </c>
      <c r="K12" s="6" t="s">
        <v>86</v>
      </c>
      <c r="L12" s="6" t="s">
        <v>89</v>
      </c>
      <c r="M12" s="6" t="s">
        <v>92</v>
      </c>
    </row>
    <row r="13" spans="1:13" hidden="1" x14ac:dyDescent="0.25">
      <c r="A13" s="6" t="s">
        <v>102</v>
      </c>
      <c r="B13" s="6">
        <f>G13</f>
        <v>10</v>
      </c>
      <c r="C13" s="6">
        <f>G14</f>
        <v>30</v>
      </c>
      <c r="E13" s="142" t="s">
        <v>97</v>
      </c>
      <c r="F13" s="142"/>
      <c r="G13" s="16">
        <f>C4</f>
        <v>10</v>
      </c>
      <c r="H13" s="16">
        <f>40/B5*C5</f>
        <v>40</v>
      </c>
      <c r="I13" s="16">
        <f>15/B6*C6</f>
        <v>15</v>
      </c>
      <c r="J13" s="16">
        <f>10/B7*C7</f>
        <v>5</v>
      </c>
      <c r="K13" s="16">
        <f>10/B8*C8</f>
        <v>0</v>
      </c>
      <c r="L13" s="16">
        <f>5/B9*C9</f>
        <v>0</v>
      </c>
      <c r="M13" s="16">
        <f>5/B10*C10</f>
        <v>0</v>
      </c>
    </row>
    <row r="14" spans="1:13" hidden="1" x14ac:dyDescent="0.25">
      <c r="A14" s="6" t="s">
        <v>103</v>
      </c>
      <c r="B14" s="6">
        <f>H13</f>
        <v>40</v>
      </c>
      <c r="C14" s="6">
        <f>H14</f>
        <v>30</v>
      </c>
      <c r="E14" s="142" t="s">
        <v>104</v>
      </c>
      <c r="F14" s="142"/>
      <c r="G14" s="6">
        <f>G13+20</f>
        <v>30</v>
      </c>
      <c r="H14" s="6">
        <f>30/B5*C5</f>
        <v>30</v>
      </c>
      <c r="I14" s="6">
        <f>15/B6*C6</f>
        <v>15</v>
      </c>
      <c r="J14" s="6">
        <f>10/B7*C7</f>
        <v>5</v>
      </c>
      <c r="K14" s="6">
        <f>5/B8*C8</f>
        <v>0</v>
      </c>
      <c r="L14" s="6">
        <f>5/B9*C9</f>
        <v>0</v>
      </c>
      <c r="M14" s="6">
        <f>5/B10*C10</f>
        <v>0</v>
      </c>
    </row>
    <row r="15" spans="1:13" hidden="1" x14ac:dyDescent="0.25">
      <c r="A15" s="6" t="s">
        <v>100</v>
      </c>
      <c r="B15" s="6">
        <f>I13</f>
        <v>15</v>
      </c>
      <c r="C15" s="6">
        <f>I14</f>
        <v>15</v>
      </c>
      <c r="M15" s="13"/>
    </row>
    <row r="16" spans="1:13" hidden="1" x14ac:dyDescent="0.25">
      <c r="A16" s="6" t="s">
        <v>101</v>
      </c>
      <c r="B16" s="6">
        <f>J13</f>
        <v>5</v>
      </c>
      <c r="C16" s="6">
        <f>J14</f>
        <v>5</v>
      </c>
      <c r="M16" s="13"/>
    </row>
    <row r="17" spans="1:13" hidden="1" x14ac:dyDescent="0.25">
      <c r="A17" s="6" t="s">
        <v>86</v>
      </c>
      <c r="B17" s="6">
        <f>K13</f>
        <v>0</v>
      </c>
      <c r="C17" s="6">
        <f>K14</f>
        <v>0</v>
      </c>
      <c r="M17" s="13"/>
    </row>
    <row r="18" spans="1:13" hidden="1" x14ac:dyDescent="0.25">
      <c r="A18" s="17" t="s">
        <v>89</v>
      </c>
      <c r="B18" s="6">
        <f>L13</f>
        <v>0</v>
      </c>
      <c r="C18" s="6">
        <f>L14</f>
        <v>0</v>
      </c>
      <c r="M18" s="13"/>
    </row>
    <row r="19" spans="1:13" hidden="1" x14ac:dyDescent="0.25">
      <c r="A19" s="6" t="s">
        <v>92</v>
      </c>
      <c r="B19" s="6">
        <f>M13</f>
        <v>0</v>
      </c>
      <c r="C19" s="6">
        <f>M14</f>
        <v>0</v>
      </c>
      <c r="M19" s="13"/>
    </row>
    <row r="20" spans="1:13" x14ac:dyDescent="0.25">
      <c r="A20" s="6" t="s">
        <v>105</v>
      </c>
      <c r="B20" s="18">
        <f>(B13+B14+B15+B16+B17+B18+B19)/100</f>
        <v>0.7</v>
      </c>
      <c r="C20" s="18">
        <f>(C13+C14+C15+C16+C17+C18+C19)/100</f>
        <v>0.8</v>
      </c>
      <c r="F20" s="140" t="s">
        <v>106</v>
      </c>
      <c r="G20" s="140"/>
      <c r="H20" s="10" t="s">
        <v>85</v>
      </c>
      <c r="M20" s="13"/>
    </row>
    <row r="21" spans="1:13" x14ac:dyDescent="0.25">
      <c r="F21" s="140" t="s">
        <v>107</v>
      </c>
      <c r="G21" s="140"/>
      <c r="H21" s="10" t="s">
        <v>108</v>
      </c>
    </row>
    <row r="22" spans="1:13" x14ac:dyDescent="0.25">
      <c r="A22" s="19" t="s">
        <v>109</v>
      </c>
      <c r="B22" s="20">
        <v>0.01</v>
      </c>
      <c r="C22" s="20">
        <v>0.02</v>
      </c>
      <c r="F22" s="140" t="s">
        <v>110</v>
      </c>
      <c r="G22" s="140"/>
      <c r="H22" s="10" t="s">
        <v>111</v>
      </c>
    </row>
    <row r="23" spans="1:13" x14ac:dyDescent="0.25">
      <c r="A23" s="19" t="s">
        <v>112</v>
      </c>
      <c r="B23" s="20">
        <v>0.01</v>
      </c>
      <c r="C23" s="20">
        <v>0.03</v>
      </c>
    </row>
    <row r="24" spans="1:13" x14ac:dyDescent="0.25">
      <c r="A24" s="19" t="s">
        <v>113</v>
      </c>
      <c r="B24" s="20">
        <v>0.03</v>
      </c>
      <c r="C24" s="20">
        <v>0.08</v>
      </c>
    </row>
    <row r="25" spans="1:13" x14ac:dyDescent="0.25">
      <c r="A25" s="19" t="s">
        <v>114</v>
      </c>
      <c r="B25" s="20">
        <v>0.05</v>
      </c>
      <c r="C25" s="20">
        <v>0.15</v>
      </c>
    </row>
    <row r="26" spans="1:13" x14ac:dyDescent="0.25">
      <c r="A26" s="19" t="s">
        <v>115</v>
      </c>
      <c r="B26" s="20">
        <v>7.0000000000000007E-2</v>
      </c>
      <c r="C26" s="20">
        <v>0.2</v>
      </c>
    </row>
    <row r="27" spans="1:13" x14ac:dyDescent="0.25">
      <c r="A27" s="19" t="s">
        <v>116</v>
      </c>
      <c r="B27" s="20">
        <v>0.1</v>
      </c>
      <c r="C27" s="20">
        <v>0.3</v>
      </c>
    </row>
  </sheetData>
  <mergeCells count="12">
    <mergeCell ref="F22:G22"/>
    <mergeCell ref="F5:G5"/>
    <mergeCell ref="F6:G6"/>
    <mergeCell ref="F7:G7"/>
    <mergeCell ref="F8:G8"/>
    <mergeCell ref="F9:G9"/>
    <mergeCell ref="F10:G10"/>
    <mergeCell ref="F11:G11"/>
    <mergeCell ref="E13:F13"/>
    <mergeCell ref="E14:F14"/>
    <mergeCell ref="F20:G20"/>
    <mergeCell ref="F21:G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C%</vt:lpstr>
      <vt:lpstr>'Table 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VSJCV - AXIS - APF New - June 19 - 04223</dc:title>
  <dc:creator>VSJ-01</dc:creator>
  <cp:lastModifiedBy>VSJ</cp:lastModifiedBy>
  <cp:lastPrinted>2021-11-11T07:49:41Z</cp:lastPrinted>
  <dcterms:created xsi:type="dcterms:W3CDTF">2020-07-13T07:05:04Z</dcterms:created>
  <dcterms:modified xsi:type="dcterms:W3CDTF">2021-11-11T07:50:58Z</dcterms:modified>
</cp:coreProperties>
</file>