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Retail Valuation 21 - 22\Godrej\NOV21\23990\"/>
    </mc:Choice>
  </mc:AlternateContent>
  <bookViews>
    <workbookView xWindow="0" yWindow="0" windowWidth="20490" windowHeight="7755"/>
  </bookViews>
  <sheets>
    <sheet name="report" sheetId="7" r:id="rId1"/>
    <sheet name="SUMMARY" sheetId="4" r:id="rId2"/>
    <sheet name="MEASUREMENT" sheetId="5" r:id="rId3"/>
    <sheet name="PLAN" sheetId="8" r:id="rId4"/>
  </sheets>
  <definedNames>
    <definedName name="_xlnm.Print_Area" localSheetId="0">report!$A$3:$I$115</definedName>
  </definedNames>
  <calcPr calcId="152511"/>
</workbook>
</file>

<file path=xl/calcChain.xml><?xml version="1.0" encoding="utf-8"?>
<calcChain xmlns="http://schemas.openxmlformats.org/spreadsheetml/2006/main">
  <c r="E75" i="7" l="1"/>
  <c r="I56" i="7"/>
  <c r="F56" i="7"/>
  <c r="F55" i="7"/>
  <c r="P20" i="4"/>
  <c r="O19" i="4" l="1"/>
  <c r="O13" i="4"/>
  <c r="O14" i="4"/>
  <c r="O15" i="4"/>
  <c r="O16" i="4"/>
  <c r="O12" i="4"/>
  <c r="E56" i="7" l="1"/>
  <c r="E55" i="7"/>
  <c r="L6" i="4"/>
  <c r="L7" i="4"/>
  <c r="L8" i="4"/>
  <c r="K6" i="4"/>
  <c r="K7" i="4"/>
  <c r="K8" i="4"/>
  <c r="I8" i="4"/>
  <c r="I5" i="4"/>
  <c r="I6" i="4"/>
  <c r="I7" i="4"/>
  <c r="J8" i="4"/>
  <c r="K5" i="4"/>
  <c r="J5" i="4"/>
  <c r="E5" i="4"/>
  <c r="H35" i="5" l="1"/>
  <c r="H34" i="5"/>
  <c r="H33" i="5"/>
  <c r="G33" i="5"/>
  <c r="H32" i="5"/>
  <c r="H31" i="5"/>
  <c r="G31" i="5"/>
  <c r="H30" i="5"/>
  <c r="G30" i="5"/>
  <c r="I29" i="5"/>
  <c r="H29" i="5"/>
  <c r="G29" i="5"/>
  <c r="H28" i="5"/>
  <c r="G28" i="5"/>
  <c r="H27" i="5"/>
  <c r="G27" i="5"/>
  <c r="H26" i="5"/>
  <c r="G26" i="5"/>
  <c r="I26" i="5" s="1"/>
  <c r="I25" i="5"/>
  <c r="H25" i="5"/>
  <c r="G25" i="5"/>
  <c r="H24" i="5"/>
  <c r="I24" i="5" s="1"/>
  <c r="G24" i="5"/>
  <c r="H23" i="5"/>
  <c r="G23" i="5"/>
  <c r="I23" i="5" s="1"/>
  <c r="H22" i="5"/>
  <c r="G22" i="5"/>
  <c r="I22" i="5" s="1"/>
  <c r="I21" i="5"/>
  <c r="H21" i="5"/>
  <c r="G21" i="5"/>
  <c r="H20" i="5"/>
  <c r="I20" i="5" s="1"/>
  <c r="G20" i="5"/>
  <c r="H19" i="5"/>
  <c r="G19" i="5"/>
  <c r="H18" i="5"/>
  <c r="G18" i="5"/>
  <c r="I18" i="5" s="1"/>
  <c r="H17" i="5"/>
  <c r="G17" i="5"/>
  <c r="I17" i="5" s="1"/>
  <c r="H16" i="5"/>
  <c r="G16" i="5"/>
  <c r="H15" i="5"/>
  <c r="G15" i="5"/>
  <c r="H14" i="5"/>
  <c r="G14" i="5"/>
  <c r="I14" i="5" s="1"/>
  <c r="H13" i="5"/>
  <c r="G13" i="5"/>
  <c r="I13" i="5" s="1"/>
  <c r="H12" i="5"/>
  <c r="I12" i="5" s="1"/>
  <c r="G12" i="5"/>
  <c r="H11" i="5"/>
  <c r="G11" i="5"/>
  <c r="H10" i="5"/>
  <c r="G10" i="5"/>
  <c r="I10" i="5" s="1"/>
  <c r="H9" i="5"/>
  <c r="G9" i="5"/>
  <c r="I9" i="5" s="1"/>
  <c r="H8" i="5"/>
  <c r="I8" i="5" s="1"/>
  <c r="G8" i="5"/>
  <c r="H7" i="5"/>
  <c r="G7" i="5"/>
  <c r="H6" i="5"/>
  <c r="G6" i="5"/>
  <c r="H5" i="5"/>
  <c r="G5" i="5"/>
  <c r="H4" i="5"/>
  <c r="G4" i="5"/>
  <c r="H33" i="8"/>
  <c r="G33" i="8"/>
  <c r="I33" i="8" s="1"/>
  <c r="H32" i="8"/>
  <c r="G32" i="8"/>
  <c r="I32" i="8" s="1"/>
  <c r="H31" i="8"/>
  <c r="G31" i="8"/>
  <c r="I31" i="8" s="1"/>
  <c r="H30" i="8"/>
  <c r="G30" i="8"/>
  <c r="I30" i="8" s="1"/>
  <c r="I38" i="8" s="1"/>
  <c r="H29" i="8"/>
  <c r="G29" i="8"/>
  <c r="I29" i="8" s="1"/>
  <c r="H28" i="8"/>
  <c r="G28" i="8"/>
  <c r="I28" i="8" s="1"/>
  <c r="H27" i="8"/>
  <c r="G27" i="8"/>
  <c r="I27" i="8" s="1"/>
  <c r="H26" i="8"/>
  <c r="G26" i="8"/>
  <c r="I26" i="8" s="1"/>
  <c r="H25" i="8"/>
  <c r="G25" i="8"/>
  <c r="I25" i="8" s="1"/>
  <c r="H24" i="8"/>
  <c r="G24" i="8"/>
  <c r="I24" i="8" s="1"/>
  <c r="H23" i="8"/>
  <c r="G23" i="8"/>
  <c r="I23" i="8" s="1"/>
  <c r="H22" i="8"/>
  <c r="G22" i="8"/>
  <c r="I22" i="8" s="1"/>
  <c r="H21" i="8"/>
  <c r="G21" i="8"/>
  <c r="I21" i="8" s="1"/>
  <c r="H20" i="8"/>
  <c r="G20" i="8"/>
  <c r="I20" i="8" s="1"/>
  <c r="H19" i="8"/>
  <c r="G19" i="8"/>
  <c r="I19" i="8" s="1"/>
  <c r="H18" i="8"/>
  <c r="G18" i="8"/>
  <c r="I18" i="8" s="1"/>
  <c r="H17" i="8"/>
  <c r="G17" i="8"/>
  <c r="I17" i="8" s="1"/>
  <c r="H16" i="8"/>
  <c r="G16" i="8"/>
  <c r="I16" i="8" s="1"/>
  <c r="H15" i="8"/>
  <c r="G15" i="8"/>
  <c r="I15" i="8" s="1"/>
  <c r="H14" i="8"/>
  <c r="G14" i="8"/>
  <c r="I14" i="8" s="1"/>
  <c r="H13" i="8"/>
  <c r="G13" i="8"/>
  <c r="I13" i="8" s="1"/>
  <c r="H12" i="8"/>
  <c r="G12" i="8"/>
  <c r="I12" i="8" s="1"/>
  <c r="H11" i="8"/>
  <c r="G11" i="8"/>
  <c r="I11" i="8" s="1"/>
  <c r="H10" i="8"/>
  <c r="G10" i="8"/>
  <c r="I10" i="8" s="1"/>
  <c r="H9" i="8"/>
  <c r="G9" i="8"/>
  <c r="I9" i="8" s="1"/>
  <c r="H8" i="8"/>
  <c r="G8" i="8"/>
  <c r="I8" i="8" s="1"/>
  <c r="H7" i="8"/>
  <c r="G7" i="8"/>
  <c r="I7" i="8" s="1"/>
  <c r="H6" i="8"/>
  <c r="G6" i="8"/>
  <c r="H5" i="8"/>
  <c r="G5" i="8"/>
  <c r="I33" i="5" l="1"/>
  <c r="I39" i="5" s="1"/>
  <c r="I28" i="5"/>
  <c r="I27" i="5"/>
  <c r="I37" i="5" s="1"/>
  <c r="F5" i="4" s="1"/>
  <c r="I11" i="5"/>
  <c r="I32" i="5"/>
  <c r="I31" i="5"/>
  <c r="I30" i="5"/>
  <c r="I5" i="8"/>
  <c r="I5" i="5"/>
  <c r="I6" i="8"/>
  <c r="I16" i="5"/>
  <c r="I15" i="5"/>
  <c r="I19" i="5"/>
  <c r="I4" i="5"/>
  <c r="I7" i="5"/>
  <c r="I6" i="5"/>
  <c r="I37" i="8"/>
  <c r="I39" i="8" l="1"/>
  <c r="I38" i="5"/>
  <c r="I36" i="5"/>
  <c r="I36" i="8"/>
  <c r="I40" i="5"/>
  <c r="E77" i="7"/>
  <c r="H77" i="7" s="1"/>
  <c r="H81" i="7" s="1"/>
  <c r="L5" i="4" l="1"/>
  <c r="E85" i="7"/>
</calcChain>
</file>

<file path=xl/sharedStrings.xml><?xml version="1.0" encoding="utf-8"?>
<sst xmlns="http://schemas.openxmlformats.org/spreadsheetml/2006/main" count="505" uniqueCount="317">
  <si>
    <t>Boundaries</t>
  </si>
  <si>
    <t>North</t>
  </si>
  <si>
    <t>East</t>
  </si>
  <si>
    <t>West</t>
  </si>
  <si>
    <t>:</t>
  </si>
  <si>
    <t>South</t>
  </si>
  <si>
    <t>As per Documents</t>
  </si>
  <si>
    <t>As per Site / Actual</t>
  </si>
  <si>
    <t>Government Guideline/ Circle rate for Land (Rs per sqft)</t>
  </si>
  <si>
    <t>Authorized Signatory Name &amp; Signature</t>
  </si>
  <si>
    <t>Name of Valuation Agency</t>
  </si>
  <si>
    <t>Boundaries Matching</t>
  </si>
  <si>
    <t>If No, then reason thereon</t>
  </si>
  <si>
    <t>As per Legal Documents</t>
  </si>
  <si>
    <t>Date of Technical Initiation</t>
  </si>
  <si>
    <t>Class of Locality</t>
  </si>
  <si>
    <t>Type of Road</t>
  </si>
  <si>
    <t>Distance from Bus stand (Km)</t>
  </si>
  <si>
    <t>Distance from the Main Market (Km)</t>
  </si>
  <si>
    <t>Property falls under Seismic Zone</t>
  </si>
  <si>
    <t>Property Falls under Flood Zone</t>
  </si>
  <si>
    <t>Zone/Locality/Surrounding/Civic Amenities</t>
  </si>
  <si>
    <t>Any risk of Demolition</t>
  </si>
  <si>
    <t>Property Falls in Cyclone Zone</t>
  </si>
  <si>
    <t>Electrification/Electric poles observed</t>
  </si>
  <si>
    <t>Latitude</t>
  </si>
  <si>
    <t>Longitude</t>
  </si>
  <si>
    <t>Valuer Certification/Disclaimer</t>
  </si>
  <si>
    <t>Extra Amenities available</t>
  </si>
  <si>
    <t>Infrastructure in the area</t>
  </si>
  <si>
    <t>Status of Holding</t>
  </si>
  <si>
    <t>Name of Engineer Visited the property</t>
  </si>
  <si>
    <t>Degree of Risk Associated</t>
  </si>
  <si>
    <t>Property Falls in CR Zone</t>
  </si>
  <si>
    <t>Date of Report Release</t>
  </si>
  <si>
    <t>Width of the Road in ft.</t>
  </si>
  <si>
    <t>NDMA Guidelines</t>
  </si>
  <si>
    <t>Building Permission &amp; Other Approvals</t>
  </si>
  <si>
    <t>Construction as per Approved/ Sanctioned Plans</t>
  </si>
  <si>
    <t xml:space="preserve">Project Specific Remarks &amp; Observation </t>
  </si>
  <si>
    <t>Remarks / Observations</t>
  </si>
  <si>
    <t>Site &amp; Building/Tower Photographs</t>
  </si>
  <si>
    <t>Location Cum Root Map (Satelite View)</t>
  </si>
  <si>
    <t>I have no bias with respect to the property that is the subject of this report or to the parties involved with this assignment.</t>
  </si>
  <si>
    <t>My engagement in this assignment was not contingent upon developing or reporting predetermined results.</t>
  </si>
  <si>
    <t>My compensation for completing this assignment is not contingent upon the reporting of predetermined value or direction in value that favours the cause of the client, the amount of the value opinion, the attainment of a stipulated result, or the occurrence of a subsequent event directly related to the intended use of this appraisal.</t>
  </si>
  <si>
    <t>V.S.JADON &amp; CO VALUERS  LLP</t>
  </si>
  <si>
    <t>-</t>
  </si>
  <si>
    <t>Bitumen</t>
  </si>
  <si>
    <t>Yes</t>
  </si>
  <si>
    <t>No</t>
  </si>
  <si>
    <t>None</t>
  </si>
  <si>
    <t>RCC</t>
  </si>
  <si>
    <t>Date &amp; Time of Site Visit</t>
  </si>
  <si>
    <t>Distance from nearest Railway/Metro/Airport (Km)</t>
  </si>
  <si>
    <t>Distance from the nearest School (Km)</t>
  </si>
  <si>
    <t>Distance from Hospital (Km)</t>
  </si>
  <si>
    <t>Guideline Values &amp; Distress Value</t>
  </si>
  <si>
    <t>Site Visit Date &amp; Time</t>
  </si>
  <si>
    <t>Government Guideline/ Circle rate for Flat Built up(Rs per sqft)</t>
  </si>
  <si>
    <t xml:space="preserve">Water Supply </t>
  </si>
  <si>
    <t>Electricity Supply</t>
  </si>
  <si>
    <t>Drainage Connection</t>
  </si>
  <si>
    <t>Valuation Report Format</t>
  </si>
  <si>
    <t>Name of the Customer</t>
  </si>
  <si>
    <t>Request From</t>
  </si>
  <si>
    <t xml:space="preserve">Godrej Housing Finance </t>
  </si>
  <si>
    <t>Data from Valuation Request Form</t>
  </si>
  <si>
    <t>Proposal ID/Application ID</t>
  </si>
  <si>
    <t>Case Type</t>
  </si>
  <si>
    <t>Branch Name</t>
  </si>
  <si>
    <t>Request From GHF Employee</t>
  </si>
  <si>
    <t>Name of Current Owner/Seller</t>
  </si>
  <si>
    <t>Name of the Person met at Site &amp; Contact No.</t>
  </si>
  <si>
    <t>Address of the Property being Appraised</t>
  </si>
  <si>
    <t>As per VRF</t>
  </si>
  <si>
    <t>As per Actual at Site</t>
  </si>
  <si>
    <t>Address1</t>
  </si>
  <si>
    <t>Address 2</t>
  </si>
  <si>
    <t>Address 3</t>
  </si>
  <si>
    <t>Location &amp; Property Specific Details (Based on Site Visit)</t>
  </si>
  <si>
    <t xml:space="preserve">Delivery Agency </t>
  </si>
  <si>
    <t>Type of Property.</t>
  </si>
  <si>
    <t>Name of the State</t>
  </si>
  <si>
    <t>Main Locality</t>
  </si>
  <si>
    <t>Sub Locality</t>
  </si>
  <si>
    <t>Street on which Property is located</t>
  </si>
  <si>
    <t>Nearest Landmark</t>
  </si>
  <si>
    <t>Pin Code</t>
  </si>
  <si>
    <t>Occupation Status</t>
  </si>
  <si>
    <t>Locality/Zoning type as per Latest Development Master Plan</t>
  </si>
  <si>
    <t>Property Usage</t>
  </si>
  <si>
    <t>Property Identifiable</t>
  </si>
  <si>
    <t>Property Demarcated separately</t>
  </si>
  <si>
    <t>Identified Through</t>
  </si>
  <si>
    <t>Name of City/Town/Village</t>
  </si>
  <si>
    <t>Roof Construction</t>
  </si>
  <si>
    <t>Type of Structure</t>
  </si>
  <si>
    <t>No. of Floors in the building</t>
  </si>
  <si>
    <t xml:space="preserve">Located on Floor No. </t>
  </si>
  <si>
    <t>Total No. of Flats / Units in building</t>
  </si>
  <si>
    <t>Internal Quality of construction</t>
  </si>
  <si>
    <t>External Finishing</t>
  </si>
  <si>
    <t>Type of Flooring</t>
  </si>
  <si>
    <t>Present Age of the Property in Yrs</t>
  </si>
  <si>
    <t>Future Physical Life of Property in Yrs</t>
  </si>
  <si>
    <t>Setbacks  / Margin (in Ft)</t>
  </si>
  <si>
    <t>Front</t>
  </si>
  <si>
    <t>Rear</t>
  </si>
  <si>
    <t>Left Side</t>
  </si>
  <si>
    <t>Right Side</t>
  </si>
  <si>
    <t>Setbacks  / Margin in the Building (in Ft).</t>
  </si>
  <si>
    <t>As per sanctioned/ permissible byelaws</t>
  </si>
  <si>
    <t>Area &amp; Accommodation Details</t>
  </si>
  <si>
    <t>Floor (Pl mention only applicable floor)</t>
  </si>
  <si>
    <t>Accomodation</t>
  </si>
  <si>
    <t>Permissible Area (Sft)</t>
  </si>
  <si>
    <t>Adopted Area (Sft)</t>
  </si>
  <si>
    <t>Details of Approved Plan with approval no and date</t>
  </si>
  <si>
    <t>Work Progress observed at site</t>
  </si>
  <si>
    <t>If plans not available whether the structure confirming to the local byelaws.</t>
  </si>
  <si>
    <t>Violations Observed if Any</t>
  </si>
  <si>
    <t>Any other docs like P-Tax/E-Bill/Society NOC etc</t>
  </si>
  <si>
    <t>RERA Number for Builder Project</t>
  </si>
  <si>
    <t>Estimate Analysis (Applicable only in Self Construction Cases)</t>
  </si>
  <si>
    <t>Submitted Estimated Cost (In Rs per Sqft)</t>
  </si>
  <si>
    <t>Total Estimate submitted (in Rs)</t>
  </si>
  <si>
    <t>Justified Estimated Cost (in Rs per Sqft)</t>
  </si>
  <si>
    <t>Adoptable / Justified Estimated Cost (In Rs)</t>
  </si>
  <si>
    <t xml:space="preserve">Property  Valuation </t>
  </si>
  <si>
    <t>Valuation of Independent House/Bunglow/Commerical/Industrial Building/Land</t>
  </si>
  <si>
    <t>Land Area (In Sqft)</t>
  </si>
  <si>
    <t>Rate Range of land in the locality (Rs Per Sqft)</t>
  </si>
  <si>
    <t>Recommended Rate of Land (Rs per sqft)</t>
  </si>
  <si>
    <t>Pls specify if any special amenties provided</t>
  </si>
  <si>
    <t>Total Land Value (in Rs)</t>
  </si>
  <si>
    <t>Market Value of Land &amp; Building for 100% complete property (in Rs)</t>
  </si>
  <si>
    <t>Valuation of  Flat / Shop / Office / Industrial / Other unit etc</t>
  </si>
  <si>
    <t>Adoptable Built-up Area (in Sqft)</t>
  </si>
  <si>
    <t>Construction Cost (Rs per sft)</t>
  </si>
  <si>
    <t xml:space="preserve">Total Construction Value for 100% complete building (in Rs) </t>
  </si>
  <si>
    <t>Addl Cost incurred for amenities (in Rs)</t>
  </si>
  <si>
    <t xml:space="preserve">Total Construction Value at present construction stage (in Rs) </t>
  </si>
  <si>
    <t>Market Value of Land &amp; Building at present stage of completion (in Rs)</t>
  </si>
  <si>
    <t>Flat / Apartment / Shop / Office on adopted Area (in Sqft)</t>
  </si>
  <si>
    <t>Total Market Value of Flat / Shop / Flat / Office on 100% complete (in Rs)</t>
  </si>
  <si>
    <t>Rate Range in the locality (Rs per sqft)</t>
  </si>
  <si>
    <t>Rate considered (Rs per sqft)</t>
  </si>
  <si>
    <t>Total Market Value of Flat / Shop / Flat / Office on present completion stage (in Rs)</t>
  </si>
  <si>
    <t>Name of the Customer/Applicant</t>
  </si>
  <si>
    <t>We hereby declare that:</t>
  </si>
  <si>
    <t>We have no direct or indirect interest in the property valued.</t>
  </si>
  <si>
    <t xml:space="preserve">The information furnished in the report is true and correct to the best of our knowledge and belief. </t>
  </si>
  <si>
    <t>The fair market value indicated in the report is an opinion of the value prevailing on the date of the said report and is based on market feedback on values of similar properties. The client is free to obtain other independent opinions on the same. The fair, market value of such properties/localities may increase or decrease, depending on the future market conditions and scenarios. This report does not certify or confirm any ownership or title of the property that has been valued.</t>
  </si>
  <si>
    <t>Mumbai Regional</t>
  </si>
  <si>
    <t>Freehold</t>
  </si>
  <si>
    <t>Maharashtra</t>
  </si>
  <si>
    <t>Good</t>
  </si>
  <si>
    <t>Verified</t>
  </si>
  <si>
    <t>NA</t>
  </si>
  <si>
    <t>Completed</t>
  </si>
  <si>
    <t>RCC framed structure</t>
  </si>
  <si>
    <t>Zone II</t>
  </si>
  <si>
    <t>Documented Boundaries not mentioned</t>
  </si>
  <si>
    <t>Gross Carpet Area (Sft)</t>
  </si>
  <si>
    <t>Sale Agreement /Index II</t>
  </si>
  <si>
    <t>Amenities and other costs if any 2 Covered  Car Parking (in Rs)</t>
  </si>
  <si>
    <t>Provided</t>
  </si>
  <si>
    <t>Approx 18 Feet</t>
  </si>
  <si>
    <t>1302-ELLORA FIESTA, PLOT NO. 8, SECTOR 11, OPP. JUINAGAR RAILWAY STATION,
SANPADA, NAVI MUMBAI 400 706.
TEL: 022-27758396/5 Email: vsjcvaluer@gmail.com.
Web site: www.vsjadon.com</t>
  </si>
  <si>
    <t>Distress Value (In Rs.)</t>
  </si>
  <si>
    <t xml:space="preserve">1) Index II/Sale agreement Details                                                 </t>
  </si>
  <si>
    <t>Date:</t>
  </si>
  <si>
    <t xml:space="preserve">Market Value:   </t>
  </si>
  <si>
    <t>Government value:</t>
  </si>
  <si>
    <t>Market Research Data</t>
  </si>
  <si>
    <t>Source</t>
  </si>
  <si>
    <t>Plot area</t>
  </si>
  <si>
    <t>Net Carpet</t>
  </si>
  <si>
    <t>FB Area</t>
  </si>
  <si>
    <t>Other</t>
  </si>
  <si>
    <t>Gross Carpet</t>
  </si>
  <si>
    <t>Net Builtup Area</t>
  </si>
  <si>
    <t>Gross Builtup</t>
  </si>
  <si>
    <t>Saleable</t>
  </si>
  <si>
    <t>Builder Saleable Area</t>
  </si>
  <si>
    <t>Rate on Carpet  Area</t>
  </si>
  <si>
    <t>Equivalent Rate on Salebale</t>
  </si>
  <si>
    <t>Market Value</t>
  </si>
  <si>
    <t>Realizable Value</t>
  </si>
  <si>
    <t>Measurement</t>
  </si>
  <si>
    <t>Approved Plan</t>
  </si>
  <si>
    <t xml:space="preserve">As per Sale Agreement </t>
  </si>
  <si>
    <t>Index II</t>
  </si>
  <si>
    <t>Allotment letter</t>
  </si>
  <si>
    <t>Rate enquired</t>
  </si>
  <si>
    <t>99 acres</t>
  </si>
  <si>
    <t>Same building</t>
  </si>
  <si>
    <t>Average</t>
  </si>
  <si>
    <t xml:space="preserve">Valuation Adopted </t>
  </si>
  <si>
    <t>Car parking &amp; Amenities</t>
  </si>
  <si>
    <t>Final Market Value</t>
  </si>
  <si>
    <t>Revised Valuation 1</t>
  </si>
  <si>
    <t>Revised Valuation 2</t>
  </si>
  <si>
    <t xml:space="preserve">VALUER Name :-  </t>
  </si>
  <si>
    <t>Broker ref :</t>
  </si>
  <si>
    <t xml:space="preserve">Name </t>
  </si>
  <si>
    <t>Contact No.</t>
  </si>
  <si>
    <t>Vlaue</t>
  </si>
  <si>
    <t>1)</t>
  </si>
  <si>
    <t>2)</t>
  </si>
  <si>
    <t>3)</t>
  </si>
  <si>
    <t>Sr</t>
  </si>
  <si>
    <t>Item</t>
  </si>
  <si>
    <t>L</t>
  </si>
  <si>
    <t>W</t>
  </si>
  <si>
    <t>Actual W</t>
  </si>
  <si>
    <t>Actual L</t>
  </si>
  <si>
    <t>Area</t>
  </si>
  <si>
    <t>Feet</t>
  </si>
  <si>
    <t>Inch</t>
  </si>
  <si>
    <t>Hall</t>
  </si>
  <si>
    <t>DiNING</t>
  </si>
  <si>
    <t>Kitchen</t>
  </si>
  <si>
    <t>Toilet 1</t>
  </si>
  <si>
    <t>Toilet 2</t>
  </si>
  <si>
    <t>Toilet 3</t>
  </si>
  <si>
    <t>Toilet 4</t>
  </si>
  <si>
    <t>Bed Room 1</t>
  </si>
  <si>
    <t>Bed Room 2</t>
  </si>
  <si>
    <t>Bed Room 3</t>
  </si>
  <si>
    <t>Cup Board 1</t>
  </si>
  <si>
    <t>Cup Board 2</t>
  </si>
  <si>
    <t>Cup Board 3</t>
  </si>
  <si>
    <t>Passage 1</t>
  </si>
  <si>
    <t>Passage 2</t>
  </si>
  <si>
    <t>Passage 3</t>
  </si>
  <si>
    <t>Passage 4</t>
  </si>
  <si>
    <t>Passage 5</t>
  </si>
  <si>
    <t>Covered Balcony 3</t>
  </si>
  <si>
    <t>Covered Balcony 4</t>
  </si>
  <si>
    <t>Covered Balcony 5</t>
  </si>
  <si>
    <t>Covered Balcony 6</t>
  </si>
  <si>
    <t>Open Balcony 3</t>
  </si>
  <si>
    <t>Flower Bed 1</t>
  </si>
  <si>
    <t>Flower Bed 2</t>
  </si>
  <si>
    <t>Flower Bed 3</t>
  </si>
  <si>
    <t>Terrace 1</t>
  </si>
  <si>
    <t>Terrace 2</t>
  </si>
  <si>
    <t>Terrace 3</t>
  </si>
  <si>
    <t>Any Other Area</t>
  </si>
  <si>
    <t>Net Carpet Area</t>
  </si>
  <si>
    <t>fungi.</t>
  </si>
  <si>
    <t>Terrace  Area</t>
  </si>
  <si>
    <t>Other Area</t>
  </si>
  <si>
    <t>Gross Carpet Area</t>
  </si>
  <si>
    <t>Bed Room 4</t>
  </si>
  <si>
    <t>Dry Balcony 1</t>
  </si>
  <si>
    <t>Open Balcony 1</t>
  </si>
  <si>
    <t>Open Balcony 2</t>
  </si>
  <si>
    <t>Middle Class</t>
  </si>
  <si>
    <t>Mr. Ajay Songare has personally inspected the property and the report was prepared by</t>
  </si>
  <si>
    <t xml:space="preserve">Mumbai </t>
  </si>
  <si>
    <t>Vacant</t>
  </si>
  <si>
    <t>Plan not provided to us</t>
  </si>
  <si>
    <t>Part OC Number and Date</t>
  </si>
  <si>
    <t>WS</t>
  </si>
  <si>
    <t>Loft</t>
  </si>
  <si>
    <t>Value</t>
  </si>
  <si>
    <t>Rate</t>
  </si>
  <si>
    <t>Pvt Builder</t>
  </si>
  <si>
    <t xml:space="preserve"> Years</t>
  </si>
  <si>
    <t xml:space="preserve">  Years (Subjected to periodic Maintenance)</t>
  </si>
  <si>
    <t>Mr Sachin Soni &amp; Babubhai Soni</t>
  </si>
  <si>
    <t>12-11-2021 &amp; 5.56 Pm</t>
  </si>
  <si>
    <t>GHF1001HL0005959</t>
  </si>
  <si>
    <t>Home Loan Resale</t>
  </si>
  <si>
    <t>Flat No.404, 4th Floor, B-Wing, Prakruti Pearl CHSL,</t>
  </si>
  <si>
    <t xml:space="preserve"> Hiranandani Estate Road, GB Road,                    </t>
  </si>
  <si>
    <t>Thane West, Thane, 400607</t>
  </si>
  <si>
    <t xml:space="preserve"> Hiranandani Estate Road, GB Road, Survey No.69, Hissa No.1,        </t>
  </si>
  <si>
    <t xml:space="preserve"> Hiranandani Estate Road, GB Road, Survey No.69, Hissa No.1,     </t>
  </si>
  <si>
    <t>Residential</t>
  </si>
  <si>
    <t xml:space="preserve"> On 4th  Floor</t>
  </si>
  <si>
    <t>Thane West</t>
  </si>
  <si>
    <t>400 607</t>
  </si>
  <si>
    <t>Mr.Hitesh Panjabi (Broker)</t>
  </si>
  <si>
    <t>4th Floor</t>
  </si>
  <si>
    <t>Near Hiranandani Estate Road</t>
  </si>
  <si>
    <t>Near Bayer House</t>
  </si>
  <si>
    <t>Roadas Enclave</t>
  </si>
  <si>
    <t>A-Wing</t>
  </si>
  <si>
    <t>Compound</t>
  </si>
  <si>
    <t>Aminities</t>
  </si>
  <si>
    <t>4th  Floor (As per Measurement)</t>
  </si>
  <si>
    <t>4th Floor (As per Documents)</t>
  </si>
  <si>
    <t>1BHK</t>
  </si>
  <si>
    <t xml:space="preserve">6610/2015 
Dated: 12/06/2015
</t>
  </si>
  <si>
    <t xml:space="preserve">Flat No.404, 4th Floor, B-Wing, Prakruti Pearl CHSL,  Hiranandani Estate Road, GB Road, Survey No.69, Hissa No.1, Thane West, Thane, 400607  </t>
  </si>
  <si>
    <t xml:space="preserve">9.1 KM from Thane Railway
Station
</t>
  </si>
  <si>
    <t>700m From unicorn @ Inorbit Mall</t>
  </si>
  <si>
    <t>About 1.3 KM form Hiranandani  Hospital</t>
  </si>
  <si>
    <t>About 900M from The Hiranandani Foundation School</t>
  </si>
  <si>
    <t xml:space="preserve"> Mr.Ajay Songare</t>
  </si>
  <si>
    <t>Magic Bricks</t>
  </si>
  <si>
    <t>NOBROKER</t>
  </si>
  <si>
    <t xml:space="preserve">Mr.Gulbahar Sing &amp; Radhika </t>
  </si>
  <si>
    <t>Mr. Hitesh Punjabi (Agent - Mobile No.9969865882)</t>
  </si>
  <si>
    <t>Gr. + 16th   Floors</t>
  </si>
  <si>
    <t>Developed</t>
  </si>
  <si>
    <t>About 2.1 KM fromThane bus stop</t>
  </si>
  <si>
    <t>1 BHK Flat</t>
  </si>
  <si>
    <t>Saleable Area (Sft)</t>
  </si>
  <si>
    <t xml:space="preserve">Copy of Index II Number and Date
</t>
  </si>
  <si>
    <t>No.S06/0016/08 TMC/TDD/OCC/0047/12 Dated:30/08/2012
(OC is for Building No.1 &amp; 2
(Gr./Stilt + 15th + 16th Floors)</t>
  </si>
  <si>
    <t>Rs. 10,000/-  To Rs. 11,000/-
(Rate on Saleable area)</t>
  </si>
  <si>
    <t xml:space="preserve">1. Construction work Completed
2. We considered Saleable area as per our calculation( Loading 50 % On Index II Carpet Area = 443*1.50 ) .
3. We considered Flat rate as per Market Inquires.
4. Market phenomenon regarding market value has been changing .In recent times properties are sold for a lump sum price. Because of the statutory restriction on built up or carpet area in documents .So the market rate is derivatives of market value &amp; area in document.Market rate given in report is not comparable to open enquiry in market.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</si>
</sst>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8" x14ac:knownFonts="1">
    <font>
      <sz val="11"/>
      <color theme="1"/>
      <name val="Calibri"/>
      <family val="2"/>
    </font>
    <font>
      <sz val="11"/>
      <color theme="1"/>
      <name val="Calibri"/>
      <family val="2"/>
      <scheme val="minor"/>
    </font>
    <font>
      <sz val="11"/>
      <color theme="1"/>
      <name val="Calibri"/>
      <family val="2"/>
    </font>
    <font>
      <b/>
      <sz val="11"/>
      <color theme="1"/>
      <name val="Calibri"/>
      <family val="2"/>
      <scheme val="minor"/>
    </font>
    <font>
      <b/>
      <sz val="16"/>
      <name val="Times New Roman"/>
      <family val="1"/>
    </font>
    <font>
      <sz val="16"/>
      <color theme="1"/>
      <name val="Times New Roman"/>
      <family val="1"/>
    </font>
    <font>
      <sz val="16"/>
      <name val="Times New Roman"/>
      <family val="1"/>
    </font>
    <font>
      <b/>
      <sz val="16"/>
      <color theme="1"/>
      <name val="Times New Roman"/>
      <family val="1"/>
    </font>
    <font>
      <sz val="11"/>
      <name val="Calibri"/>
      <family val="2"/>
      <scheme val="minor"/>
    </font>
    <font>
      <b/>
      <sz val="11"/>
      <name val="Calibri"/>
      <family val="2"/>
      <scheme val="minor"/>
    </font>
    <font>
      <b/>
      <sz val="14"/>
      <color theme="1"/>
      <name val="Calibri"/>
      <family val="2"/>
      <scheme val="minor"/>
    </font>
    <font>
      <b/>
      <sz val="12"/>
      <color theme="1"/>
      <name val="Calibri"/>
      <family val="2"/>
      <scheme val="minor"/>
    </font>
    <font>
      <sz val="11"/>
      <color indexed="8"/>
      <name val="Calibri"/>
      <family val="2"/>
    </font>
    <font>
      <sz val="14"/>
      <color theme="1"/>
      <name val="Calibri"/>
      <family val="2"/>
      <scheme val="minor"/>
    </font>
    <font>
      <sz val="11"/>
      <color rgb="FF000000"/>
      <name val="Calibri"/>
      <family val="2"/>
    </font>
    <font>
      <sz val="12"/>
      <color rgb="FF222222"/>
      <name val="Arial"/>
      <family val="2"/>
    </font>
    <font>
      <b/>
      <sz val="11"/>
      <color theme="1"/>
      <name val="Times New Roman"/>
      <family val="1"/>
    </font>
    <font>
      <sz val="11"/>
      <color theme="1"/>
      <name val="Times New Roman"/>
      <family val="1"/>
    </font>
  </fonts>
  <fills count="7">
    <fill>
      <patternFill patternType="none"/>
    </fill>
    <fill>
      <patternFill patternType="gray125"/>
    </fill>
    <fill>
      <patternFill patternType="solid">
        <fgColor theme="6" tint="0.39997558519241921"/>
        <bgColor indexed="64"/>
      </patternFill>
    </fill>
    <fill>
      <patternFill patternType="solid">
        <fgColor theme="9" tint="0.79998168889431442"/>
        <bgColor indexed="64"/>
      </patternFill>
    </fill>
    <fill>
      <patternFill patternType="solid">
        <fgColor rgb="FFFEF2E8"/>
        <bgColor indexed="64"/>
      </patternFill>
    </fill>
    <fill>
      <patternFill patternType="solid">
        <fgColor theme="0"/>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43" fontId="2" fillId="0" borderId="0" applyFont="0" applyFill="0" applyBorder="0" applyAlignment="0" applyProtection="0"/>
    <xf numFmtId="0" fontId="12" fillId="0" borderId="0"/>
  </cellStyleXfs>
  <cellXfs count="287">
    <xf numFmtId="0" fontId="0" fillId="0" borderId="0" xfId="0"/>
    <xf numFmtId="0" fontId="0" fillId="0" borderId="1" xfId="0" applyBorder="1"/>
    <xf numFmtId="0" fontId="0" fillId="0" borderId="0" xfId="0" applyBorder="1"/>
    <xf numFmtId="0" fontId="0" fillId="0" borderId="7" xfId="0" applyBorder="1"/>
    <xf numFmtId="0" fontId="0" fillId="0" borderId="1" xfId="0" applyBorder="1" applyAlignment="1">
      <alignment wrapText="1"/>
    </xf>
    <xf numFmtId="0" fontId="6" fillId="0" borderId="1" xfId="0" applyFont="1" applyFill="1" applyBorder="1" applyAlignment="1">
      <alignment horizontal="center" vertical="top" wrapText="1"/>
    </xf>
    <xf numFmtId="0" fontId="5" fillId="0" borderId="0" xfId="0" applyFont="1" applyAlignment="1">
      <alignment vertical="top"/>
    </xf>
    <xf numFmtId="0" fontId="6" fillId="4" borderId="2" xfId="0" applyFont="1" applyFill="1" applyBorder="1" applyAlignment="1">
      <alignment vertical="top" wrapText="1"/>
    </xf>
    <xf numFmtId="14" fontId="6" fillId="4" borderId="1" xfId="0" applyNumberFormat="1" applyFont="1" applyFill="1" applyBorder="1" applyAlignment="1">
      <alignment vertical="top" wrapText="1"/>
    </xf>
    <xf numFmtId="0" fontId="6" fillId="0" borderId="5" xfId="0" applyFont="1" applyFill="1" applyBorder="1" applyAlignment="1">
      <alignment vertical="top" wrapText="1"/>
    </xf>
    <xf numFmtId="0" fontId="5" fillId="0" borderId="0" xfId="0" applyFont="1" applyBorder="1" applyAlignment="1">
      <alignment vertical="top"/>
    </xf>
    <xf numFmtId="0" fontId="6" fillId="0" borderId="7" xfId="0" applyFont="1" applyFill="1" applyBorder="1" applyAlignment="1">
      <alignment horizontal="center" vertical="top" wrapText="1"/>
    </xf>
    <xf numFmtId="0" fontId="6" fillId="0" borderId="7" xfId="0" applyFont="1" applyFill="1" applyBorder="1" applyAlignment="1">
      <alignment vertical="top" wrapText="1"/>
    </xf>
    <xf numFmtId="0" fontId="6" fillId="0" borderId="1" xfId="0" applyFont="1" applyFill="1" applyBorder="1" applyAlignment="1">
      <alignment vertical="top"/>
    </xf>
    <xf numFmtId="0" fontId="6" fillId="3" borderId="1" xfId="0" applyFont="1" applyFill="1" applyBorder="1" applyAlignment="1">
      <alignment vertical="top" wrapText="1"/>
    </xf>
    <xf numFmtId="0" fontId="4" fillId="0" borderId="1" xfId="0" applyFont="1" applyFill="1" applyBorder="1" applyAlignment="1">
      <alignment vertical="top" wrapText="1"/>
    </xf>
    <xf numFmtId="0" fontId="5" fillId="0" borderId="0" xfId="0" applyFont="1" applyAlignment="1">
      <alignment horizontal="center" vertical="top"/>
    </xf>
    <xf numFmtId="0" fontId="6" fillId="0"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6" fillId="0" borderId="9" xfId="0"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4" borderId="1" xfId="0" applyFont="1" applyFill="1" applyBorder="1" applyAlignment="1">
      <alignment vertical="top" wrapText="1"/>
    </xf>
    <xf numFmtId="0" fontId="6" fillId="0" borderId="1" xfId="0" applyFont="1" applyFill="1" applyBorder="1" applyAlignment="1">
      <alignment horizontal="center" vertical="top"/>
    </xf>
    <xf numFmtId="0" fontId="6"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4" borderId="1"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7" xfId="0" applyFont="1" applyFill="1" applyBorder="1" applyAlignment="1">
      <alignment horizontal="left" vertical="top" wrapText="1"/>
    </xf>
    <xf numFmtId="0" fontId="6" fillId="4" borderId="1" xfId="0" applyFont="1" applyFill="1" applyBorder="1" applyAlignment="1">
      <alignment vertical="top" wrapText="1"/>
    </xf>
    <xf numFmtId="0" fontId="6" fillId="0" borderId="1" xfId="0" applyFont="1" applyFill="1" applyBorder="1" applyAlignment="1">
      <alignment vertical="top" wrapText="1"/>
    </xf>
    <xf numFmtId="0" fontId="6" fillId="4" borderId="1" xfId="0" applyFont="1" applyFill="1" applyBorder="1" applyAlignment="1">
      <alignment horizontal="left" vertical="top" wrapText="1"/>
    </xf>
    <xf numFmtId="0" fontId="6" fillId="4" borderId="1" xfId="0" applyFont="1" applyFill="1" applyBorder="1" applyAlignment="1">
      <alignment vertical="top" wrapText="1"/>
    </xf>
    <xf numFmtId="0" fontId="6" fillId="4"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4" borderId="1" xfId="0" applyFont="1" applyFill="1" applyBorder="1" applyAlignment="1">
      <alignment vertical="top" wrapText="1"/>
    </xf>
    <xf numFmtId="0" fontId="6" fillId="0" borderId="1" xfId="0" applyFont="1" applyFill="1" applyBorder="1" applyAlignment="1">
      <alignment horizontal="left" vertical="top" wrapText="1"/>
    </xf>
    <xf numFmtId="0" fontId="6" fillId="4" borderId="1" xfId="0" applyFont="1" applyFill="1" applyBorder="1" applyAlignment="1">
      <alignment vertical="top" wrapText="1"/>
    </xf>
    <xf numFmtId="0" fontId="6" fillId="0" borderId="1" xfId="0" applyFont="1" applyFill="1" applyBorder="1" applyAlignment="1">
      <alignment vertical="top" wrapText="1"/>
    </xf>
    <xf numFmtId="0" fontId="6" fillId="4" borderId="2"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4" borderId="1" xfId="0" applyFont="1" applyFill="1" applyBorder="1" applyAlignment="1">
      <alignment horizontal="left" vertical="top" wrapText="1"/>
    </xf>
    <xf numFmtId="0" fontId="8" fillId="0" borderId="1" xfId="0" applyFont="1" applyFill="1" applyBorder="1" applyAlignment="1">
      <alignment vertical="center" wrapText="1"/>
    </xf>
    <xf numFmtId="0" fontId="6"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6" fillId="0" borderId="16"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7" xfId="0" applyFont="1" applyFill="1" applyBorder="1" applyAlignment="1">
      <alignment horizontal="center" vertical="center"/>
    </xf>
    <xf numFmtId="0" fontId="8" fillId="4" borderId="5" xfId="0" applyFont="1" applyFill="1" applyBorder="1" applyAlignment="1">
      <alignment vertical="center" wrapText="1"/>
    </xf>
    <xf numFmtId="0" fontId="6" fillId="0" borderId="1" xfId="0" applyFont="1" applyFill="1" applyBorder="1" applyAlignment="1">
      <alignment horizontal="left" vertical="top"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6"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43" fontId="6" fillId="4" borderId="1" xfId="2" applyFont="1" applyFill="1" applyBorder="1" applyAlignment="1">
      <alignment horizontal="left" vertical="top" wrapText="1"/>
    </xf>
    <xf numFmtId="0" fontId="6" fillId="0" borderId="1" xfId="0" applyFont="1" applyFill="1" applyBorder="1" applyAlignment="1">
      <alignment vertical="top" wrapText="1"/>
    </xf>
    <xf numFmtId="14" fontId="6" fillId="4" borderId="1" xfId="0" applyNumberFormat="1" applyFont="1" applyFill="1" applyBorder="1" applyAlignment="1">
      <alignment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0" fillId="0" borderId="16" xfId="0" applyBorder="1" applyAlignment="1">
      <alignment vertical="top" wrapText="1"/>
    </xf>
    <xf numFmtId="0" fontId="0" fillId="0" borderId="1" xfId="0" applyBorder="1" applyAlignment="1">
      <alignment vertical="top" wrapText="1"/>
    </xf>
    <xf numFmtId="0" fontId="0" fillId="0" borderId="17" xfId="0" applyFill="1" applyBorder="1" applyAlignment="1">
      <alignment vertical="top" wrapText="1"/>
    </xf>
    <xf numFmtId="0" fontId="0" fillId="0" borderId="31" xfId="0" applyBorder="1"/>
    <xf numFmtId="0" fontId="0" fillId="0" borderId="32" xfId="0" applyBorder="1"/>
    <xf numFmtId="1" fontId="12" fillId="0" borderId="32" xfId="3" applyNumberFormat="1" applyFont="1" applyBorder="1"/>
    <xf numFmtId="1" fontId="0" fillId="0" borderId="32" xfId="0" applyNumberFormat="1" applyBorder="1"/>
    <xf numFmtId="1" fontId="12" fillId="0" borderId="32" xfId="3" applyNumberFormat="1" applyBorder="1"/>
    <xf numFmtId="2" fontId="0" fillId="0" borderId="32" xfId="0" applyNumberFormat="1" applyBorder="1"/>
    <xf numFmtId="0" fontId="12" fillId="0" borderId="32" xfId="3" applyBorder="1"/>
    <xf numFmtId="0" fontId="0" fillId="0" borderId="33" xfId="0" applyBorder="1"/>
    <xf numFmtId="0" fontId="0" fillId="0" borderId="16" xfId="0" applyBorder="1"/>
    <xf numFmtId="1" fontId="0" fillId="0" borderId="1" xfId="0" applyNumberFormat="1" applyBorder="1"/>
    <xf numFmtId="2" fontId="0" fillId="0" borderId="1" xfId="0" applyNumberFormat="1" applyBorder="1"/>
    <xf numFmtId="0" fontId="0" fillId="0" borderId="17" xfId="0" applyBorder="1"/>
    <xf numFmtId="0" fontId="0" fillId="0" borderId="16" xfId="0" applyBorder="1" applyAlignment="1">
      <alignment wrapText="1"/>
    </xf>
    <xf numFmtId="1" fontId="12" fillId="0" borderId="1" xfId="3" applyNumberFormat="1" applyFont="1" applyBorder="1"/>
    <xf numFmtId="0" fontId="0" fillId="0" borderId="18" xfId="0" applyBorder="1"/>
    <xf numFmtId="0" fontId="0" fillId="0" borderId="34" xfId="0" applyBorder="1"/>
    <xf numFmtId="1" fontId="0" fillId="0" borderId="34" xfId="0" applyNumberFormat="1" applyBorder="1"/>
    <xf numFmtId="1" fontId="12" fillId="0" borderId="34" xfId="3" applyNumberFormat="1" applyBorder="1"/>
    <xf numFmtId="0" fontId="0" fillId="0" borderId="19" xfId="0" applyBorder="1"/>
    <xf numFmtId="0" fontId="3" fillId="0" borderId="15" xfId="0" applyFont="1" applyBorder="1"/>
    <xf numFmtId="0" fontId="0" fillId="0" borderId="35" xfId="0" applyBorder="1"/>
    <xf numFmtId="0" fontId="0" fillId="0" borderId="14" xfId="0" applyBorder="1"/>
    <xf numFmtId="0" fontId="0" fillId="0" borderId="36" xfId="0" applyBorder="1"/>
    <xf numFmtId="0" fontId="0" fillId="0" borderId="9" xfId="0" applyBorder="1"/>
    <xf numFmtId="1" fontId="0" fillId="0" borderId="9" xfId="0" applyNumberFormat="1" applyBorder="1"/>
    <xf numFmtId="0" fontId="0" fillId="0" borderId="37" xfId="0" applyBorder="1"/>
    <xf numFmtId="1" fontId="0" fillId="0" borderId="7" xfId="0" applyNumberFormat="1" applyBorder="1"/>
    <xf numFmtId="0" fontId="0" fillId="0" borderId="30" xfId="0" applyBorder="1"/>
    <xf numFmtId="0" fontId="0" fillId="0" borderId="29" xfId="0" applyBorder="1"/>
    <xf numFmtId="0" fontId="3" fillId="0" borderId="31" xfId="0" applyFont="1" applyBorder="1"/>
    <xf numFmtId="0" fontId="3" fillId="0" borderId="33" xfId="0" applyFont="1" applyBorder="1"/>
    <xf numFmtId="0" fontId="3" fillId="0" borderId="16" xfId="0" applyFont="1" applyBorder="1"/>
    <xf numFmtId="0" fontId="3" fillId="0" borderId="17" xfId="0" applyFont="1" applyBorder="1"/>
    <xf numFmtId="0" fontId="0" fillId="0" borderId="1" xfId="0" applyFont="1" applyBorder="1"/>
    <xf numFmtId="0" fontId="12" fillId="0" borderId="1" xfId="3" applyFont="1" applyBorder="1"/>
    <xf numFmtId="0" fontId="3" fillId="0" borderId="1" xfId="0" applyFont="1" applyBorder="1"/>
    <xf numFmtId="0" fontId="3" fillId="0" borderId="38" xfId="0" applyFont="1" applyBorder="1"/>
    <xf numFmtId="0" fontId="0" fillId="0" borderId="7" xfId="0" applyFont="1" applyBorder="1"/>
    <xf numFmtId="0" fontId="12" fillId="0" borderId="7" xfId="3" applyFont="1" applyBorder="1"/>
    <xf numFmtId="0" fontId="3" fillId="0" borderId="7" xfId="0" applyFont="1" applyBorder="1"/>
    <xf numFmtId="0" fontId="10" fillId="0" borderId="9" xfId="0" applyFont="1" applyBorder="1"/>
    <xf numFmtId="0" fontId="14" fillId="0" borderId="0" xfId="0" applyFont="1" applyBorder="1"/>
    <xf numFmtId="14" fontId="14" fillId="0" borderId="0" xfId="0" applyNumberFormat="1" applyFont="1" applyBorder="1" applyAlignment="1">
      <alignment horizontal="right" vertical="top"/>
    </xf>
    <xf numFmtId="0" fontId="2" fillId="0" borderId="0" xfId="0" applyFont="1" applyBorder="1" applyAlignment="1">
      <alignment vertical="top"/>
    </xf>
    <xf numFmtId="14" fontId="2" fillId="0" borderId="0" xfId="0" applyNumberFormat="1" applyFont="1" applyBorder="1" applyAlignment="1">
      <alignment vertical="top"/>
    </xf>
    <xf numFmtId="0" fontId="14" fillId="0" borderId="0" xfId="0" applyFont="1" applyBorder="1" applyAlignment="1">
      <alignment vertical="top"/>
    </xf>
    <xf numFmtId="0" fontId="14" fillId="0" borderId="0" xfId="0" applyFont="1" applyBorder="1" applyAlignment="1">
      <alignment horizontal="right" vertical="top"/>
    </xf>
    <xf numFmtId="14" fontId="2" fillId="0" borderId="0" xfId="0" applyNumberFormat="1" applyFont="1" applyBorder="1" applyAlignment="1">
      <alignment horizontal="right" vertical="top"/>
    </xf>
    <xf numFmtId="0" fontId="14" fillId="0" borderId="0" xfId="0" applyFont="1" applyBorder="1" applyAlignment="1">
      <alignment vertical="top" wrapText="1"/>
    </xf>
    <xf numFmtId="0" fontId="15" fillId="0" borderId="0" xfId="0" applyFont="1" applyBorder="1" applyAlignment="1">
      <alignment vertical="center" wrapText="1"/>
    </xf>
    <xf numFmtId="0" fontId="15" fillId="0" borderId="0" xfId="0" applyFont="1" applyAlignment="1">
      <alignment vertical="center" wrapText="1"/>
    </xf>
    <xf numFmtId="0" fontId="17" fillId="0" borderId="0" xfId="0" applyFont="1"/>
    <xf numFmtId="0" fontId="16" fillId="0" borderId="1" xfId="0" applyFont="1" applyBorder="1"/>
    <xf numFmtId="0" fontId="17" fillId="0" borderId="1" xfId="0" applyFont="1" applyBorder="1"/>
    <xf numFmtId="0" fontId="17" fillId="0" borderId="1" xfId="0" applyFont="1" applyBorder="1" applyAlignment="1">
      <alignment horizontal="center"/>
    </xf>
    <xf numFmtId="0" fontId="12" fillId="0" borderId="1" xfId="3" applyBorder="1"/>
    <xf numFmtId="0" fontId="17" fillId="0" borderId="2" xfId="0" applyFont="1" applyBorder="1"/>
    <xf numFmtId="0" fontId="12" fillId="0" borderId="1" xfId="3" applyBorder="1" applyAlignment="1">
      <alignment horizontal="center" vertical="center"/>
    </xf>
    <xf numFmtId="0" fontId="12" fillId="0" borderId="0" xfId="3" applyFont="1"/>
    <xf numFmtId="0" fontId="12" fillId="0" borderId="0" xfId="3"/>
    <xf numFmtId="0" fontId="17" fillId="0" borderId="0" xfId="1" applyFont="1"/>
    <xf numFmtId="0" fontId="16" fillId="0" borderId="1" xfId="1" applyFont="1" applyBorder="1"/>
    <xf numFmtId="0" fontId="17" fillId="0" borderId="1" xfId="1" applyFont="1" applyBorder="1"/>
    <xf numFmtId="0" fontId="17" fillId="0" borderId="1" xfId="1" applyFont="1" applyBorder="1" applyAlignment="1">
      <alignment horizontal="center"/>
    </xf>
    <xf numFmtId="0" fontId="12" fillId="0" borderId="0" xfId="3" applyBorder="1"/>
    <xf numFmtId="0" fontId="16" fillId="0" borderId="0" xfId="1" applyFont="1" applyBorder="1" applyAlignment="1"/>
    <xf numFmtId="0" fontId="16" fillId="0" borderId="0" xfId="1" applyFont="1" applyBorder="1"/>
    <xf numFmtId="0" fontId="17" fillId="0" borderId="0" xfId="1" applyFont="1" applyBorder="1"/>
    <xf numFmtId="0" fontId="17" fillId="0" borderId="0" xfId="1" applyFont="1" applyBorder="1" applyAlignment="1">
      <alignment horizontal="center"/>
    </xf>
    <xf numFmtId="0" fontId="17" fillId="0" borderId="2" xfId="1" applyFont="1" applyBorder="1"/>
    <xf numFmtId="0" fontId="6" fillId="4" borderId="2" xfId="0" applyFont="1" applyFill="1" applyBorder="1" applyAlignment="1">
      <alignment horizontal="left" vertical="center" wrapText="1"/>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1" fontId="12" fillId="0" borderId="7" xfId="3" applyNumberFormat="1" applyBorder="1"/>
    <xf numFmtId="2" fontId="0" fillId="0" borderId="7" xfId="0" applyNumberFormat="1" applyBorder="1"/>
    <xf numFmtId="1" fontId="0" fillId="0" borderId="7" xfId="0" applyNumberFormat="1" applyFont="1" applyBorder="1"/>
    <xf numFmtId="14" fontId="6" fillId="4" borderId="1" xfId="0" applyNumberFormat="1" applyFont="1" applyFill="1" applyBorder="1" applyAlignment="1">
      <alignment horizontal="right" vertical="center" wrapText="1"/>
    </xf>
    <xf numFmtId="1" fontId="8" fillId="4" borderId="1" xfId="0" applyNumberFormat="1" applyFont="1" applyFill="1" applyBorder="1" applyAlignment="1">
      <alignment horizontal="center" vertical="center" wrapText="1"/>
    </xf>
    <xf numFmtId="0" fontId="17" fillId="0" borderId="1" xfId="1" applyFont="1" applyFill="1" applyBorder="1"/>
    <xf numFmtId="0" fontId="12" fillId="0" borderId="1" xfId="3" applyFill="1" applyBorder="1"/>
    <xf numFmtId="0" fontId="0" fillId="0" borderId="1" xfId="0" applyFill="1" applyBorder="1"/>
    <xf numFmtId="0" fontId="0" fillId="0" borderId="7" xfId="0" applyFill="1" applyBorder="1"/>
    <xf numFmtId="1" fontId="0" fillId="0" borderId="1" xfId="0" applyNumberFormat="1" applyFill="1" applyBorder="1"/>
    <xf numFmtId="1" fontId="0" fillId="0" borderId="7" xfId="0" applyNumberFormat="1" applyFill="1" applyBorder="1"/>
    <xf numFmtId="0" fontId="6" fillId="0" borderId="1" xfId="0" applyFont="1" applyFill="1" applyBorder="1" applyAlignment="1">
      <alignment vertical="top" wrapText="1"/>
    </xf>
    <xf numFmtId="0" fontId="3" fillId="6" borderId="1" xfId="0" applyFont="1" applyFill="1" applyBorder="1"/>
    <xf numFmtId="0" fontId="6" fillId="0" borderId="1" xfId="0" applyFont="1" applyFill="1" applyBorder="1" applyAlignment="1">
      <alignment vertical="top" wrapText="1"/>
    </xf>
    <xf numFmtId="0" fontId="6" fillId="4" borderId="2"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2"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1" xfId="0" applyFont="1" applyFill="1" applyBorder="1" applyAlignment="1">
      <alignment horizontal="center" vertical="center" wrapText="1"/>
    </xf>
    <xf numFmtId="14" fontId="6" fillId="4" borderId="2" xfId="0" applyNumberFormat="1" applyFont="1" applyFill="1" applyBorder="1" applyAlignment="1">
      <alignment horizontal="left" vertical="top" wrapText="1"/>
    </xf>
    <xf numFmtId="0" fontId="4" fillId="2" borderId="1" xfId="0" applyFont="1" applyFill="1" applyBorder="1" applyAlignment="1">
      <alignment horizontal="center" vertical="top"/>
    </xf>
    <xf numFmtId="0" fontId="4" fillId="2" borderId="9" xfId="0" applyFont="1" applyFill="1" applyBorder="1" applyAlignment="1">
      <alignment horizontal="center" vertical="top"/>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4" fillId="2" borderId="5" xfId="0" applyFont="1" applyFill="1" applyBorder="1" applyAlignment="1">
      <alignment horizontal="center" vertical="top"/>
    </xf>
    <xf numFmtId="0" fontId="8" fillId="4" borderId="21" xfId="0" applyFont="1" applyFill="1" applyBorder="1" applyAlignment="1">
      <alignment horizontal="left" vertical="center" wrapText="1"/>
    </xf>
    <xf numFmtId="0" fontId="5" fillId="0" borderId="2" xfId="0" applyFont="1" applyFill="1" applyBorder="1" applyAlignment="1">
      <alignment horizontal="left" vertical="top" wrapText="1"/>
    </xf>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5" xfId="0" applyFont="1" applyFill="1" applyBorder="1" applyAlignment="1">
      <alignment horizontal="left" vertical="top"/>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5" xfId="0" applyFont="1" applyFill="1" applyBorder="1" applyAlignment="1">
      <alignment horizontal="center" vertical="top"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top"/>
    </xf>
    <xf numFmtId="0" fontId="5" fillId="0" borderId="3" xfId="0" applyFont="1" applyFill="1" applyBorder="1" applyAlignment="1">
      <alignment horizontal="left" vertical="top"/>
    </xf>
    <xf numFmtId="0" fontId="6" fillId="4" borderId="3" xfId="0" applyFont="1" applyFill="1" applyBorder="1" applyAlignment="1">
      <alignment horizontal="left" vertical="top" wrapText="1"/>
    </xf>
    <xf numFmtId="0" fontId="4" fillId="0" borderId="1"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4" borderId="5"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5" xfId="0" applyFont="1" applyFill="1" applyBorder="1" applyAlignment="1">
      <alignment horizontal="center" vertical="top" wrapText="1"/>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43" fontId="6" fillId="4" borderId="2" xfId="2" applyFont="1" applyFill="1" applyBorder="1" applyAlignment="1">
      <alignment horizontal="right" vertical="top" wrapText="1"/>
    </xf>
    <xf numFmtId="43" fontId="6" fillId="4" borderId="5" xfId="2" applyFont="1" applyFill="1" applyBorder="1" applyAlignment="1">
      <alignment horizontal="right" vertical="top" wrapText="1"/>
    </xf>
    <xf numFmtId="0" fontId="6" fillId="0" borderId="1" xfId="0"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6" fillId="5" borderId="2" xfId="0" applyFont="1" applyFill="1" applyBorder="1" applyAlignment="1">
      <alignment horizontal="left" vertical="top" wrapText="1"/>
    </xf>
    <xf numFmtId="0" fontId="6" fillId="5" borderId="3" xfId="0" applyFont="1" applyFill="1" applyBorder="1" applyAlignment="1">
      <alignment horizontal="left" vertical="top" wrapText="1"/>
    </xf>
    <xf numFmtId="0" fontId="6" fillId="5" borderId="5" xfId="0" applyFont="1" applyFill="1" applyBorder="1" applyAlignment="1">
      <alignment horizontal="left" vertical="top" wrapText="1"/>
    </xf>
    <xf numFmtId="0" fontId="6" fillId="2" borderId="3" xfId="0" applyFont="1" applyFill="1" applyBorder="1" applyAlignment="1">
      <alignment horizontal="center" vertical="top" wrapText="1"/>
    </xf>
    <xf numFmtId="0" fontId="6" fillId="2" borderId="5" xfId="0" applyFont="1" applyFill="1" applyBorder="1" applyAlignment="1">
      <alignment horizontal="center" vertical="top" wrapText="1"/>
    </xf>
    <xf numFmtId="0" fontId="8" fillId="0" borderId="1" xfId="0" applyFont="1" applyFill="1" applyBorder="1" applyAlignment="1">
      <alignment horizontal="center" vertical="center" wrapText="1"/>
    </xf>
    <xf numFmtId="22" fontId="6" fillId="4" borderId="8" xfId="0" applyNumberFormat="1"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4" borderId="8"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4" borderId="11" xfId="0" applyFont="1" applyFill="1" applyBorder="1" applyAlignment="1">
      <alignment horizontal="center" vertical="top" wrapText="1"/>
    </xf>
    <xf numFmtId="0" fontId="6" fillId="4" borderId="12" xfId="0" applyFont="1" applyFill="1" applyBorder="1" applyAlignment="1">
      <alignment horizontal="center" vertical="top" wrapText="1"/>
    </xf>
    <xf numFmtId="0" fontId="6" fillId="4" borderId="0"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0" borderId="7" xfId="0" applyFont="1" applyFill="1" applyBorder="1" applyAlignment="1">
      <alignment horizontal="left" vertical="top" wrapText="1"/>
    </xf>
    <xf numFmtId="1" fontId="6" fillId="4" borderId="1" xfId="0" applyNumberFormat="1" applyFont="1" applyFill="1" applyBorder="1" applyAlignment="1">
      <alignment horizontal="left" vertical="top" wrapText="1"/>
    </xf>
    <xf numFmtId="0" fontId="7" fillId="0" borderId="3" xfId="0" applyFont="1" applyBorder="1" applyAlignment="1">
      <alignment horizontal="left" vertical="top" wrapText="1"/>
    </xf>
    <xf numFmtId="0" fontId="6" fillId="0" borderId="12"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13" xfId="0" applyFont="1" applyFill="1" applyBorder="1" applyAlignment="1">
      <alignment horizontal="left" vertical="top" wrapText="1"/>
    </xf>
    <xf numFmtId="0" fontId="4" fillId="0" borderId="1" xfId="0" applyFont="1" applyFill="1" applyBorder="1" applyAlignment="1">
      <alignment horizontal="left" vertical="top" wrapText="1"/>
    </xf>
    <xf numFmtId="0" fontId="6" fillId="3"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6" fillId="3" borderId="19" xfId="0" applyFont="1" applyFill="1" applyBorder="1" applyAlignment="1">
      <alignment horizontal="center" vertical="top" wrapText="1"/>
    </xf>
    <xf numFmtId="0" fontId="6" fillId="3" borderId="20" xfId="0" applyFont="1" applyFill="1" applyBorder="1" applyAlignment="1">
      <alignment horizontal="center" vertical="top" wrapText="1"/>
    </xf>
    <xf numFmtId="0" fontId="6" fillId="3" borderId="18" xfId="0" applyFont="1" applyFill="1" applyBorder="1" applyAlignment="1">
      <alignment horizontal="center" vertical="top" wrapText="1"/>
    </xf>
    <xf numFmtId="0" fontId="6" fillId="3" borderId="14"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15" xfId="0" applyFont="1" applyFill="1" applyBorder="1" applyAlignment="1">
      <alignment horizontal="center" vertical="top" wrapText="1"/>
    </xf>
    <xf numFmtId="0" fontId="6" fillId="0" borderId="8"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1" xfId="0" applyFont="1" applyFill="1" applyBorder="1" applyAlignment="1">
      <alignment horizontal="left" vertical="top" wrapText="1"/>
    </xf>
    <xf numFmtId="1" fontId="6" fillId="0" borderId="2" xfId="0" applyNumberFormat="1" applyFont="1" applyFill="1" applyBorder="1" applyAlignment="1">
      <alignment horizontal="left" vertical="top" wrapText="1"/>
    </xf>
    <xf numFmtId="1" fontId="6" fillId="0" borderId="5" xfId="0" applyNumberFormat="1" applyFont="1" applyFill="1" applyBorder="1" applyAlignment="1">
      <alignment horizontal="left" vertical="top" wrapText="1"/>
    </xf>
    <xf numFmtId="1" fontId="6" fillId="0" borderId="1" xfId="0" applyNumberFormat="1"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5" xfId="0" applyFont="1" applyFill="1" applyBorder="1" applyAlignment="1">
      <alignment horizontal="left" vertical="top" wrapText="1"/>
    </xf>
    <xf numFmtId="0" fontId="6" fillId="4" borderId="2" xfId="0" applyFont="1" applyFill="1" applyBorder="1" applyAlignment="1">
      <alignment horizontal="right" vertical="center" wrapText="1"/>
    </xf>
    <xf numFmtId="0" fontId="6" fillId="4" borderId="5" xfId="0" applyFont="1" applyFill="1" applyBorder="1" applyAlignment="1">
      <alignment horizontal="right" vertical="center" wrapText="1"/>
    </xf>
    <xf numFmtId="0" fontId="0" fillId="0" borderId="29" xfId="0" applyBorder="1" applyAlignment="1">
      <alignment horizontal="center"/>
    </xf>
    <xf numFmtId="0" fontId="0" fillId="0" borderId="7" xfId="0" applyBorder="1" applyAlignment="1">
      <alignment horizontal="center"/>
    </xf>
    <xf numFmtId="0" fontId="0" fillId="0" borderId="30" xfId="0" applyBorder="1" applyAlignment="1">
      <alignment horizontal="center"/>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25" xfId="0" applyFont="1" applyBorder="1" applyAlignment="1">
      <alignment horizontal="center" vertical="center"/>
    </xf>
    <xf numFmtId="0" fontId="11" fillId="0" borderId="26"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3" fillId="0" borderId="28" xfId="0" applyFont="1" applyBorder="1" applyAlignment="1">
      <alignment horizontal="left"/>
    </xf>
    <xf numFmtId="0" fontId="3" fillId="0" borderId="3" xfId="0" applyFont="1" applyBorder="1" applyAlignment="1">
      <alignment horizontal="left"/>
    </xf>
    <xf numFmtId="0" fontId="3" fillId="0" borderId="21" xfId="0" applyFont="1" applyBorder="1" applyAlignment="1">
      <alignment horizontal="left"/>
    </xf>
    <xf numFmtId="0" fontId="3" fillId="0" borderId="39" xfId="0" applyFont="1" applyBorder="1" applyAlignment="1">
      <alignment horizontal="left"/>
    </xf>
    <xf numFmtId="0" fontId="3" fillId="0" borderId="40" xfId="0" applyFont="1" applyBorder="1" applyAlignment="1">
      <alignment horizontal="left"/>
    </xf>
    <xf numFmtId="0" fontId="3" fillId="0" borderId="41" xfId="0" applyFont="1" applyBorder="1" applyAlignment="1">
      <alignment horizontal="left"/>
    </xf>
    <xf numFmtId="0" fontId="10" fillId="0" borderId="9" xfId="0" applyFont="1" applyBorder="1" applyAlignment="1">
      <alignment horizontal="center"/>
    </xf>
    <xf numFmtId="0" fontId="13" fillId="0" borderId="9" xfId="0" applyFont="1" applyBorder="1" applyAlignment="1">
      <alignment horizontal="center"/>
    </xf>
    <xf numFmtId="0" fontId="0" fillId="0" borderId="1" xfId="0" applyBorder="1" applyAlignment="1">
      <alignment horizontal="center"/>
    </xf>
    <xf numFmtId="0" fontId="14" fillId="0" borderId="0" xfId="0" applyFont="1" applyBorder="1" applyAlignment="1">
      <alignment horizontal="right" vertical="top"/>
    </xf>
    <xf numFmtId="14" fontId="2" fillId="0" borderId="0" xfId="0" applyNumberFormat="1" applyFont="1" applyBorder="1" applyAlignment="1">
      <alignment horizontal="right" vertical="top"/>
    </xf>
    <xf numFmtId="0" fontId="2" fillId="0" borderId="0" xfId="0" applyFont="1" applyBorder="1" applyAlignment="1">
      <alignment vertical="top"/>
    </xf>
    <xf numFmtId="0" fontId="14" fillId="0" borderId="0" xfId="0" applyFont="1" applyBorder="1" applyAlignment="1">
      <alignment vertical="top" wrapText="1"/>
    </xf>
    <xf numFmtId="0" fontId="14" fillId="0" borderId="1" xfId="0" applyFont="1" applyBorder="1" applyAlignment="1">
      <alignment horizontal="center"/>
    </xf>
    <xf numFmtId="0" fontId="0" fillId="0" borderId="0" xfId="0" applyAlignment="1">
      <alignment horizontal="center"/>
    </xf>
    <xf numFmtId="0" fontId="16" fillId="0" borderId="1" xfId="0" applyFont="1" applyBorder="1" applyAlignment="1">
      <alignment horizontal="center"/>
    </xf>
    <xf numFmtId="0" fontId="16" fillId="0" borderId="1" xfId="1" applyFont="1" applyBorder="1" applyAlignment="1">
      <alignment horizontal="center"/>
    </xf>
    <xf numFmtId="0" fontId="16" fillId="0" borderId="2" xfId="1" applyFont="1" applyBorder="1" applyAlignment="1">
      <alignment horizontal="center"/>
    </xf>
    <xf numFmtId="0" fontId="16" fillId="0" borderId="5" xfId="1" applyFont="1" applyBorder="1" applyAlignment="1">
      <alignment horizontal="center"/>
    </xf>
    <xf numFmtId="1" fontId="8" fillId="4" borderId="17" xfId="0" applyNumberFormat="1" applyFont="1" applyFill="1" applyBorder="1" applyAlignment="1">
      <alignment horizontal="center" vertical="center"/>
    </xf>
  </cellXfs>
  <cellStyles count="4">
    <cellStyle name="Comma" xfId="2" builtinId="3"/>
    <cellStyle name="Excel Built-in Normal" xfId="3"/>
    <cellStyle name="Normal" xfId="0" builtinId="0"/>
    <cellStyle name="Normal 3" xfId="1"/>
  </cellStyles>
  <dxfs count="0"/>
  <tableStyles count="0" defaultTableStyle="TableStyleMedium9" defaultPivotStyle="PivotStyleLight16"/>
  <colors>
    <mruColors>
      <color rgb="FFFEF2E8"/>
      <color rgb="FFCC0066"/>
      <color rgb="FFFF0066"/>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415636</xdr:colOff>
      <xdr:row>87</xdr:row>
      <xdr:rowOff>311727</xdr:rowOff>
    </xdr:from>
    <xdr:to>
      <xdr:col>8</xdr:col>
      <xdr:colOff>2199408</xdr:colOff>
      <xdr:row>94</xdr:row>
      <xdr:rowOff>554181</xdr:rowOff>
    </xdr:to>
    <xdr:pic>
      <xdr:nvPicPr>
        <xdr:cNvPr id="2" name="Picture 1"/>
        <xdr:cNvPicPr>
          <a:picLocks noChangeAspect="1"/>
        </xdr:cNvPicPr>
      </xdr:nvPicPr>
      <xdr:blipFill>
        <a:blip xmlns:r="http://schemas.openxmlformats.org/officeDocument/2006/relationships" r:embed="rId1"/>
        <a:stretch>
          <a:fillRect/>
        </a:stretch>
      </xdr:blipFill>
      <xdr:spPr>
        <a:xfrm>
          <a:off x="415636" y="47573045"/>
          <a:ext cx="10979727" cy="6182591"/>
        </a:xfrm>
        <a:prstGeom prst="rect">
          <a:avLst/>
        </a:prstGeom>
      </xdr:spPr>
    </xdr:pic>
    <xdr:clientData/>
  </xdr:twoCellAnchor>
  <xdr:twoCellAnchor editAs="oneCell">
    <xdr:from>
      <xdr:col>0</xdr:col>
      <xdr:colOff>155864</xdr:colOff>
      <xdr:row>97</xdr:row>
      <xdr:rowOff>138547</xdr:rowOff>
    </xdr:from>
    <xdr:to>
      <xdr:col>8</xdr:col>
      <xdr:colOff>2095499</xdr:colOff>
      <xdr:row>104</xdr:row>
      <xdr:rowOff>155865</xdr:rowOff>
    </xdr:to>
    <xdr:pic>
      <xdr:nvPicPr>
        <xdr:cNvPr id="4" name="Picture 3"/>
        <xdr:cNvPicPr>
          <a:picLocks noChangeAspect="1"/>
        </xdr:cNvPicPr>
      </xdr:nvPicPr>
      <xdr:blipFill>
        <a:blip xmlns:r="http://schemas.openxmlformats.org/officeDocument/2006/relationships" r:embed="rId2"/>
        <a:stretch>
          <a:fillRect/>
        </a:stretch>
      </xdr:blipFill>
      <xdr:spPr>
        <a:xfrm>
          <a:off x="155864" y="54534956"/>
          <a:ext cx="11135590" cy="36541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17</xdr:col>
      <xdr:colOff>122760</xdr:colOff>
      <xdr:row>69</xdr:row>
      <xdr:rowOff>75286</xdr:rowOff>
    </xdr:to>
    <xdr:pic>
      <xdr:nvPicPr>
        <xdr:cNvPr id="2" name="Picture 1"/>
        <xdr:cNvPicPr>
          <a:picLocks noChangeAspect="1"/>
        </xdr:cNvPicPr>
      </xdr:nvPicPr>
      <xdr:blipFill>
        <a:blip xmlns:r="http://schemas.openxmlformats.org/officeDocument/2006/relationships" r:embed="rId1"/>
        <a:stretch>
          <a:fillRect/>
        </a:stretch>
      </xdr:blipFill>
      <xdr:spPr>
        <a:xfrm>
          <a:off x="313765" y="7283824"/>
          <a:ext cx="13009524" cy="7314286"/>
        </a:xfrm>
        <a:prstGeom prst="rect">
          <a:avLst/>
        </a:prstGeom>
      </xdr:spPr>
    </xdr:pic>
    <xdr:clientData/>
  </xdr:twoCellAnchor>
  <xdr:twoCellAnchor editAs="oneCell">
    <xdr:from>
      <xdr:col>1</xdr:col>
      <xdr:colOff>0</xdr:colOff>
      <xdr:row>70</xdr:row>
      <xdr:rowOff>0</xdr:rowOff>
    </xdr:from>
    <xdr:to>
      <xdr:col>17</xdr:col>
      <xdr:colOff>122760</xdr:colOff>
      <xdr:row>108</xdr:row>
      <xdr:rowOff>75286</xdr:rowOff>
    </xdr:to>
    <xdr:pic>
      <xdr:nvPicPr>
        <xdr:cNvPr id="3" name="Picture 2"/>
        <xdr:cNvPicPr>
          <a:picLocks noChangeAspect="1"/>
        </xdr:cNvPicPr>
      </xdr:nvPicPr>
      <xdr:blipFill>
        <a:blip xmlns:r="http://schemas.openxmlformats.org/officeDocument/2006/relationships" r:embed="rId2"/>
        <a:stretch>
          <a:fillRect/>
        </a:stretch>
      </xdr:blipFill>
      <xdr:spPr>
        <a:xfrm>
          <a:off x="313765" y="14713324"/>
          <a:ext cx="13009524" cy="7314286"/>
        </a:xfrm>
        <a:prstGeom prst="rect">
          <a:avLst/>
        </a:prstGeom>
      </xdr:spPr>
    </xdr:pic>
    <xdr:clientData/>
  </xdr:twoCellAnchor>
  <xdr:twoCellAnchor editAs="oneCell">
    <xdr:from>
      <xdr:col>1</xdr:col>
      <xdr:colOff>0</xdr:colOff>
      <xdr:row>109</xdr:row>
      <xdr:rowOff>0</xdr:rowOff>
    </xdr:from>
    <xdr:to>
      <xdr:col>17</xdr:col>
      <xdr:colOff>122760</xdr:colOff>
      <xdr:row>147</xdr:row>
      <xdr:rowOff>75286</xdr:rowOff>
    </xdr:to>
    <xdr:pic>
      <xdr:nvPicPr>
        <xdr:cNvPr id="4" name="Picture 3"/>
        <xdr:cNvPicPr>
          <a:picLocks noChangeAspect="1"/>
        </xdr:cNvPicPr>
      </xdr:nvPicPr>
      <xdr:blipFill>
        <a:blip xmlns:r="http://schemas.openxmlformats.org/officeDocument/2006/relationships" r:embed="rId3"/>
        <a:stretch>
          <a:fillRect/>
        </a:stretch>
      </xdr:blipFill>
      <xdr:spPr>
        <a:xfrm>
          <a:off x="313765" y="22142824"/>
          <a:ext cx="13009524" cy="7314286"/>
        </a:xfrm>
        <a:prstGeom prst="rect">
          <a:avLst/>
        </a:prstGeom>
      </xdr:spPr>
    </xdr:pic>
    <xdr:clientData/>
  </xdr:twoCellAnchor>
  <xdr:twoCellAnchor editAs="oneCell">
    <xdr:from>
      <xdr:col>1</xdr:col>
      <xdr:colOff>0</xdr:colOff>
      <xdr:row>148</xdr:row>
      <xdr:rowOff>0</xdr:rowOff>
    </xdr:from>
    <xdr:to>
      <xdr:col>17</xdr:col>
      <xdr:colOff>122760</xdr:colOff>
      <xdr:row>186</xdr:row>
      <xdr:rowOff>75286</xdr:rowOff>
    </xdr:to>
    <xdr:pic>
      <xdr:nvPicPr>
        <xdr:cNvPr id="5" name="Picture 4"/>
        <xdr:cNvPicPr>
          <a:picLocks noChangeAspect="1"/>
        </xdr:cNvPicPr>
      </xdr:nvPicPr>
      <xdr:blipFill>
        <a:blip xmlns:r="http://schemas.openxmlformats.org/officeDocument/2006/relationships" r:embed="rId4"/>
        <a:stretch>
          <a:fillRect/>
        </a:stretch>
      </xdr:blipFill>
      <xdr:spPr>
        <a:xfrm>
          <a:off x="313765" y="29572324"/>
          <a:ext cx="13009524" cy="7314286"/>
        </a:xfrm>
        <a:prstGeom prst="rect">
          <a:avLst/>
        </a:prstGeom>
      </xdr:spPr>
    </xdr:pic>
    <xdr:clientData/>
  </xdr:twoCellAnchor>
  <xdr:twoCellAnchor editAs="oneCell">
    <xdr:from>
      <xdr:col>1</xdr:col>
      <xdr:colOff>0</xdr:colOff>
      <xdr:row>187</xdr:row>
      <xdr:rowOff>0</xdr:rowOff>
    </xdr:from>
    <xdr:to>
      <xdr:col>17</xdr:col>
      <xdr:colOff>122760</xdr:colOff>
      <xdr:row>225</xdr:row>
      <xdr:rowOff>75286</xdr:rowOff>
    </xdr:to>
    <xdr:pic>
      <xdr:nvPicPr>
        <xdr:cNvPr id="6" name="Picture 5"/>
        <xdr:cNvPicPr>
          <a:picLocks noChangeAspect="1"/>
        </xdr:cNvPicPr>
      </xdr:nvPicPr>
      <xdr:blipFill>
        <a:blip xmlns:r="http://schemas.openxmlformats.org/officeDocument/2006/relationships" r:embed="rId5"/>
        <a:stretch>
          <a:fillRect/>
        </a:stretch>
      </xdr:blipFill>
      <xdr:spPr>
        <a:xfrm>
          <a:off x="313765" y="37001824"/>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5"/>
  <sheetViews>
    <sheetView tabSelected="1" view="pageLayout" zoomScale="55" zoomScaleNormal="55" zoomScaleSheetLayoutView="100" zoomScalePageLayoutView="55" workbookViewId="0">
      <selection activeCell="M83" sqref="M83"/>
    </sheetView>
  </sheetViews>
  <sheetFormatPr defaultColWidth="9.140625" defaultRowHeight="17.100000000000001" customHeight="1" x14ac:dyDescent="0.25"/>
  <cols>
    <col min="1" max="1" width="26.42578125" style="6" customWidth="1"/>
    <col min="2" max="2" width="1.28515625" style="6" customWidth="1"/>
    <col min="3" max="3" width="18.42578125" style="6" customWidth="1"/>
    <col min="4" max="4" width="1.42578125" style="16" customWidth="1"/>
    <col min="5" max="5" width="26" style="6" customWidth="1"/>
    <col min="6" max="6" width="34.28515625" style="6" customWidth="1"/>
    <col min="7" max="7" width="1.42578125" style="6" customWidth="1"/>
    <col min="8" max="8" width="18.7109375" style="6" customWidth="1"/>
    <col min="9" max="9" width="30.85546875" style="6" customWidth="1"/>
    <col min="10" max="10" width="9.5703125" style="6" bestFit="1" customWidth="1"/>
    <col min="11" max="16384" width="9.140625" style="6"/>
  </cols>
  <sheetData>
    <row r="2" spans="1:9" ht="81" customHeight="1" x14ac:dyDescent="0.25">
      <c r="A2" s="237" t="s">
        <v>169</v>
      </c>
      <c r="B2" s="237"/>
      <c r="C2" s="237"/>
      <c r="D2" s="237"/>
      <c r="E2" s="237"/>
      <c r="F2" s="237"/>
      <c r="G2" s="237"/>
      <c r="H2" s="237"/>
      <c r="I2" s="237"/>
    </row>
    <row r="3" spans="1:9" ht="20.25" x14ac:dyDescent="0.25">
      <c r="A3" s="177" t="s">
        <v>63</v>
      </c>
      <c r="B3" s="177"/>
      <c r="C3" s="177"/>
      <c r="D3" s="177"/>
      <c r="E3" s="177"/>
      <c r="F3" s="177"/>
      <c r="G3" s="177"/>
      <c r="H3" s="177"/>
      <c r="I3" s="177"/>
    </row>
    <row r="4" spans="1:9" ht="39" customHeight="1" x14ac:dyDescent="0.25">
      <c r="A4" s="159" t="s">
        <v>10</v>
      </c>
      <c r="B4" s="159"/>
      <c r="C4" s="159"/>
      <c r="D4" s="66" t="s">
        <v>4</v>
      </c>
      <c r="E4" s="169" t="s">
        <v>46</v>
      </c>
      <c r="F4" s="169"/>
      <c r="G4" s="168" t="s">
        <v>14</v>
      </c>
      <c r="H4" s="168"/>
      <c r="I4" s="149">
        <v>44511</v>
      </c>
    </row>
    <row r="5" spans="1:9" ht="44.25" customHeight="1" x14ac:dyDescent="0.25">
      <c r="A5" s="165" t="s">
        <v>64</v>
      </c>
      <c r="B5" s="166"/>
      <c r="C5" s="167"/>
      <c r="D5" s="22" t="s">
        <v>4</v>
      </c>
      <c r="E5" s="67" t="s">
        <v>273</v>
      </c>
      <c r="F5" s="67"/>
      <c r="G5" s="168" t="s">
        <v>53</v>
      </c>
      <c r="H5" s="168"/>
      <c r="I5" s="67" t="s">
        <v>274</v>
      </c>
    </row>
    <row r="6" spans="1:9" ht="43.5" customHeight="1" x14ac:dyDescent="0.25">
      <c r="A6" s="165" t="s">
        <v>65</v>
      </c>
      <c r="B6" s="166"/>
      <c r="C6" s="167"/>
      <c r="D6" s="20" t="s">
        <v>4</v>
      </c>
      <c r="E6" s="67" t="s">
        <v>66</v>
      </c>
      <c r="F6" s="67"/>
      <c r="G6" s="168" t="s">
        <v>34</v>
      </c>
      <c r="H6" s="168"/>
      <c r="I6" s="67">
        <v>44515</v>
      </c>
    </row>
    <row r="7" spans="1:9" ht="20.25" x14ac:dyDescent="0.25">
      <c r="A7" s="177" t="s">
        <v>67</v>
      </c>
      <c r="B7" s="177"/>
      <c r="C7" s="177"/>
      <c r="D7" s="177"/>
      <c r="E7" s="177"/>
      <c r="F7" s="177"/>
      <c r="G7" s="177"/>
      <c r="H7" s="177"/>
      <c r="I7" s="178"/>
    </row>
    <row r="8" spans="1:9" ht="42.75" customHeight="1" x14ac:dyDescent="0.25">
      <c r="A8" s="159" t="s">
        <v>68</v>
      </c>
      <c r="B8" s="159"/>
      <c r="C8" s="159"/>
      <c r="D8" s="5" t="s">
        <v>4</v>
      </c>
      <c r="E8" s="157" t="s">
        <v>275</v>
      </c>
      <c r="F8" s="22" t="s">
        <v>69</v>
      </c>
      <c r="G8" s="5" t="s">
        <v>4</v>
      </c>
      <c r="H8" s="169" t="s">
        <v>276</v>
      </c>
      <c r="I8" s="169"/>
    </row>
    <row r="9" spans="1:9" ht="24" customHeight="1" x14ac:dyDescent="0.25">
      <c r="A9" s="159" t="s">
        <v>70</v>
      </c>
      <c r="B9" s="159"/>
      <c r="C9" s="159"/>
      <c r="D9" s="5" t="s">
        <v>4</v>
      </c>
      <c r="E9" s="7" t="s">
        <v>154</v>
      </c>
      <c r="F9" s="22" t="s">
        <v>71</v>
      </c>
      <c r="G9" s="5" t="s">
        <v>4</v>
      </c>
      <c r="H9" s="160"/>
      <c r="I9" s="161"/>
    </row>
    <row r="10" spans="1:9" ht="27.75" customHeight="1" x14ac:dyDescent="0.25">
      <c r="A10" s="159" t="s">
        <v>72</v>
      </c>
      <c r="B10" s="159"/>
      <c r="C10" s="159"/>
      <c r="D10" s="5" t="s">
        <v>4</v>
      </c>
      <c r="E10" s="159" t="s">
        <v>306</v>
      </c>
      <c r="F10" s="159"/>
      <c r="G10" s="159"/>
      <c r="H10" s="159"/>
      <c r="I10" s="159"/>
    </row>
    <row r="11" spans="1:9" ht="46.5" customHeight="1" x14ac:dyDescent="0.25">
      <c r="A11" s="168" t="s">
        <v>73</v>
      </c>
      <c r="B11" s="168"/>
      <c r="C11" s="168"/>
      <c r="D11" s="5" t="s">
        <v>4</v>
      </c>
      <c r="E11" s="169" t="s">
        <v>307</v>
      </c>
      <c r="F11" s="169"/>
      <c r="G11" s="169"/>
      <c r="H11" s="169"/>
      <c r="I11" s="169"/>
    </row>
    <row r="12" spans="1:9" ht="24.75" customHeight="1" x14ac:dyDescent="0.25">
      <c r="A12" s="170" t="s">
        <v>74</v>
      </c>
      <c r="B12" s="46" t="s">
        <v>4</v>
      </c>
      <c r="C12" s="46"/>
      <c r="D12" s="5"/>
      <c r="E12" s="49" t="s">
        <v>77</v>
      </c>
      <c r="F12" s="173" t="s">
        <v>78</v>
      </c>
      <c r="G12" s="174"/>
      <c r="H12" s="173" t="s">
        <v>79</v>
      </c>
      <c r="I12" s="175"/>
    </row>
    <row r="13" spans="1:9" ht="99" customHeight="1" x14ac:dyDescent="0.25">
      <c r="A13" s="171"/>
      <c r="B13" s="46" t="s">
        <v>4</v>
      </c>
      <c r="C13" s="47" t="s">
        <v>75</v>
      </c>
      <c r="D13" s="5"/>
      <c r="E13" s="59" t="s">
        <v>277</v>
      </c>
      <c r="F13" s="143" t="s">
        <v>278</v>
      </c>
      <c r="G13" s="57"/>
      <c r="H13" s="162" t="s">
        <v>279</v>
      </c>
      <c r="I13" s="182"/>
    </row>
    <row r="14" spans="1:9" ht="92.25" customHeight="1" x14ac:dyDescent="0.25">
      <c r="A14" s="171"/>
      <c r="B14" s="46" t="s">
        <v>4</v>
      </c>
      <c r="C14" s="47" t="s">
        <v>13</v>
      </c>
      <c r="D14" s="5"/>
      <c r="E14" s="59" t="s">
        <v>277</v>
      </c>
      <c r="F14" s="162" t="s">
        <v>280</v>
      </c>
      <c r="G14" s="163"/>
      <c r="H14" s="162" t="s">
        <v>279</v>
      </c>
      <c r="I14" s="164"/>
    </row>
    <row r="15" spans="1:9" ht="88.5" customHeight="1" x14ac:dyDescent="0.25">
      <c r="A15" s="172"/>
      <c r="B15" s="46" t="s">
        <v>4</v>
      </c>
      <c r="C15" s="47" t="s">
        <v>76</v>
      </c>
      <c r="D15" s="5"/>
      <c r="E15" s="59" t="s">
        <v>277</v>
      </c>
      <c r="F15" s="162" t="s">
        <v>281</v>
      </c>
      <c r="G15" s="163"/>
      <c r="H15" s="162" t="s">
        <v>279</v>
      </c>
      <c r="I15" s="164"/>
    </row>
    <row r="16" spans="1:9" ht="20.25" x14ac:dyDescent="0.25">
      <c r="A16" s="179" t="s">
        <v>80</v>
      </c>
      <c r="B16" s="180"/>
      <c r="C16" s="180"/>
      <c r="D16" s="180"/>
      <c r="E16" s="180"/>
      <c r="F16" s="180"/>
      <c r="G16" s="180"/>
      <c r="H16" s="180"/>
      <c r="I16" s="181"/>
    </row>
    <row r="17" spans="1:11" ht="33.75" customHeight="1" x14ac:dyDescent="0.25">
      <c r="A17" s="168" t="s">
        <v>30</v>
      </c>
      <c r="B17" s="168"/>
      <c r="C17" s="168"/>
      <c r="D17" s="5" t="s">
        <v>4</v>
      </c>
      <c r="E17" s="37" t="s">
        <v>155</v>
      </c>
      <c r="F17" s="43" t="s">
        <v>81</v>
      </c>
      <c r="G17" s="5" t="s">
        <v>4</v>
      </c>
      <c r="H17" s="160" t="s">
        <v>270</v>
      </c>
      <c r="I17" s="161"/>
    </row>
    <row r="18" spans="1:11" ht="20.25" x14ac:dyDescent="0.25">
      <c r="A18" s="168" t="s">
        <v>82</v>
      </c>
      <c r="B18" s="168"/>
      <c r="C18" s="168"/>
      <c r="D18" s="5" t="s">
        <v>4</v>
      </c>
      <c r="E18" s="23" t="s">
        <v>282</v>
      </c>
      <c r="F18" s="22" t="s">
        <v>83</v>
      </c>
      <c r="G18" s="5" t="s">
        <v>4</v>
      </c>
      <c r="H18" s="169" t="s">
        <v>156</v>
      </c>
      <c r="I18" s="169"/>
    </row>
    <row r="19" spans="1:11" ht="21.75" customHeight="1" x14ac:dyDescent="0.25">
      <c r="A19" s="165" t="s">
        <v>84</v>
      </c>
      <c r="B19" s="166"/>
      <c r="C19" s="167"/>
      <c r="D19" s="5" t="s">
        <v>4</v>
      </c>
      <c r="E19" s="8" t="s">
        <v>262</v>
      </c>
      <c r="F19" s="22" t="s">
        <v>85</v>
      </c>
      <c r="G19" s="5" t="s">
        <v>4</v>
      </c>
      <c r="H19" s="176" t="s">
        <v>284</v>
      </c>
      <c r="I19" s="161"/>
    </row>
    <row r="20" spans="1:11" ht="40.5" x14ac:dyDescent="0.25">
      <c r="A20" s="165" t="s">
        <v>86</v>
      </c>
      <c r="B20" s="166"/>
      <c r="C20" s="167"/>
      <c r="D20" s="5" t="s">
        <v>4</v>
      </c>
      <c r="E20" s="23" t="s">
        <v>288</v>
      </c>
      <c r="F20" s="22" t="s">
        <v>87</v>
      </c>
      <c r="G20" s="5" t="s">
        <v>4</v>
      </c>
      <c r="H20" s="160" t="s">
        <v>289</v>
      </c>
      <c r="I20" s="161"/>
    </row>
    <row r="21" spans="1:11" ht="22.5" customHeight="1" x14ac:dyDescent="0.25">
      <c r="A21" s="165" t="s">
        <v>88</v>
      </c>
      <c r="B21" s="166"/>
      <c r="C21" s="167"/>
      <c r="D21" s="5" t="s">
        <v>4</v>
      </c>
      <c r="E21" s="23" t="s">
        <v>285</v>
      </c>
      <c r="F21" s="50" t="s">
        <v>89</v>
      </c>
      <c r="G21" s="5" t="s">
        <v>4</v>
      </c>
      <c r="H21" s="169" t="s">
        <v>263</v>
      </c>
      <c r="I21" s="169"/>
    </row>
    <row r="22" spans="1:11" ht="50.25" customHeight="1" x14ac:dyDescent="0.25">
      <c r="A22" s="168" t="s">
        <v>90</v>
      </c>
      <c r="B22" s="168"/>
      <c r="C22" s="168"/>
      <c r="D22" s="5" t="s">
        <v>4</v>
      </c>
      <c r="E22" s="18" t="s">
        <v>282</v>
      </c>
      <c r="F22" s="22" t="s">
        <v>91</v>
      </c>
      <c r="G22" s="5" t="s">
        <v>4</v>
      </c>
      <c r="H22" s="169" t="s">
        <v>282</v>
      </c>
      <c r="I22" s="169"/>
    </row>
    <row r="23" spans="1:11" ht="40.5" x14ac:dyDescent="0.25">
      <c r="A23" s="168" t="s">
        <v>92</v>
      </c>
      <c r="B23" s="168"/>
      <c r="C23" s="168"/>
      <c r="D23" s="5" t="s">
        <v>4</v>
      </c>
      <c r="E23" s="34" t="s">
        <v>49</v>
      </c>
      <c r="F23" s="9" t="s">
        <v>93</v>
      </c>
      <c r="G23" s="5" t="s">
        <v>4</v>
      </c>
      <c r="H23" s="160" t="s">
        <v>49</v>
      </c>
      <c r="I23" s="161"/>
    </row>
    <row r="24" spans="1:11" ht="40.5" x14ac:dyDescent="0.25">
      <c r="A24" s="168" t="s">
        <v>94</v>
      </c>
      <c r="B24" s="168"/>
      <c r="C24" s="168"/>
      <c r="D24" s="5" t="s">
        <v>4</v>
      </c>
      <c r="E24" s="34" t="s">
        <v>286</v>
      </c>
      <c r="F24" s="22" t="s">
        <v>95</v>
      </c>
      <c r="G24" s="5" t="s">
        <v>4</v>
      </c>
      <c r="H24" s="169" t="s">
        <v>284</v>
      </c>
      <c r="I24" s="169"/>
    </row>
    <row r="25" spans="1:11" ht="20.25" x14ac:dyDescent="0.25">
      <c r="A25" s="165" t="s">
        <v>96</v>
      </c>
      <c r="B25" s="166"/>
      <c r="C25" s="167"/>
      <c r="D25" s="5" t="s">
        <v>4</v>
      </c>
      <c r="E25" s="18" t="s">
        <v>52</v>
      </c>
      <c r="F25" s="17" t="s">
        <v>97</v>
      </c>
      <c r="G25" s="17" t="s">
        <v>4</v>
      </c>
      <c r="H25" s="160" t="s">
        <v>161</v>
      </c>
      <c r="I25" s="161"/>
    </row>
    <row r="26" spans="1:11" ht="20.25" x14ac:dyDescent="0.25">
      <c r="A26" s="165" t="s">
        <v>98</v>
      </c>
      <c r="B26" s="166"/>
      <c r="C26" s="167"/>
      <c r="D26" s="5"/>
      <c r="E26" s="45" t="s">
        <v>308</v>
      </c>
      <c r="F26" s="43" t="s">
        <v>99</v>
      </c>
      <c r="G26" s="43"/>
      <c r="H26" s="160" t="s">
        <v>287</v>
      </c>
      <c r="I26" s="161"/>
    </row>
    <row r="27" spans="1:11" ht="40.5" x14ac:dyDescent="0.25">
      <c r="A27" s="165" t="s">
        <v>100</v>
      </c>
      <c r="B27" s="166"/>
      <c r="C27" s="167"/>
      <c r="D27" s="5"/>
      <c r="E27" s="45" t="s">
        <v>283</v>
      </c>
      <c r="F27" s="43" t="s">
        <v>101</v>
      </c>
      <c r="G27" s="43"/>
      <c r="H27" s="160" t="s">
        <v>157</v>
      </c>
      <c r="I27" s="161"/>
    </row>
    <row r="28" spans="1:11" ht="20.25" x14ac:dyDescent="0.25">
      <c r="A28" s="165" t="s">
        <v>102</v>
      </c>
      <c r="B28" s="166"/>
      <c r="C28" s="167"/>
      <c r="D28" s="5"/>
      <c r="E28" s="45" t="s">
        <v>157</v>
      </c>
      <c r="F28" s="43" t="s">
        <v>103</v>
      </c>
      <c r="G28" s="43"/>
      <c r="H28" s="160" t="s">
        <v>158</v>
      </c>
      <c r="I28" s="161"/>
    </row>
    <row r="29" spans="1:11" ht="45.75" customHeight="1" x14ac:dyDescent="0.25">
      <c r="A29" s="187" t="s">
        <v>104</v>
      </c>
      <c r="B29" s="188"/>
      <c r="C29" s="189"/>
      <c r="D29" s="5"/>
      <c r="E29" s="145" t="s">
        <v>271</v>
      </c>
      <c r="F29" s="43" t="s">
        <v>105</v>
      </c>
      <c r="G29" s="43"/>
      <c r="H29" s="190" t="s">
        <v>272</v>
      </c>
      <c r="I29" s="191"/>
    </row>
    <row r="30" spans="1:11" ht="20.25" x14ac:dyDescent="0.25">
      <c r="A30" s="165" t="s">
        <v>25</v>
      </c>
      <c r="B30" s="166"/>
      <c r="C30" s="167"/>
      <c r="D30" s="5"/>
      <c r="E30" s="62">
        <v>19.259915800000002</v>
      </c>
      <c r="F30" s="43" t="s">
        <v>26</v>
      </c>
      <c r="G30" s="43"/>
      <c r="H30" s="192">
        <v>72.985552799999994</v>
      </c>
      <c r="I30" s="193"/>
    </row>
    <row r="31" spans="1:11" ht="20.25" x14ac:dyDescent="0.25">
      <c r="A31" s="165" t="s">
        <v>28</v>
      </c>
      <c r="B31" s="166"/>
      <c r="C31" s="167"/>
      <c r="D31" s="5"/>
      <c r="E31" s="160"/>
      <c r="F31" s="194"/>
      <c r="G31" s="194"/>
      <c r="H31" s="194"/>
      <c r="I31" s="194"/>
    </row>
    <row r="32" spans="1:11" ht="20.25" customHeight="1" x14ac:dyDescent="0.25">
      <c r="A32" s="177" t="s">
        <v>21</v>
      </c>
      <c r="B32" s="177"/>
      <c r="C32" s="177"/>
      <c r="D32" s="177"/>
      <c r="E32" s="177"/>
      <c r="F32" s="177"/>
      <c r="G32" s="177"/>
      <c r="H32" s="177"/>
      <c r="I32" s="177"/>
      <c r="K32" s="10"/>
    </row>
    <row r="33" spans="1:11" ht="21" customHeight="1" x14ac:dyDescent="0.25">
      <c r="A33" s="165" t="s">
        <v>29</v>
      </c>
      <c r="B33" s="166"/>
      <c r="C33" s="167"/>
      <c r="D33" s="25" t="s">
        <v>4</v>
      </c>
      <c r="E33" s="18" t="s">
        <v>309</v>
      </c>
      <c r="F33" s="22" t="s">
        <v>15</v>
      </c>
      <c r="G33" s="25" t="s">
        <v>4</v>
      </c>
      <c r="H33" s="160" t="s">
        <v>260</v>
      </c>
      <c r="I33" s="161"/>
      <c r="K33" s="10"/>
    </row>
    <row r="34" spans="1:11" ht="21.75" customHeight="1" x14ac:dyDescent="0.25">
      <c r="A34" s="165" t="s">
        <v>16</v>
      </c>
      <c r="B34" s="166"/>
      <c r="C34" s="167"/>
      <c r="D34" s="25" t="s">
        <v>4</v>
      </c>
      <c r="E34" s="32" t="s">
        <v>48</v>
      </c>
      <c r="F34" s="22" t="s">
        <v>35</v>
      </c>
      <c r="G34" s="25" t="s">
        <v>4</v>
      </c>
      <c r="H34" s="183" t="s">
        <v>168</v>
      </c>
      <c r="I34" s="167"/>
    </row>
    <row r="35" spans="1:11" ht="42.75" customHeight="1" x14ac:dyDescent="0.25">
      <c r="A35" s="184" t="s">
        <v>24</v>
      </c>
      <c r="B35" s="185"/>
      <c r="C35" s="186"/>
      <c r="D35" s="25" t="s">
        <v>4</v>
      </c>
      <c r="E35" s="23" t="s">
        <v>50</v>
      </c>
      <c r="F35" s="22" t="s">
        <v>17</v>
      </c>
      <c r="G35" s="29" t="s">
        <v>4</v>
      </c>
      <c r="H35" s="160" t="s">
        <v>310</v>
      </c>
      <c r="I35" s="161"/>
    </row>
    <row r="36" spans="1:11" ht="105" customHeight="1" x14ac:dyDescent="0.25">
      <c r="A36" s="165" t="s">
        <v>55</v>
      </c>
      <c r="B36" s="166"/>
      <c r="C36" s="167"/>
      <c r="D36" s="25" t="s">
        <v>4</v>
      </c>
      <c r="E36" s="30" t="s">
        <v>302</v>
      </c>
      <c r="F36" s="22" t="s">
        <v>56</v>
      </c>
      <c r="G36" s="25" t="s">
        <v>4</v>
      </c>
      <c r="H36" s="160" t="s">
        <v>301</v>
      </c>
      <c r="I36" s="161"/>
    </row>
    <row r="37" spans="1:11" ht="68.25" customHeight="1" x14ac:dyDescent="0.25">
      <c r="A37" s="165" t="s">
        <v>18</v>
      </c>
      <c r="B37" s="166"/>
      <c r="C37" s="167"/>
      <c r="D37" s="25" t="s">
        <v>4</v>
      </c>
      <c r="E37" s="30" t="s">
        <v>300</v>
      </c>
      <c r="F37" s="22" t="s">
        <v>54</v>
      </c>
      <c r="G37" s="25" t="s">
        <v>4</v>
      </c>
      <c r="H37" s="160" t="s">
        <v>299</v>
      </c>
      <c r="I37" s="161"/>
    </row>
    <row r="38" spans="1:11" ht="20.25" x14ac:dyDescent="0.25">
      <c r="A38" s="165" t="s">
        <v>60</v>
      </c>
      <c r="B38" s="166"/>
      <c r="C38" s="167"/>
      <c r="D38" s="5" t="s">
        <v>4</v>
      </c>
      <c r="E38" s="33" t="s">
        <v>167</v>
      </c>
      <c r="F38" s="31" t="s">
        <v>61</v>
      </c>
      <c r="G38" s="5" t="s">
        <v>4</v>
      </c>
      <c r="H38" s="160" t="s">
        <v>167</v>
      </c>
      <c r="I38" s="161"/>
    </row>
    <row r="39" spans="1:11" ht="20.25" x14ac:dyDescent="0.25">
      <c r="A39" s="165" t="s">
        <v>62</v>
      </c>
      <c r="B39" s="166"/>
      <c r="C39" s="167"/>
      <c r="D39" s="5" t="s">
        <v>4</v>
      </c>
      <c r="E39" s="160" t="s">
        <v>167</v>
      </c>
      <c r="F39" s="194"/>
      <c r="G39" s="194"/>
      <c r="H39" s="194"/>
      <c r="I39" s="161"/>
    </row>
    <row r="40" spans="1:11" ht="20.25" x14ac:dyDescent="0.25">
      <c r="A40" s="198" t="s">
        <v>36</v>
      </c>
      <c r="B40" s="199"/>
      <c r="C40" s="199"/>
      <c r="D40" s="199"/>
      <c r="E40" s="199"/>
      <c r="F40" s="199"/>
      <c r="G40" s="199"/>
      <c r="H40" s="199"/>
      <c r="I40" s="200"/>
    </row>
    <row r="41" spans="1:11" ht="40.5" x14ac:dyDescent="0.25">
      <c r="A41" s="165" t="s">
        <v>19</v>
      </c>
      <c r="B41" s="166"/>
      <c r="C41" s="167"/>
      <c r="D41" s="25" t="s">
        <v>4</v>
      </c>
      <c r="E41" s="37" t="s">
        <v>162</v>
      </c>
      <c r="F41" s="36" t="s">
        <v>20</v>
      </c>
      <c r="G41" s="35" t="s">
        <v>4</v>
      </c>
      <c r="H41" s="160" t="s">
        <v>50</v>
      </c>
      <c r="I41" s="161"/>
    </row>
    <row r="42" spans="1:11" ht="21" customHeight="1" x14ac:dyDescent="0.25">
      <c r="A42" s="165" t="s">
        <v>23</v>
      </c>
      <c r="B42" s="166"/>
      <c r="C42" s="167"/>
      <c r="D42" s="25" t="s">
        <v>4</v>
      </c>
      <c r="E42" s="37" t="s">
        <v>50</v>
      </c>
      <c r="F42" s="12" t="s">
        <v>33</v>
      </c>
      <c r="G42" s="35" t="s">
        <v>4</v>
      </c>
      <c r="H42" s="160" t="s">
        <v>50</v>
      </c>
      <c r="I42" s="161"/>
    </row>
    <row r="43" spans="1:11" ht="21" customHeight="1" x14ac:dyDescent="0.25">
      <c r="A43" s="165" t="s">
        <v>32</v>
      </c>
      <c r="B43" s="166"/>
      <c r="C43" s="167"/>
      <c r="D43" s="25" t="s">
        <v>4</v>
      </c>
      <c r="E43" s="7" t="s">
        <v>51</v>
      </c>
      <c r="F43" s="36" t="s">
        <v>22</v>
      </c>
      <c r="G43" s="35" t="s">
        <v>4</v>
      </c>
      <c r="H43" s="160" t="s">
        <v>51</v>
      </c>
      <c r="I43" s="161"/>
    </row>
    <row r="44" spans="1:11" ht="20.25" x14ac:dyDescent="0.25">
      <c r="A44" s="177" t="s">
        <v>0</v>
      </c>
      <c r="B44" s="177"/>
      <c r="C44" s="177"/>
      <c r="D44" s="177"/>
      <c r="E44" s="177"/>
      <c r="F44" s="178"/>
      <c r="G44" s="177"/>
      <c r="H44" s="177"/>
      <c r="I44" s="177"/>
    </row>
    <row r="45" spans="1:11" ht="20.25" x14ac:dyDescent="0.25">
      <c r="A45" s="195" t="s">
        <v>0</v>
      </c>
      <c r="B45" s="195"/>
      <c r="C45" s="195"/>
      <c r="D45" s="25" t="s">
        <v>4</v>
      </c>
      <c r="E45" s="19" t="s">
        <v>1</v>
      </c>
      <c r="F45" s="19" t="s">
        <v>5</v>
      </c>
      <c r="G45" s="195" t="s">
        <v>2</v>
      </c>
      <c r="H45" s="195"/>
      <c r="I45" s="19" t="s">
        <v>3</v>
      </c>
    </row>
    <row r="46" spans="1:11" ht="24.75" customHeight="1" x14ac:dyDescent="0.25">
      <c r="A46" s="168" t="s">
        <v>6</v>
      </c>
      <c r="B46" s="168"/>
      <c r="C46" s="168"/>
      <c r="D46" s="25" t="s">
        <v>4</v>
      </c>
      <c r="E46" s="63" t="s">
        <v>159</v>
      </c>
      <c r="F46" s="63" t="s">
        <v>159</v>
      </c>
      <c r="G46" s="196" t="s">
        <v>159</v>
      </c>
      <c r="H46" s="197"/>
      <c r="I46" s="63" t="s">
        <v>159</v>
      </c>
    </row>
    <row r="47" spans="1:11" ht="46.5" customHeight="1" x14ac:dyDescent="0.25">
      <c r="A47" s="168" t="s">
        <v>7</v>
      </c>
      <c r="B47" s="168"/>
      <c r="C47" s="168"/>
      <c r="D47" s="25" t="s">
        <v>4</v>
      </c>
      <c r="E47" s="63" t="s">
        <v>292</v>
      </c>
      <c r="F47" s="63" t="s">
        <v>293</v>
      </c>
      <c r="G47" s="196" t="s">
        <v>290</v>
      </c>
      <c r="H47" s="197"/>
      <c r="I47" s="63" t="s">
        <v>291</v>
      </c>
    </row>
    <row r="48" spans="1:11" ht="22.5" customHeight="1" x14ac:dyDescent="0.25">
      <c r="A48" s="168" t="s">
        <v>11</v>
      </c>
      <c r="B48" s="168"/>
      <c r="C48" s="168"/>
      <c r="D48" s="25" t="s">
        <v>4</v>
      </c>
      <c r="E48" s="63" t="s">
        <v>159</v>
      </c>
      <c r="F48" s="5" t="s">
        <v>12</v>
      </c>
      <c r="G48" s="5" t="s">
        <v>4</v>
      </c>
      <c r="H48" s="209" t="s">
        <v>163</v>
      </c>
      <c r="I48" s="209"/>
    </row>
    <row r="49" spans="1:9" ht="20.25" x14ac:dyDescent="0.25">
      <c r="A49" s="177" t="s">
        <v>106</v>
      </c>
      <c r="B49" s="177"/>
      <c r="C49" s="177"/>
      <c r="D49" s="177"/>
      <c r="E49" s="177"/>
      <c r="F49" s="177"/>
      <c r="G49" s="177"/>
      <c r="H49" s="177"/>
      <c r="I49" s="177"/>
    </row>
    <row r="50" spans="1:9" ht="42" customHeight="1" x14ac:dyDescent="0.25">
      <c r="A50" s="165" t="s">
        <v>111</v>
      </c>
      <c r="B50" s="166"/>
      <c r="C50" s="167"/>
      <c r="D50" s="48"/>
      <c r="E50" s="52" t="s">
        <v>107</v>
      </c>
      <c r="F50" s="52" t="s">
        <v>108</v>
      </c>
      <c r="G50" s="210" t="s">
        <v>109</v>
      </c>
      <c r="H50" s="211"/>
      <c r="I50" s="52" t="s">
        <v>110</v>
      </c>
    </row>
    <row r="51" spans="1:9" ht="48.75" customHeight="1" x14ac:dyDescent="0.25">
      <c r="A51" s="214" t="s">
        <v>112</v>
      </c>
      <c r="B51" s="215"/>
      <c r="C51" s="216"/>
      <c r="D51" s="51"/>
      <c r="E51" s="53" t="s">
        <v>47</v>
      </c>
      <c r="F51" s="53" t="s">
        <v>47</v>
      </c>
      <c r="G51" s="212" t="s">
        <v>47</v>
      </c>
      <c r="H51" s="213"/>
      <c r="I51" s="53" t="s">
        <v>47</v>
      </c>
    </row>
    <row r="52" spans="1:9" ht="42" customHeight="1" x14ac:dyDescent="0.25">
      <c r="A52" s="214" t="s">
        <v>7</v>
      </c>
      <c r="B52" s="215"/>
      <c r="C52" s="216"/>
      <c r="D52" s="51"/>
      <c r="E52" s="53" t="s">
        <v>47</v>
      </c>
      <c r="F52" s="53" t="s">
        <v>47</v>
      </c>
      <c r="G52" s="212" t="s">
        <v>47</v>
      </c>
      <c r="H52" s="213"/>
      <c r="I52" s="53" t="s">
        <v>47</v>
      </c>
    </row>
    <row r="53" spans="1:9" ht="27" customHeight="1" x14ac:dyDescent="0.25">
      <c r="A53" s="198" t="s">
        <v>113</v>
      </c>
      <c r="B53" s="217"/>
      <c r="C53" s="217"/>
      <c r="D53" s="217"/>
      <c r="E53" s="217"/>
      <c r="F53" s="217"/>
      <c r="G53" s="217"/>
      <c r="H53" s="217"/>
      <c r="I53" s="218"/>
    </row>
    <row r="54" spans="1:9" ht="62.25" customHeight="1" x14ac:dyDescent="0.25">
      <c r="A54" s="54" t="s">
        <v>114</v>
      </c>
      <c r="B54" s="46" t="s">
        <v>4</v>
      </c>
      <c r="C54" s="205" t="s">
        <v>115</v>
      </c>
      <c r="D54" s="205"/>
      <c r="E54" s="55" t="s">
        <v>164</v>
      </c>
      <c r="F54" s="55" t="s">
        <v>312</v>
      </c>
      <c r="G54" s="205" t="s">
        <v>116</v>
      </c>
      <c r="H54" s="205"/>
      <c r="I54" s="56" t="s">
        <v>117</v>
      </c>
    </row>
    <row r="55" spans="1:9" ht="62.25" customHeight="1" x14ac:dyDescent="0.25">
      <c r="A55" s="54" t="s">
        <v>294</v>
      </c>
      <c r="B55" s="46"/>
      <c r="C55" s="219" t="s">
        <v>311</v>
      </c>
      <c r="D55" s="219"/>
      <c r="E55" s="150">
        <f>SUMMARY!I5</f>
        <v>453.84000000000003</v>
      </c>
      <c r="F55" s="150">
        <f>SUMMARY!L5</f>
        <v>680.76</v>
      </c>
      <c r="G55" s="206" t="s">
        <v>159</v>
      </c>
      <c r="H55" s="207"/>
      <c r="I55" s="53" t="s">
        <v>159</v>
      </c>
    </row>
    <row r="56" spans="1:9" ht="64.5" customHeight="1" x14ac:dyDescent="0.25">
      <c r="A56" s="54" t="s">
        <v>295</v>
      </c>
      <c r="B56" s="46" t="s">
        <v>4</v>
      </c>
      <c r="C56" s="219" t="s">
        <v>296</v>
      </c>
      <c r="D56" s="219"/>
      <c r="E56" s="150">
        <f>SUMMARY!I8</f>
        <v>443</v>
      </c>
      <c r="F56" s="150">
        <f>SUMMARY!L8</f>
        <v>664.5</v>
      </c>
      <c r="G56" s="208"/>
      <c r="H56" s="208"/>
      <c r="I56" s="286">
        <f>F56</f>
        <v>664.5</v>
      </c>
    </row>
    <row r="57" spans="1:9" ht="20.25" x14ac:dyDescent="0.25">
      <c r="A57" s="177" t="s">
        <v>37</v>
      </c>
      <c r="B57" s="177"/>
      <c r="C57" s="177"/>
      <c r="D57" s="177"/>
      <c r="E57" s="177"/>
      <c r="F57" s="177"/>
      <c r="G57" s="177"/>
      <c r="H57" s="177"/>
      <c r="I57" s="177"/>
    </row>
    <row r="58" spans="1:9" ht="45.75" customHeight="1" x14ac:dyDescent="0.25">
      <c r="A58" s="168" t="s">
        <v>38</v>
      </c>
      <c r="B58" s="168"/>
      <c r="C58" s="168"/>
      <c r="D58" s="25" t="s">
        <v>4</v>
      </c>
      <c r="E58" s="144" t="s">
        <v>264</v>
      </c>
      <c r="F58" s="22" t="s">
        <v>118</v>
      </c>
      <c r="G58" s="25" t="s">
        <v>4</v>
      </c>
      <c r="H58" s="165" t="s">
        <v>264</v>
      </c>
      <c r="I58" s="167"/>
    </row>
    <row r="59" spans="1:9" ht="114" customHeight="1" x14ac:dyDescent="0.25">
      <c r="A59" s="165" t="s">
        <v>313</v>
      </c>
      <c r="B59" s="166"/>
      <c r="C59" s="167"/>
      <c r="D59" s="58"/>
      <c r="E59" s="144" t="s">
        <v>297</v>
      </c>
      <c r="F59" s="58" t="s">
        <v>119</v>
      </c>
      <c r="G59" s="58"/>
      <c r="H59" s="160" t="s">
        <v>160</v>
      </c>
      <c r="I59" s="161"/>
    </row>
    <row r="60" spans="1:9" ht="171.75" customHeight="1" x14ac:dyDescent="0.25">
      <c r="A60" s="168" t="s">
        <v>265</v>
      </c>
      <c r="B60" s="168"/>
      <c r="C60" s="168"/>
      <c r="D60" s="25" t="s">
        <v>266</v>
      </c>
      <c r="E60" s="144" t="s">
        <v>314</v>
      </c>
      <c r="F60" s="61" t="s">
        <v>165</v>
      </c>
      <c r="G60" s="62" t="s">
        <v>4</v>
      </c>
      <c r="H60" s="165" t="s">
        <v>47</v>
      </c>
      <c r="I60" s="167"/>
    </row>
    <row r="61" spans="1:9" ht="89.25" customHeight="1" x14ac:dyDescent="0.25">
      <c r="A61" s="168" t="s">
        <v>120</v>
      </c>
      <c r="B61" s="168"/>
      <c r="C61" s="168"/>
      <c r="D61" s="25" t="s">
        <v>4</v>
      </c>
      <c r="E61" s="37" t="s">
        <v>49</v>
      </c>
      <c r="F61" s="22" t="s">
        <v>121</v>
      </c>
      <c r="G61" s="25" t="s">
        <v>4</v>
      </c>
      <c r="H61" s="169" t="s">
        <v>50</v>
      </c>
      <c r="I61" s="169"/>
    </row>
    <row r="62" spans="1:9" ht="84" customHeight="1" x14ac:dyDescent="0.25">
      <c r="A62" s="168" t="s">
        <v>122</v>
      </c>
      <c r="B62" s="168"/>
      <c r="C62" s="168"/>
      <c r="D62" s="38" t="s">
        <v>4</v>
      </c>
      <c r="E62" s="39"/>
      <c r="F62" s="40" t="s">
        <v>123</v>
      </c>
      <c r="G62" s="38" t="s">
        <v>4</v>
      </c>
      <c r="H62" s="160" t="s">
        <v>159</v>
      </c>
      <c r="I62" s="161"/>
    </row>
    <row r="63" spans="1:9" ht="20.25" x14ac:dyDescent="0.25">
      <c r="A63" s="177" t="s">
        <v>124</v>
      </c>
      <c r="B63" s="177"/>
      <c r="C63" s="177"/>
      <c r="D63" s="177"/>
      <c r="E63" s="177"/>
      <c r="F63" s="177"/>
      <c r="G63" s="177"/>
      <c r="H63" s="177"/>
      <c r="I63" s="177"/>
    </row>
    <row r="64" spans="1:9" ht="44.25" customHeight="1" x14ac:dyDescent="0.25">
      <c r="A64" s="168" t="s">
        <v>125</v>
      </c>
      <c r="B64" s="168"/>
      <c r="C64" s="168"/>
      <c r="D64" s="28" t="s">
        <v>4</v>
      </c>
      <c r="E64" s="27" t="s">
        <v>47</v>
      </c>
      <c r="F64" s="22" t="s">
        <v>126</v>
      </c>
      <c r="G64" s="13" t="s">
        <v>4</v>
      </c>
      <c r="H64" s="169" t="s">
        <v>47</v>
      </c>
      <c r="I64" s="169"/>
    </row>
    <row r="65" spans="1:9" ht="40.5" x14ac:dyDescent="0.25">
      <c r="A65" s="168" t="s">
        <v>127</v>
      </c>
      <c r="B65" s="168"/>
      <c r="C65" s="168"/>
      <c r="D65" s="25" t="s">
        <v>4</v>
      </c>
      <c r="E65" s="60" t="s">
        <v>47</v>
      </c>
      <c r="F65" s="22" t="s">
        <v>128</v>
      </c>
      <c r="G65" s="5" t="s">
        <v>4</v>
      </c>
      <c r="H65" s="168" t="s">
        <v>47</v>
      </c>
      <c r="I65" s="168"/>
    </row>
    <row r="66" spans="1:9" ht="20.25" x14ac:dyDescent="0.25">
      <c r="A66" s="198" t="s">
        <v>129</v>
      </c>
      <c r="B66" s="217"/>
      <c r="C66" s="217"/>
      <c r="D66" s="217"/>
      <c r="E66" s="217"/>
      <c r="F66" s="217"/>
      <c r="G66" s="217"/>
      <c r="H66" s="217"/>
      <c r="I66" s="218"/>
    </row>
    <row r="67" spans="1:9" ht="20.25" x14ac:dyDescent="0.25">
      <c r="A67" s="250" t="s">
        <v>130</v>
      </c>
      <c r="B67" s="251"/>
      <c r="C67" s="251"/>
      <c r="D67" s="251"/>
      <c r="E67" s="251"/>
      <c r="F67" s="251"/>
      <c r="G67" s="251"/>
      <c r="H67" s="251"/>
      <c r="I67" s="252"/>
    </row>
    <row r="68" spans="1:9" ht="40.5" x14ac:dyDescent="0.25">
      <c r="A68" s="165" t="s">
        <v>131</v>
      </c>
      <c r="B68" s="166"/>
      <c r="C68" s="167"/>
      <c r="D68" s="43" t="s">
        <v>4</v>
      </c>
      <c r="E68" s="45"/>
      <c r="F68" s="44" t="s">
        <v>138</v>
      </c>
      <c r="G68" s="5" t="s">
        <v>4</v>
      </c>
      <c r="H68" s="41"/>
      <c r="I68" s="42"/>
    </row>
    <row r="69" spans="1:9" ht="44.25" customHeight="1" x14ac:dyDescent="0.25">
      <c r="A69" s="165" t="s">
        <v>132</v>
      </c>
      <c r="B69" s="166"/>
      <c r="C69" s="167"/>
      <c r="D69" s="43" t="s">
        <v>4</v>
      </c>
      <c r="E69" s="45"/>
      <c r="F69" s="44" t="s">
        <v>139</v>
      </c>
      <c r="G69" s="5" t="s">
        <v>4</v>
      </c>
      <c r="H69" s="41"/>
      <c r="I69" s="42"/>
    </row>
    <row r="70" spans="1:9" ht="42" customHeight="1" x14ac:dyDescent="0.25">
      <c r="A70" s="165" t="s">
        <v>133</v>
      </c>
      <c r="B70" s="166"/>
      <c r="C70" s="167"/>
      <c r="D70" s="43" t="s">
        <v>4</v>
      </c>
      <c r="E70" s="45"/>
      <c r="F70" s="44" t="s">
        <v>140</v>
      </c>
      <c r="G70" s="5" t="s">
        <v>4</v>
      </c>
      <c r="H70" s="41"/>
      <c r="I70" s="42"/>
    </row>
    <row r="71" spans="1:9" ht="41.25" customHeight="1" x14ac:dyDescent="0.25">
      <c r="A71" s="201" t="s">
        <v>134</v>
      </c>
      <c r="B71" s="201"/>
      <c r="C71" s="202"/>
      <c r="D71" s="43" t="s">
        <v>4</v>
      </c>
      <c r="E71" s="45"/>
      <c r="F71" s="44" t="s">
        <v>141</v>
      </c>
      <c r="G71" s="5" t="s">
        <v>4</v>
      </c>
      <c r="H71" s="41"/>
      <c r="I71" s="42"/>
    </row>
    <row r="72" spans="1:9" ht="60.75" x14ac:dyDescent="0.25">
      <c r="A72" s="165" t="s">
        <v>135</v>
      </c>
      <c r="B72" s="166"/>
      <c r="C72" s="167"/>
      <c r="D72" s="43" t="s">
        <v>4</v>
      </c>
      <c r="E72" s="45"/>
      <c r="F72" s="44" t="s">
        <v>142</v>
      </c>
      <c r="G72" s="5" t="s">
        <v>4</v>
      </c>
      <c r="H72" s="41"/>
      <c r="I72" s="42"/>
    </row>
    <row r="73" spans="1:9" ht="65.25" customHeight="1" x14ac:dyDescent="0.25">
      <c r="A73" s="201" t="s">
        <v>136</v>
      </c>
      <c r="B73" s="201"/>
      <c r="C73" s="202"/>
      <c r="D73" s="43" t="s">
        <v>4</v>
      </c>
      <c r="E73" s="45"/>
      <c r="F73" s="44" t="s">
        <v>143</v>
      </c>
      <c r="G73" s="5" t="s">
        <v>4</v>
      </c>
      <c r="H73" s="41"/>
      <c r="I73" s="42"/>
    </row>
    <row r="74" spans="1:9" ht="27" customHeight="1" x14ac:dyDescent="0.25">
      <c r="A74" s="231" t="s">
        <v>137</v>
      </c>
      <c r="B74" s="201"/>
      <c r="C74" s="201"/>
      <c r="D74" s="201"/>
      <c r="E74" s="201"/>
      <c r="F74" s="201"/>
      <c r="G74" s="201"/>
      <c r="H74" s="201"/>
      <c r="I74" s="202"/>
    </row>
    <row r="75" spans="1:9" ht="45.75" customHeight="1" x14ac:dyDescent="0.25">
      <c r="A75" s="201" t="s">
        <v>144</v>
      </c>
      <c r="B75" s="201"/>
      <c r="C75" s="202"/>
      <c r="D75" s="43" t="s">
        <v>4</v>
      </c>
      <c r="E75" s="64">
        <f>SUMMARY!L20</f>
        <v>665</v>
      </c>
      <c r="F75" s="44" t="s">
        <v>146</v>
      </c>
      <c r="G75" s="5" t="s">
        <v>4</v>
      </c>
      <c r="H75" s="253" t="s">
        <v>315</v>
      </c>
      <c r="I75" s="254"/>
    </row>
    <row r="76" spans="1:9" ht="48" customHeight="1" x14ac:dyDescent="0.25">
      <c r="A76" s="201" t="s">
        <v>166</v>
      </c>
      <c r="B76" s="201"/>
      <c r="C76" s="202"/>
      <c r="D76" s="43" t="s">
        <v>4</v>
      </c>
      <c r="E76" s="65"/>
      <c r="F76" s="44" t="s">
        <v>147</v>
      </c>
      <c r="G76" s="5" t="s">
        <v>4</v>
      </c>
      <c r="H76" s="203">
        <v>10500</v>
      </c>
      <c r="I76" s="204"/>
    </row>
    <row r="77" spans="1:9" ht="87" customHeight="1" x14ac:dyDescent="0.25">
      <c r="A77" s="165" t="s">
        <v>145</v>
      </c>
      <c r="B77" s="166"/>
      <c r="C77" s="167"/>
      <c r="D77" s="28" t="s">
        <v>4</v>
      </c>
      <c r="E77" s="65">
        <f>H76*E75+E76</f>
        <v>6982500</v>
      </c>
      <c r="F77" s="26" t="s">
        <v>148</v>
      </c>
      <c r="G77" s="5" t="s">
        <v>4</v>
      </c>
      <c r="H77" s="203">
        <f>E77</f>
        <v>6982500</v>
      </c>
      <c r="I77" s="204"/>
    </row>
    <row r="78" spans="1:9" ht="20.25" x14ac:dyDescent="0.25">
      <c r="A78" s="179" t="s">
        <v>57</v>
      </c>
      <c r="B78" s="180"/>
      <c r="C78" s="180"/>
      <c r="D78" s="180"/>
      <c r="E78" s="180"/>
      <c r="F78" s="180"/>
      <c r="G78" s="180"/>
      <c r="H78" s="180"/>
      <c r="I78" s="181"/>
    </row>
    <row r="79" spans="1:9" ht="20.25" x14ac:dyDescent="0.25">
      <c r="A79" s="165" t="s">
        <v>8</v>
      </c>
      <c r="B79" s="166"/>
      <c r="C79" s="166"/>
      <c r="D79" s="166"/>
      <c r="E79" s="166"/>
      <c r="F79" s="167"/>
      <c r="G79" s="35" t="s">
        <v>4</v>
      </c>
      <c r="H79" s="247"/>
      <c r="I79" s="248"/>
    </row>
    <row r="80" spans="1:9" ht="20.25" x14ac:dyDescent="0.25">
      <c r="A80" s="165" t="s">
        <v>59</v>
      </c>
      <c r="B80" s="166"/>
      <c r="C80" s="166"/>
      <c r="D80" s="166"/>
      <c r="E80" s="166"/>
      <c r="F80" s="167"/>
      <c r="G80" s="35" t="s">
        <v>4</v>
      </c>
      <c r="H80" s="249"/>
      <c r="I80" s="249"/>
    </row>
    <row r="81" spans="1:9" ht="20.25" x14ac:dyDescent="0.25">
      <c r="A81" s="165" t="s">
        <v>170</v>
      </c>
      <c r="B81" s="166"/>
      <c r="C81" s="166"/>
      <c r="D81" s="166"/>
      <c r="E81" s="166"/>
      <c r="F81" s="167"/>
      <c r="G81" s="35" t="s">
        <v>4</v>
      </c>
      <c r="H81" s="230">
        <f>H77*0.8</f>
        <v>5586000</v>
      </c>
      <c r="I81" s="230"/>
    </row>
    <row r="82" spans="1:9" ht="24" customHeight="1" x14ac:dyDescent="0.25">
      <c r="A82" s="179" t="s">
        <v>39</v>
      </c>
      <c r="B82" s="180"/>
      <c r="C82" s="180"/>
      <c r="D82" s="180"/>
      <c r="E82" s="180"/>
      <c r="F82" s="180"/>
      <c r="G82" s="180"/>
      <c r="H82" s="180"/>
      <c r="I82" s="181"/>
    </row>
    <row r="83" spans="1:9" ht="207" customHeight="1" x14ac:dyDescent="0.25">
      <c r="A83" s="21" t="s">
        <v>40</v>
      </c>
      <c r="B83" s="24" t="s">
        <v>4</v>
      </c>
      <c r="C83" s="165" t="s">
        <v>316</v>
      </c>
      <c r="D83" s="166"/>
      <c r="E83" s="166"/>
      <c r="F83" s="166"/>
      <c r="G83" s="166"/>
      <c r="H83" s="166"/>
      <c r="I83" s="167"/>
    </row>
    <row r="84" spans="1:9" ht="21" customHeight="1" x14ac:dyDescent="0.25">
      <c r="A84" s="179" t="s">
        <v>41</v>
      </c>
      <c r="B84" s="180"/>
      <c r="C84" s="180"/>
      <c r="D84" s="180"/>
      <c r="E84" s="180"/>
      <c r="F84" s="180"/>
      <c r="G84" s="180"/>
      <c r="H84" s="180"/>
      <c r="I84" s="181"/>
    </row>
    <row r="85" spans="1:9" ht="20.25" x14ac:dyDescent="0.25">
      <c r="A85" s="168" t="s">
        <v>149</v>
      </c>
      <c r="B85" s="168"/>
      <c r="C85" s="168"/>
      <c r="D85" s="5" t="s">
        <v>4</v>
      </c>
      <c r="E85" s="160" t="str">
        <f>E5</f>
        <v>Mr Sachin Soni &amp; Babubhai Soni</v>
      </c>
      <c r="F85" s="194"/>
      <c r="G85" s="194"/>
      <c r="H85" s="194"/>
      <c r="I85" s="161"/>
    </row>
    <row r="86" spans="1:9" ht="43.5" customHeight="1" x14ac:dyDescent="0.25">
      <c r="A86" s="229" t="s">
        <v>74</v>
      </c>
      <c r="B86" s="229"/>
      <c r="C86" s="229"/>
      <c r="D86" s="11" t="s">
        <v>4</v>
      </c>
      <c r="E86" s="244" t="s">
        <v>298</v>
      </c>
      <c r="F86" s="245"/>
      <c r="G86" s="245"/>
      <c r="H86" s="245"/>
      <c r="I86" s="246"/>
    </row>
    <row r="87" spans="1:9" ht="20.25" x14ac:dyDescent="0.25">
      <c r="A87" s="229" t="s">
        <v>58</v>
      </c>
      <c r="B87" s="229"/>
      <c r="C87" s="229"/>
      <c r="D87" s="11" t="s">
        <v>4</v>
      </c>
      <c r="E87" s="220">
        <v>44512.747673611113</v>
      </c>
      <c r="F87" s="221"/>
      <c r="G87" s="221"/>
      <c r="H87" s="221"/>
      <c r="I87" s="222"/>
    </row>
    <row r="88" spans="1:9" ht="66.75" customHeight="1" x14ac:dyDescent="0.25">
      <c r="A88" s="223"/>
      <c r="B88" s="224"/>
      <c r="C88" s="224"/>
      <c r="D88" s="224"/>
      <c r="E88" s="224"/>
      <c r="F88" s="224"/>
      <c r="G88" s="224"/>
      <c r="H88" s="224"/>
      <c r="I88" s="225"/>
    </row>
    <row r="89" spans="1:9" ht="66.75" customHeight="1" x14ac:dyDescent="0.25">
      <c r="A89" s="226"/>
      <c r="B89" s="227"/>
      <c r="C89" s="227"/>
      <c r="D89" s="227"/>
      <c r="E89" s="227"/>
      <c r="F89" s="227"/>
      <c r="G89" s="227"/>
      <c r="H89" s="227"/>
      <c r="I89" s="228"/>
    </row>
    <row r="90" spans="1:9" ht="66.75" customHeight="1" x14ac:dyDescent="0.25">
      <c r="A90" s="226"/>
      <c r="B90" s="227"/>
      <c r="C90" s="227"/>
      <c r="D90" s="227"/>
      <c r="E90" s="227"/>
      <c r="F90" s="227"/>
      <c r="G90" s="227"/>
      <c r="H90" s="227"/>
      <c r="I90" s="228"/>
    </row>
    <row r="91" spans="1:9" ht="66.75" customHeight="1" x14ac:dyDescent="0.25">
      <c r="A91" s="226"/>
      <c r="B91" s="227"/>
      <c r="C91" s="227"/>
      <c r="D91" s="227"/>
      <c r="E91" s="227"/>
      <c r="F91" s="227"/>
      <c r="G91" s="227"/>
      <c r="H91" s="227"/>
      <c r="I91" s="228"/>
    </row>
    <row r="92" spans="1:9" ht="66.75" customHeight="1" x14ac:dyDescent="0.25">
      <c r="A92" s="226"/>
      <c r="B92" s="227"/>
      <c r="C92" s="227"/>
      <c r="D92" s="227"/>
      <c r="E92" s="227"/>
      <c r="F92" s="227"/>
      <c r="G92" s="227"/>
      <c r="H92" s="227"/>
      <c r="I92" s="228"/>
    </row>
    <row r="93" spans="1:9" ht="66.75" customHeight="1" x14ac:dyDescent="0.25">
      <c r="A93" s="226"/>
      <c r="B93" s="227"/>
      <c r="C93" s="227"/>
      <c r="D93" s="227"/>
      <c r="E93" s="227"/>
      <c r="F93" s="227"/>
      <c r="G93" s="227"/>
      <c r="H93" s="227"/>
      <c r="I93" s="228"/>
    </row>
    <row r="94" spans="1:9" ht="66.75" customHeight="1" x14ac:dyDescent="0.25">
      <c r="A94" s="226"/>
      <c r="B94" s="227"/>
      <c r="C94" s="227"/>
      <c r="D94" s="227"/>
      <c r="E94" s="227"/>
      <c r="F94" s="227"/>
      <c r="G94" s="227"/>
      <c r="H94" s="227"/>
      <c r="I94" s="228"/>
    </row>
    <row r="95" spans="1:9" ht="50.25" customHeight="1" x14ac:dyDescent="0.25">
      <c r="A95" s="226"/>
      <c r="B95" s="227"/>
      <c r="C95" s="227"/>
      <c r="D95" s="227"/>
      <c r="E95" s="227"/>
      <c r="F95" s="227"/>
      <c r="G95" s="227"/>
      <c r="H95" s="227"/>
      <c r="I95" s="228"/>
    </row>
    <row r="96" spans="1:9" ht="20.25" x14ac:dyDescent="0.25">
      <c r="A96" s="187"/>
      <c r="B96" s="188"/>
      <c r="C96" s="188"/>
      <c r="D96" s="188"/>
      <c r="E96" s="188"/>
      <c r="F96" s="188"/>
      <c r="G96" s="188"/>
      <c r="H96" s="188"/>
      <c r="I96" s="189"/>
    </row>
    <row r="97" spans="1:9" ht="23.25" customHeight="1" x14ac:dyDescent="0.25">
      <c r="A97" s="177" t="s">
        <v>42</v>
      </c>
      <c r="B97" s="177"/>
      <c r="C97" s="177"/>
      <c r="D97" s="177"/>
      <c r="E97" s="177"/>
      <c r="F97" s="177"/>
      <c r="G97" s="177"/>
      <c r="H97" s="177"/>
      <c r="I97" s="177"/>
    </row>
    <row r="98" spans="1:9" ht="41.25" customHeight="1" thickBot="1" x14ac:dyDescent="0.3">
      <c r="A98" s="238"/>
      <c r="B98" s="239"/>
      <c r="C98" s="239"/>
      <c r="D98" s="239"/>
      <c r="E98" s="239"/>
      <c r="F98" s="239"/>
      <c r="G98" s="239"/>
      <c r="H98" s="239"/>
      <c r="I98" s="240"/>
    </row>
    <row r="99" spans="1:9" ht="41.25" customHeight="1" thickBot="1" x14ac:dyDescent="0.3">
      <c r="A99" s="241"/>
      <c r="B99" s="242"/>
      <c r="C99" s="242"/>
      <c r="D99" s="242"/>
      <c r="E99" s="242"/>
      <c r="F99" s="242"/>
      <c r="G99" s="242"/>
      <c r="H99" s="242"/>
      <c r="I99" s="243"/>
    </row>
    <row r="100" spans="1:9" ht="41.25" customHeight="1" thickBot="1" x14ac:dyDescent="0.3">
      <c r="A100" s="241"/>
      <c r="B100" s="242"/>
      <c r="C100" s="242"/>
      <c r="D100" s="242"/>
      <c r="E100" s="242"/>
      <c r="F100" s="242"/>
      <c r="G100" s="242"/>
      <c r="H100" s="242"/>
      <c r="I100" s="243"/>
    </row>
    <row r="101" spans="1:9" ht="41.25" customHeight="1" thickBot="1" x14ac:dyDescent="0.3">
      <c r="A101" s="241"/>
      <c r="B101" s="242"/>
      <c r="C101" s="242"/>
      <c r="D101" s="242"/>
      <c r="E101" s="242"/>
      <c r="F101" s="242"/>
      <c r="G101" s="242"/>
      <c r="H101" s="242"/>
      <c r="I101" s="243"/>
    </row>
    <row r="102" spans="1:9" ht="41.25" customHeight="1" thickBot="1" x14ac:dyDescent="0.3">
      <c r="A102" s="241"/>
      <c r="B102" s="242"/>
      <c r="C102" s="242"/>
      <c r="D102" s="242"/>
      <c r="E102" s="242"/>
      <c r="F102" s="242"/>
      <c r="G102" s="242"/>
      <c r="H102" s="242"/>
      <c r="I102" s="243"/>
    </row>
    <row r="103" spans="1:9" ht="41.25" customHeight="1" thickBot="1" x14ac:dyDescent="0.3">
      <c r="A103" s="241"/>
      <c r="B103" s="242"/>
      <c r="C103" s="242"/>
      <c r="D103" s="242"/>
      <c r="E103" s="242"/>
      <c r="F103" s="242"/>
      <c r="G103" s="242"/>
      <c r="H103" s="242"/>
      <c r="I103" s="243"/>
    </row>
    <row r="104" spans="1:9" ht="41.25" customHeight="1" thickBot="1" x14ac:dyDescent="0.3">
      <c r="A104" s="241"/>
      <c r="B104" s="242"/>
      <c r="C104" s="242"/>
      <c r="D104" s="242"/>
      <c r="E104" s="242"/>
      <c r="F104" s="242"/>
      <c r="G104" s="242"/>
      <c r="H104" s="242"/>
      <c r="I104" s="243"/>
    </row>
    <row r="105" spans="1:9" ht="21" thickBot="1" x14ac:dyDescent="0.3">
      <c r="A105" s="241"/>
      <c r="B105" s="242"/>
      <c r="C105" s="242"/>
      <c r="D105" s="242"/>
      <c r="E105" s="242"/>
      <c r="F105" s="242"/>
      <c r="G105" s="242"/>
      <c r="H105" s="242"/>
      <c r="I105" s="243"/>
    </row>
    <row r="106" spans="1:9" ht="24.75" customHeight="1" x14ac:dyDescent="0.25">
      <c r="A106" s="177" t="s">
        <v>27</v>
      </c>
      <c r="B106" s="177"/>
      <c r="C106" s="177"/>
      <c r="D106" s="177"/>
      <c r="E106" s="177"/>
      <c r="F106" s="177"/>
      <c r="G106" s="177"/>
      <c r="H106" s="177"/>
      <c r="I106" s="177"/>
    </row>
    <row r="107" spans="1:9" ht="20.25" x14ac:dyDescent="0.25">
      <c r="A107" s="232" t="s">
        <v>150</v>
      </c>
      <c r="B107" s="233"/>
      <c r="C107" s="233"/>
      <c r="D107" s="233"/>
      <c r="E107" s="233"/>
      <c r="F107" s="233"/>
      <c r="G107" s="233"/>
      <c r="H107" s="233"/>
      <c r="I107" s="234"/>
    </row>
    <row r="108" spans="1:9" ht="20.25" x14ac:dyDescent="0.25">
      <c r="A108" s="232" t="s">
        <v>261</v>
      </c>
      <c r="B108" s="233"/>
      <c r="C108" s="233"/>
      <c r="D108" s="233"/>
      <c r="E108" s="233"/>
      <c r="F108" s="233"/>
      <c r="G108" s="233"/>
      <c r="H108" s="233"/>
      <c r="I108" s="234"/>
    </row>
    <row r="109" spans="1:9" ht="22.5" customHeight="1" x14ac:dyDescent="0.25">
      <c r="A109" s="232" t="s">
        <v>151</v>
      </c>
      <c r="B109" s="233"/>
      <c r="C109" s="233"/>
      <c r="D109" s="233"/>
      <c r="E109" s="233"/>
      <c r="F109" s="233"/>
      <c r="G109" s="233"/>
      <c r="H109" s="233"/>
      <c r="I109" s="234"/>
    </row>
    <row r="110" spans="1:9" ht="24" customHeight="1" x14ac:dyDescent="0.25">
      <c r="A110" s="232" t="s">
        <v>152</v>
      </c>
      <c r="B110" s="233"/>
      <c r="C110" s="233"/>
      <c r="D110" s="233"/>
      <c r="E110" s="233"/>
      <c r="F110" s="233"/>
      <c r="G110" s="233"/>
      <c r="H110" s="233"/>
      <c r="I110" s="234"/>
    </row>
    <row r="111" spans="1:9" ht="20.25" x14ac:dyDescent="0.25">
      <c r="A111" s="232" t="s">
        <v>43</v>
      </c>
      <c r="B111" s="233"/>
      <c r="C111" s="233"/>
      <c r="D111" s="233"/>
      <c r="E111" s="233"/>
      <c r="F111" s="233"/>
      <c r="G111" s="233"/>
      <c r="H111" s="233"/>
      <c r="I111" s="234"/>
    </row>
    <row r="112" spans="1:9" ht="20.25" x14ac:dyDescent="0.25">
      <c r="A112" s="232" t="s">
        <v>44</v>
      </c>
      <c r="B112" s="233"/>
      <c r="C112" s="233"/>
      <c r="D112" s="233"/>
      <c r="E112" s="233"/>
      <c r="F112" s="233"/>
      <c r="G112" s="233"/>
      <c r="H112" s="233"/>
      <c r="I112" s="234"/>
    </row>
    <row r="113" spans="1:9" ht="65.25" customHeight="1" x14ac:dyDescent="0.25">
      <c r="A113" s="232" t="s">
        <v>45</v>
      </c>
      <c r="B113" s="233"/>
      <c r="C113" s="233"/>
      <c r="D113" s="233"/>
      <c r="E113" s="233"/>
      <c r="F113" s="233"/>
      <c r="G113" s="233"/>
      <c r="H113" s="233"/>
      <c r="I113" s="234"/>
    </row>
    <row r="114" spans="1:9" ht="89.25" customHeight="1" x14ac:dyDescent="0.25">
      <c r="A114" s="232" t="s">
        <v>153</v>
      </c>
      <c r="B114" s="233"/>
      <c r="C114" s="233"/>
      <c r="D114" s="233"/>
      <c r="E114" s="233"/>
      <c r="F114" s="233"/>
      <c r="G114" s="233"/>
      <c r="H114" s="233"/>
      <c r="I114" s="234"/>
    </row>
    <row r="115" spans="1:9" ht="68.25" customHeight="1" x14ac:dyDescent="0.25">
      <c r="A115" s="235" t="s">
        <v>31</v>
      </c>
      <c r="B115" s="235"/>
      <c r="C115" s="235"/>
      <c r="D115" s="5" t="s">
        <v>4</v>
      </c>
      <c r="E115" s="14" t="s">
        <v>303</v>
      </c>
      <c r="F115" s="15" t="s">
        <v>9</v>
      </c>
      <c r="G115" s="5" t="s">
        <v>4</v>
      </c>
      <c r="H115" s="236"/>
      <c r="I115" s="236"/>
    </row>
  </sheetData>
  <mergeCells count="164">
    <mergeCell ref="A2:I2"/>
    <mergeCell ref="A98:I105"/>
    <mergeCell ref="C83:I83"/>
    <mergeCell ref="A85:C85"/>
    <mergeCell ref="A59:C59"/>
    <mergeCell ref="H59:I59"/>
    <mergeCell ref="E86:I86"/>
    <mergeCell ref="A63:I63"/>
    <mergeCell ref="A64:C64"/>
    <mergeCell ref="H64:I64"/>
    <mergeCell ref="A65:C65"/>
    <mergeCell ref="H65:I65"/>
    <mergeCell ref="A77:C77"/>
    <mergeCell ref="H77:I77"/>
    <mergeCell ref="A78:I78"/>
    <mergeCell ref="A79:F79"/>
    <mergeCell ref="H79:I79"/>
    <mergeCell ref="A80:F80"/>
    <mergeCell ref="H80:I80"/>
    <mergeCell ref="A66:I66"/>
    <mergeCell ref="A67:I67"/>
    <mergeCell ref="A68:C68"/>
    <mergeCell ref="H75:I75"/>
    <mergeCell ref="A87:C87"/>
    <mergeCell ref="A114:I114"/>
    <mergeCell ref="A115:C115"/>
    <mergeCell ref="H115:I115"/>
    <mergeCell ref="A106:I106"/>
    <mergeCell ref="A107:I107"/>
    <mergeCell ref="A108:I108"/>
    <mergeCell ref="A109:I109"/>
    <mergeCell ref="A110:I110"/>
    <mergeCell ref="A111:I111"/>
    <mergeCell ref="A112:I112"/>
    <mergeCell ref="A113:I113"/>
    <mergeCell ref="E87:I87"/>
    <mergeCell ref="A88:I95"/>
    <mergeCell ref="A96:I96"/>
    <mergeCell ref="A97:I97"/>
    <mergeCell ref="E85:I85"/>
    <mergeCell ref="A86:C86"/>
    <mergeCell ref="A57:I57"/>
    <mergeCell ref="A58:C58"/>
    <mergeCell ref="H58:I58"/>
    <mergeCell ref="A60:C60"/>
    <mergeCell ref="H60:I60"/>
    <mergeCell ref="A61:C61"/>
    <mergeCell ref="H61:I61"/>
    <mergeCell ref="A71:C71"/>
    <mergeCell ref="A72:C72"/>
    <mergeCell ref="A73:C73"/>
    <mergeCell ref="A69:C69"/>
    <mergeCell ref="A70:C70"/>
    <mergeCell ref="A62:C62"/>
    <mergeCell ref="H62:I62"/>
    <mergeCell ref="A84:I84"/>
    <mergeCell ref="H81:I81"/>
    <mergeCell ref="A82:I82"/>
    <mergeCell ref="A74:I74"/>
    <mergeCell ref="A75:C75"/>
    <mergeCell ref="A76:C76"/>
    <mergeCell ref="A81:F81"/>
    <mergeCell ref="H76:I76"/>
    <mergeCell ref="G54:H54"/>
    <mergeCell ref="G55:H55"/>
    <mergeCell ref="G56:H56"/>
    <mergeCell ref="A47:C47"/>
    <mergeCell ref="G47:H47"/>
    <mergeCell ref="A48:C48"/>
    <mergeCell ref="H48:I48"/>
    <mergeCell ref="A49:I49"/>
    <mergeCell ref="A50:C50"/>
    <mergeCell ref="G50:H50"/>
    <mergeCell ref="G51:H51"/>
    <mergeCell ref="G52:H52"/>
    <mergeCell ref="A51:C51"/>
    <mergeCell ref="A52:C52"/>
    <mergeCell ref="A53:I53"/>
    <mergeCell ref="C54:D54"/>
    <mergeCell ref="C55:D55"/>
    <mergeCell ref="C56:D56"/>
    <mergeCell ref="A43:C43"/>
    <mergeCell ref="H43:I43"/>
    <mergeCell ref="A44:I44"/>
    <mergeCell ref="A45:C45"/>
    <mergeCell ref="G45:H45"/>
    <mergeCell ref="A46:C46"/>
    <mergeCell ref="G46:H46"/>
    <mergeCell ref="A37:C37"/>
    <mergeCell ref="H37:I37"/>
    <mergeCell ref="A40:I40"/>
    <mergeCell ref="A41:C41"/>
    <mergeCell ref="H41:I41"/>
    <mergeCell ref="A42:C42"/>
    <mergeCell ref="H42:I42"/>
    <mergeCell ref="A38:C38"/>
    <mergeCell ref="H38:I38"/>
    <mergeCell ref="A39:C39"/>
    <mergeCell ref="E39:I39"/>
    <mergeCell ref="A34:C34"/>
    <mergeCell ref="H34:I34"/>
    <mergeCell ref="A35:C35"/>
    <mergeCell ref="H35:I35"/>
    <mergeCell ref="A36:C36"/>
    <mergeCell ref="H36:I36"/>
    <mergeCell ref="A25:C25"/>
    <mergeCell ref="H25:I25"/>
    <mergeCell ref="A26:C26"/>
    <mergeCell ref="A32:I32"/>
    <mergeCell ref="A33:C33"/>
    <mergeCell ref="H33:I33"/>
    <mergeCell ref="A29:C29"/>
    <mergeCell ref="H29:I29"/>
    <mergeCell ref="A30:C30"/>
    <mergeCell ref="H30:I30"/>
    <mergeCell ref="A31:C31"/>
    <mergeCell ref="E31:I31"/>
    <mergeCell ref="A28:C28"/>
    <mergeCell ref="H28:I28"/>
    <mergeCell ref="A21:C21"/>
    <mergeCell ref="H21:I21"/>
    <mergeCell ref="A11:C11"/>
    <mergeCell ref="E11:I11"/>
    <mergeCell ref="A16:I16"/>
    <mergeCell ref="A17:C17"/>
    <mergeCell ref="H17:I17"/>
    <mergeCell ref="A18:C18"/>
    <mergeCell ref="H18:I18"/>
    <mergeCell ref="H13:I13"/>
    <mergeCell ref="A6:C6"/>
    <mergeCell ref="G6:H6"/>
    <mergeCell ref="A7:I7"/>
    <mergeCell ref="A8:C8"/>
    <mergeCell ref="H8:I8"/>
    <mergeCell ref="A3:I3"/>
    <mergeCell ref="A4:C4"/>
    <mergeCell ref="E4:F4"/>
    <mergeCell ref="G4:H4"/>
    <mergeCell ref="A5:C5"/>
    <mergeCell ref="G5:H5"/>
    <mergeCell ref="A9:C9"/>
    <mergeCell ref="H9:I9"/>
    <mergeCell ref="A10:C10"/>
    <mergeCell ref="F14:G14"/>
    <mergeCell ref="H14:I14"/>
    <mergeCell ref="F15:G15"/>
    <mergeCell ref="H15:I15"/>
    <mergeCell ref="H26:I26"/>
    <mergeCell ref="A27:C27"/>
    <mergeCell ref="H27:I27"/>
    <mergeCell ref="A24:C24"/>
    <mergeCell ref="H24:I24"/>
    <mergeCell ref="E10:I10"/>
    <mergeCell ref="A12:A15"/>
    <mergeCell ref="F12:G12"/>
    <mergeCell ref="H12:I12"/>
    <mergeCell ref="A22:C22"/>
    <mergeCell ref="H22:I22"/>
    <mergeCell ref="A23:C23"/>
    <mergeCell ref="H23:I23"/>
    <mergeCell ref="A19:C19"/>
    <mergeCell ref="H19:I19"/>
    <mergeCell ref="A20:C20"/>
    <mergeCell ref="H20:I20"/>
  </mergeCells>
  <printOptions horizontalCentered="1"/>
  <pageMargins left="0.19685039370078741" right="0.19685039370078741" top="0.78740157480314965" bottom="0.78740157480314965" header="0.19685039370078741" footer="0.19685039370078741"/>
  <pageSetup paperSize="9" scale="63" fitToHeight="2" orientation="portrait" r:id="rId1"/>
  <headerFooter>
    <oddHeader>&amp;C&amp;24&amp;G</oddHeader>
    <oddFooter>&amp;L&amp;"Times New Roman,Bold"&amp;16Ref No: VSJCVNM-GODREJ-RTL-NOV-21-23990&amp;R&amp;"Times New Roman,Bold"&amp;16&amp;P</oddFooter>
  </headerFooter>
  <rowBreaks count="2" manualBreakCount="2">
    <brk id="31" max="8" man="1"/>
    <brk id="83" max="8"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8"/>
  <sheetViews>
    <sheetView topLeftCell="A5" zoomScale="85" zoomScaleNormal="85" workbookViewId="0">
      <selection activeCell="L8" sqref="L8"/>
    </sheetView>
  </sheetViews>
  <sheetFormatPr defaultRowHeight="15" x14ac:dyDescent="0.25"/>
  <cols>
    <col min="1" max="1" width="4.7109375" customWidth="1"/>
    <col min="2" max="2" width="23.85546875" bestFit="1" customWidth="1"/>
    <col min="3" max="3" width="16.7109375" customWidth="1"/>
    <col min="4" max="4" width="15.42578125" customWidth="1"/>
    <col min="5" max="5" width="9.7109375" customWidth="1"/>
    <col min="6" max="6" width="13.5703125" customWidth="1"/>
    <col min="7" max="7" width="10.85546875" customWidth="1"/>
    <col min="8" max="8" width="12.28515625" customWidth="1"/>
    <col min="9" max="9" width="17.140625" customWidth="1"/>
    <col min="10" max="10" width="9.28515625" customWidth="1"/>
    <col min="11" max="13" width="8.7109375" customWidth="1"/>
    <col min="14" max="14" width="8.28515625" customWidth="1"/>
    <col min="15" max="15" width="10.140625" customWidth="1"/>
    <col min="16" max="16" width="10.7109375" customWidth="1"/>
    <col min="17" max="17" width="9.140625" customWidth="1"/>
    <col min="18" max="18" width="13.140625" customWidth="1"/>
    <col min="19" max="19" width="11.140625" customWidth="1"/>
  </cols>
  <sheetData>
    <row r="1" spans="2:19" ht="69" customHeight="1" x14ac:dyDescent="0.25">
      <c r="B1" s="68" t="s">
        <v>171</v>
      </c>
      <c r="C1" s="69" t="s">
        <v>172</v>
      </c>
      <c r="D1" s="69"/>
      <c r="E1" s="258" t="s">
        <v>173</v>
      </c>
      <c r="F1" s="259"/>
      <c r="G1" s="260"/>
      <c r="H1" s="261"/>
      <c r="I1" s="262"/>
      <c r="J1" s="258" t="s">
        <v>174</v>
      </c>
      <c r="K1" s="263"/>
      <c r="L1" s="259"/>
      <c r="M1" s="264"/>
      <c r="N1" s="265"/>
      <c r="O1" s="265"/>
      <c r="P1" s="265"/>
      <c r="Q1" s="266"/>
    </row>
    <row r="2" spans="2:19" x14ac:dyDescent="0.25">
      <c r="B2" s="267" t="s">
        <v>175</v>
      </c>
      <c r="C2" s="268"/>
      <c r="D2" s="268"/>
      <c r="E2" s="268"/>
      <c r="F2" s="268"/>
      <c r="G2" s="268"/>
      <c r="H2" s="268"/>
      <c r="I2" s="268"/>
      <c r="J2" s="268"/>
      <c r="K2" s="268"/>
      <c r="L2" s="268"/>
      <c r="M2" s="268"/>
      <c r="N2" s="268"/>
      <c r="O2" s="268"/>
      <c r="P2" s="268"/>
      <c r="Q2" s="269"/>
    </row>
    <row r="3" spans="2:19" ht="78" customHeight="1" thickBot="1" x14ac:dyDescent="0.3">
      <c r="B3" s="70" t="s">
        <v>176</v>
      </c>
      <c r="C3" s="71" t="s">
        <v>176</v>
      </c>
      <c r="D3" s="71" t="s">
        <v>177</v>
      </c>
      <c r="E3" s="71" t="s">
        <v>178</v>
      </c>
      <c r="F3" s="71" t="s">
        <v>179</v>
      </c>
      <c r="G3" s="71" t="s">
        <v>267</v>
      </c>
      <c r="H3" s="71" t="s">
        <v>180</v>
      </c>
      <c r="I3" s="71" t="s">
        <v>181</v>
      </c>
      <c r="J3" s="71" t="s">
        <v>182</v>
      </c>
      <c r="K3" s="71" t="s">
        <v>183</v>
      </c>
      <c r="L3" s="71" t="s">
        <v>184</v>
      </c>
      <c r="M3" s="71" t="s">
        <v>185</v>
      </c>
      <c r="N3" s="71" t="s">
        <v>186</v>
      </c>
      <c r="O3" s="71" t="s">
        <v>187</v>
      </c>
      <c r="P3" s="71" t="s">
        <v>188</v>
      </c>
      <c r="Q3" s="72" t="s">
        <v>189</v>
      </c>
      <c r="R3" s="110" t="s">
        <v>269</v>
      </c>
      <c r="S3" s="110" t="s">
        <v>268</v>
      </c>
    </row>
    <row r="4" spans="2:19" ht="42.75" hidden="1" customHeight="1" thickBot="1" x14ac:dyDescent="0.3">
      <c r="B4" s="255"/>
      <c r="C4" s="256"/>
      <c r="D4" s="256"/>
      <c r="E4" s="256"/>
      <c r="F4" s="256"/>
      <c r="G4" s="256"/>
      <c r="H4" s="256"/>
      <c r="I4" s="256"/>
      <c r="J4" s="256"/>
      <c r="K4" s="256"/>
      <c r="L4" s="256"/>
      <c r="M4" s="256"/>
      <c r="N4" s="256"/>
      <c r="O4" s="256"/>
      <c r="P4" s="256"/>
      <c r="Q4" s="257"/>
      <c r="R4" s="110"/>
      <c r="S4" s="110"/>
    </row>
    <row r="5" spans="2:19" ht="15.75" thickBot="1" x14ac:dyDescent="0.3">
      <c r="B5" s="73" t="s">
        <v>190</v>
      </c>
      <c r="C5" s="74"/>
      <c r="D5" s="74"/>
      <c r="E5" s="75">
        <f>MEASUREMENT!I36</f>
        <v>421.66</v>
      </c>
      <c r="F5" s="75">
        <f>MEASUREMENT!I37</f>
        <v>32.18</v>
      </c>
      <c r="G5" s="76"/>
      <c r="H5" s="76"/>
      <c r="I5" s="77">
        <f>MEASUREMENT!I40</f>
        <v>453.84000000000003</v>
      </c>
      <c r="J5" s="76">
        <f>E5*1.2</f>
        <v>505.99200000000002</v>
      </c>
      <c r="K5" s="76">
        <f>I5*1.2</f>
        <v>544.60800000000006</v>
      </c>
      <c r="L5" s="76">
        <f t="shared" ref="L5:L8" si="0">I5*1.5+G5</f>
        <v>680.76</v>
      </c>
      <c r="M5" s="78"/>
      <c r="N5" s="79"/>
      <c r="O5" s="74"/>
      <c r="P5" s="74"/>
      <c r="Q5" s="80"/>
      <c r="R5" s="110"/>
      <c r="S5" s="110"/>
    </row>
    <row r="6" spans="2:19" ht="15.75" thickBot="1" x14ac:dyDescent="0.3">
      <c r="B6" s="81" t="s">
        <v>191</v>
      </c>
      <c r="C6" s="1"/>
      <c r="D6" s="1"/>
      <c r="E6" s="82"/>
      <c r="F6" s="82"/>
      <c r="G6" s="82"/>
      <c r="H6" s="82"/>
      <c r="I6" s="77">
        <f>MEASUREMENT!I41</f>
        <v>0</v>
      </c>
      <c r="J6" s="82"/>
      <c r="K6" s="76">
        <f t="shared" ref="K6:K8" si="1">I6*1.2</f>
        <v>0</v>
      </c>
      <c r="L6" s="76">
        <f t="shared" si="0"/>
        <v>0</v>
      </c>
      <c r="M6" s="83"/>
      <c r="N6" s="1"/>
      <c r="O6" s="1"/>
      <c r="P6" s="1"/>
      <c r="Q6" s="84"/>
      <c r="R6" s="110"/>
      <c r="S6" s="110"/>
    </row>
    <row r="7" spans="2:19" ht="13.5" customHeight="1" thickBot="1" x14ac:dyDescent="0.3">
      <c r="B7" s="85" t="s">
        <v>192</v>
      </c>
      <c r="C7" s="4"/>
      <c r="D7" s="4"/>
      <c r="E7" s="86"/>
      <c r="F7" s="82"/>
      <c r="G7" s="82"/>
      <c r="H7" s="82"/>
      <c r="I7" s="77">
        <f>MEASUREMENT!I42</f>
        <v>0</v>
      </c>
      <c r="J7" s="155"/>
      <c r="K7" s="76">
        <f t="shared" si="1"/>
        <v>0</v>
      </c>
      <c r="L7" s="76">
        <f t="shared" si="0"/>
        <v>0</v>
      </c>
      <c r="M7" s="83"/>
      <c r="N7" s="1"/>
      <c r="O7" s="1"/>
      <c r="P7" s="1"/>
      <c r="Q7" s="84"/>
      <c r="R7" s="110"/>
      <c r="S7" s="110"/>
    </row>
    <row r="8" spans="2:19" x14ac:dyDescent="0.25">
      <c r="B8" s="81" t="s">
        <v>193</v>
      </c>
      <c r="C8" s="153"/>
      <c r="D8" s="1"/>
      <c r="E8" s="82">
        <v>443</v>
      </c>
      <c r="F8" s="82"/>
      <c r="G8" s="82"/>
      <c r="H8" s="82"/>
      <c r="I8" s="77">
        <f>E8+F8</f>
        <v>443</v>
      </c>
      <c r="J8" s="155">
        <f>E8*1.2</f>
        <v>531.6</v>
      </c>
      <c r="K8" s="76">
        <f t="shared" si="1"/>
        <v>531.6</v>
      </c>
      <c r="L8" s="76">
        <f t="shared" si="0"/>
        <v>664.5</v>
      </c>
      <c r="M8" s="83"/>
      <c r="N8" s="1"/>
      <c r="O8" s="1"/>
      <c r="P8" s="1"/>
      <c r="Q8" s="84"/>
      <c r="R8" s="110"/>
      <c r="S8" s="110"/>
    </row>
    <row r="9" spans="2:19" x14ac:dyDescent="0.25">
      <c r="B9" s="101"/>
      <c r="C9" s="154"/>
      <c r="D9" s="3"/>
      <c r="E9" s="99"/>
      <c r="F9" s="99"/>
      <c r="G9" s="99"/>
      <c r="H9" s="99"/>
      <c r="I9" s="146"/>
      <c r="J9" s="156"/>
      <c r="K9" s="99"/>
      <c r="L9" s="99"/>
      <c r="M9" s="147"/>
      <c r="N9" s="3"/>
      <c r="O9" s="3"/>
      <c r="P9" s="3"/>
      <c r="Q9" s="100"/>
      <c r="R9" s="110"/>
      <c r="S9" s="110"/>
    </row>
    <row r="10" spans="2:19" ht="15.75" thickBot="1" x14ac:dyDescent="0.3">
      <c r="B10" s="87" t="s">
        <v>194</v>
      </c>
      <c r="C10" s="88"/>
      <c r="D10" s="88"/>
      <c r="E10" s="89"/>
      <c r="F10" s="89"/>
      <c r="G10" s="89"/>
      <c r="H10" s="89"/>
      <c r="I10" s="90"/>
      <c r="J10" s="89"/>
      <c r="K10" s="89"/>
      <c r="L10" s="89"/>
      <c r="M10" s="88"/>
      <c r="N10" s="88"/>
      <c r="O10" s="88"/>
      <c r="P10" s="88"/>
      <c r="Q10" s="91"/>
      <c r="R10" s="110"/>
      <c r="S10" s="110"/>
    </row>
    <row r="11" spans="2:19" ht="15.75" thickBot="1" x14ac:dyDescent="0.3">
      <c r="B11" s="92" t="s">
        <v>195</v>
      </c>
      <c r="C11" s="93"/>
      <c r="D11" s="93"/>
      <c r="E11" s="93"/>
      <c r="F11" s="93"/>
      <c r="G11" s="93"/>
      <c r="H11" s="93"/>
      <c r="I11" s="93"/>
      <c r="J11" s="93"/>
      <c r="K11" s="93"/>
      <c r="L11" s="93"/>
      <c r="M11" s="93"/>
      <c r="N11" s="93"/>
      <c r="O11" s="93"/>
      <c r="P11" s="93"/>
      <c r="Q11" s="94"/>
      <c r="R11" s="110"/>
      <c r="S11" s="110"/>
    </row>
    <row r="12" spans="2:19" x14ac:dyDescent="0.25">
      <c r="B12" s="95" t="s">
        <v>304</v>
      </c>
      <c r="C12" s="96" t="s">
        <v>197</v>
      </c>
      <c r="D12" s="96"/>
      <c r="E12" s="96">
        <v>444</v>
      </c>
      <c r="F12" s="96"/>
      <c r="G12" s="96"/>
      <c r="H12" s="96"/>
      <c r="I12" s="97"/>
      <c r="J12" s="96"/>
      <c r="K12" s="97"/>
      <c r="L12" s="97">
        <v>700</v>
      </c>
      <c r="M12" s="96"/>
      <c r="N12" s="97"/>
      <c r="O12" s="97">
        <f>P12/L12</f>
        <v>9857.1428571428569</v>
      </c>
      <c r="P12" s="96">
        <v>6900000</v>
      </c>
      <c r="Q12" s="98"/>
      <c r="R12" s="148"/>
      <c r="S12" s="110"/>
    </row>
    <row r="13" spans="2:19" x14ac:dyDescent="0.25">
      <c r="B13" s="95" t="s">
        <v>304</v>
      </c>
      <c r="C13" s="96" t="s">
        <v>197</v>
      </c>
      <c r="D13" s="1"/>
      <c r="E13" s="1">
        <v>520</v>
      </c>
      <c r="F13" s="1"/>
      <c r="G13" s="1"/>
      <c r="H13" s="1"/>
      <c r="I13" s="82"/>
      <c r="J13" s="1"/>
      <c r="K13" s="82"/>
      <c r="L13" s="97">
        <v>700</v>
      </c>
      <c r="M13" s="1"/>
      <c r="N13" s="82"/>
      <c r="O13" s="97">
        <f t="shared" ref="O13:O16" si="2">P13/L13</f>
        <v>11285.714285714286</v>
      </c>
      <c r="P13" s="96">
        <v>7900000</v>
      </c>
      <c r="Q13" s="84"/>
      <c r="R13" s="148"/>
      <c r="S13" s="110"/>
    </row>
    <row r="14" spans="2:19" x14ac:dyDescent="0.25">
      <c r="B14" s="81" t="s">
        <v>196</v>
      </c>
      <c r="C14" s="96" t="s">
        <v>197</v>
      </c>
      <c r="D14" s="1"/>
      <c r="E14" s="1"/>
      <c r="F14" s="1"/>
      <c r="G14" s="1"/>
      <c r="H14" s="1"/>
      <c r="I14" s="82"/>
      <c r="J14" s="1"/>
      <c r="K14" s="82"/>
      <c r="L14" s="97">
        <v>700</v>
      </c>
      <c r="M14" s="1"/>
      <c r="N14" s="82"/>
      <c r="O14" s="97">
        <f t="shared" si="2"/>
        <v>9857.1428571428569</v>
      </c>
      <c r="P14" s="96">
        <v>6900000</v>
      </c>
      <c r="Q14" s="84"/>
      <c r="R14" s="148"/>
      <c r="S14" s="110"/>
    </row>
    <row r="15" spans="2:19" x14ac:dyDescent="0.25">
      <c r="B15" s="81" t="s">
        <v>305</v>
      </c>
      <c r="C15" s="96" t="s">
        <v>197</v>
      </c>
      <c r="D15" s="1"/>
      <c r="E15" s="1"/>
      <c r="F15" s="1"/>
      <c r="G15" s="1"/>
      <c r="H15" s="1"/>
      <c r="I15" s="82"/>
      <c r="J15" s="1"/>
      <c r="K15" s="82"/>
      <c r="L15" s="97">
        <v>700</v>
      </c>
      <c r="M15" s="1"/>
      <c r="N15" s="82"/>
      <c r="O15" s="97">
        <f t="shared" si="2"/>
        <v>10142.857142857143</v>
      </c>
      <c r="P15" s="1">
        <v>7100000</v>
      </c>
      <c r="Q15" s="84"/>
      <c r="R15" s="148"/>
      <c r="S15" s="110"/>
    </row>
    <row r="16" spans="2:19" x14ac:dyDescent="0.25">
      <c r="B16" s="81" t="s">
        <v>304</v>
      </c>
      <c r="C16" s="96" t="s">
        <v>197</v>
      </c>
      <c r="D16" s="1"/>
      <c r="E16" s="1">
        <v>427</v>
      </c>
      <c r="F16" s="1"/>
      <c r="G16" s="1"/>
      <c r="H16" s="1"/>
      <c r="I16" s="82"/>
      <c r="J16" s="1"/>
      <c r="K16" s="82"/>
      <c r="L16" s="1">
        <v>630</v>
      </c>
      <c r="M16" s="1"/>
      <c r="N16" s="82"/>
      <c r="O16" s="97">
        <f t="shared" si="2"/>
        <v>11428.571428571429</v>
      </c>
      <c r="P16" s="1">
        <v>7200000</v>
      </c>
      <c r="Q16" s="84"/>
      <c r="R16" s="148"/>
      <c r="S16" s="110"/>
    </row>
    <row r="17" spans="2:19" x14ac:dyDescent="0.25">
      <c r="B17" s="81" t="s">
        <v>196</v>
      </c>
      <c r="C17" s="96" t="s">
        <v>197</v>
      </c>
      <c r="D17" s="3"/>
      <c r="E17" s="3"/>
      <c r="F17" s="3"/>
      <c r="G17" s="3"/>
      <c r="H17" s="3"/>
      <c r="I17" s="99"/>
      <c r="J17" s="3"/>
      <c r="K17" s="99"/>
      <c r="L17" s="3"/>
      <c r="M17" s="3"/>
      <c r="N17" s="99"/>
      <c r="O17" s="97"/>
      <c r="P17" s="3"/>
      <c r="Q17" s="100"/>
      <c r="R17" s="148"/>
      <c r="S17" s="110"/>
    </row>
    <row r="18" spans="2:19" ht="15.75" thickBot="1" x14ac:dyDescent="0.3">
      <c r="B18" s="81" t="s">
        <v>196</v>
      </c>
      <c r="C18" s="96" t="s">
        <v>197</v>
      </c>
      <c r="D18" s="3"/>
      <c r="E18" s="3"/>
      <c r="F18" s="3"/>
      <c r="G18" s="3"/>
      <c r="H18" s="3"/>
      <c r="I18" s="99"/>
      <c r="J18" s="3"/>
      <c r="K18" s="99"/>
      <c r="L18" s="3"/>
      <c r="M18" s="3"/>
      <c r="N18" s="99"/>
      <c r="O18" s="97"/>
      <c r="P18" s="3"/>
      <c r="Q18" s="100"/>
      <c r="R18" s="82"/>
      <c r="S18" s="1"/>
    </row>
    <row r="19" spans="2:19" x14ac:dyDescent="0.25">
      <c r="B19" s="102" t="s">
        <v>198</v>
      </c>
      <c r="C19" s="74"/>
      <c r="D19" s="74"/>
      <c r="E19" s="74"/>
      <c r="F19" s="74"/>
      <c r="G19" s="74"/>
      <c r="H19" s="74"/>
      <c r="I19" s="74"/>
      <c r="J19" s="74"/>
      <c r="K19" s="74"/>
      <c r="L19" s="74"/>
      <c r="M19" s="74"/>
      <c r="N19" s="76"/>
      <c r="O19" s="76">
        <f>AVERAGE(O12:O18)</f>
        <v>10514.285714285714</v>
      </c>
      <c r="P19" s="1"/>
      <c r="Q19" s="103"/>
      <c r="R19" s="82"/>
      <c r="S19" s="1"/>
    </row>
    <row r="20" spans="2:19" x14ac:dyDescent="0.25">
      <c r="B20" s="104" t="s">
        <v>199</v>
      </c>
      <c r="C20" s="1"/>
      <c r="D20" s="1"/>
      <c r="E20" s="1"/>
      <c r="F20" s="1"/>
      <c r="G20" s="1"/>
      <c r="H20" s="1"/>
      <c r="I20" s="1"/>
      <c r="J20" s="1"/>
      <c r="K20" s="1"/>
      <c r="L20" s="108">
        <v>665</v>
      </c>
      <c r="M20" s="1"/>
      <c r="N20" s="82"/>
      <c r="O20" s="82">
        <v>10500</v>
      </c>
      <c r="P20" s="1">
        <f>O20*L20</f>
        <v>6982500</v>
      </c>
      <c r="Q20" s="105"/>
      <c r="R20" s="1"/>
      <c r="S20" s="1"/>
    </row>
    <row r="21" spans="2:19" x14ac:dyDescent="0.25">
      <c r="B21" s="104" t="s">
        <v>200</v>
      </c>
      <c r="C21" s="106"/>
      <c r="D21" s="106"/>
      <c r="E21" s="107"/>
      <c r="F21" s="107"/>
      <c r="G21" s="106"/>
      <c r="H21" s="106"/>
      <c r="I21" s="107"/>
      <c r="J21" s="106"/>
      <c r="K21" s="106"/>
      <c r="L21" s="108"/>
      <c r="M21" s="158"/>
      <c r="N21" s="158"/>
      <c r="O21" s="158"/>
      <c r="P21" s="108"/>
      <c r="Q21" s="105"/>
      <c r="R21" s="1"/>
      <c r="S21" s="1"/>
    </row>
    <row r="22" spans="2:19" x14ac:dyDescent="0.25">
      <c r="B22" s="109" t="s">
        <v>201</v>
      </c>
      <c r="C22" s="110"/>
      <c r="D22" s="110"/>
      <c r="E22" s="111"/>
      <c r="F22" s="111"/>
      <c r="G22" s="110"/>
      <c r="H22" s="110"/>
      <c r="I22" s="111"/>
      <c r="J22" s="110"/>
      <c r="K22" s="110"/>
      <c r="L22" s="112"/>
      <c r="M22" s="112"/>
      <c r="N22" s="112"/>
      <c r="O22" s="112"/>
      <c r="P22" s="112"/>
      <c r="Q22" s="105"/>
      <c r="R22" s="1"/>
      <c r="S22" s="1"/>
    </row>
    <row r="23" spans="2:19" x14ac:dyDescent="0.25">
      <c r="B23" s="104" t="s">
        <v>202</v>
      </c>
      <c r="C23" s="106"/>
      <c r="D23" s="106"/>
      <c r="E23" s="107"/>
      <c r="F23" s="107"/>
      <c r="G23" s="106"/>
      <c r="H23" s="106"/>
      <c r="I23" s="107"/>
      <c r="J23" s="106"/>
      <c r="K23" s="106"/>
      <c r="L23" s="108"/>
      <c r="M23" s="108"/>
      <c r="N23" s="108"/>
      <c r="O23" s="108"/>
      <c r="P23" s="112"/>
      <c r="Q23" s="105"/>
      <c r="R23" s="1"/>
      <c r="S23" s="1"/>
    </row>
    <row r="24" spans="2:19" x14ac:dyDescent="0.25">
      <c r="B24" s="104" t="s">
        <v>203</v>
      </c>
      <c r="C24" s="106"/>
      <c r="D24" s="106"/>
      <c r="E24" s="107"/>
      <c r="F24" s="107"/>
      <c r="G24" s="106"/>
      <c r="H24" s="106"/>
      <c r="I24" s="107"/>
      <c r="J24" s="106"/>
      <c r="K24" s="106"/>
      <c r="L24" s="108"/>
      <c r="M24" s="108"/>
      <c r="N24" s="108"/>
      <c r="O24" s="108"/>
      <c r="P24" s="112"/>
      <c r="Q24" s="105"/>
      <c r="R24" s="1"/>
      <c r="S24" s="1"/>
    </row>
    <row r="25" spans="2:19" ht="15.75" thickBot="1" x14ac:dyDescent="0.3">
      <c r="B25" s="270" t="s">
        <v>204</v>
      </c>
      <c r="C25" s="271"/>
      <c r="D25" s="271"/>
      <c r="E25" s="271"/>
      <c r="F25" s="271"/>
      <c r="G25" s="271"/>
      <c r="H25" s="271"/>
      <c r="I25" s="271"/>
      <c r="J25" s="271"/>
      <c r="K25" s="271"/>
      <c r="L25" s="271"/>
      <c r="M25" s="271"/>
      <c r="N25" s="271"/>
      <c r="O25" s="271"/>
      <c r="P25" s="271"/>
      <c r="Q25" s="272"/>
      <c r="R25" s="1"/>
      <c r="S25" s="1"/>
    </row>
    <row r="26" spans="2:19" ht="18.75" x14ac:dyDescent="0.3">
      <c r="B26" s="113" t="s">
        <v>205</v>
      </c>
      <c r="C26" s="273" t="s">
        <v>206</v>
      </c>
      <c r="D26" s="273"/>
      <c r="E26" s="273"/>
      <c r="F26" s="273"/>
      <c r="G26" s="273" t="s">
        <v>207</v>
      </c>
      <c r="H26" s="274"/>
      <c r="I26" s="274"/>
      <c r="J26" s="273" t="s">
        <v>208</v>
      </c>
      <c r="K26" s="274"/>
      <c r="L26" s="274"/>
      <c r="M26" s="274"/>
      <c r="N26" s="274"/>
      <c r="O26" s="274"/>
    </row>
    <row r="27" spans="2:19" x14ac:dyDescent="0.25">
      <c r="B27" s="108" t="s">
        <v>209</v>
      </c>
      <c r="C27" s="275"/>
      <c r="D27" s="275"/>
      <c r="E27" s="275"/>
      <c r="F27" s="275"/>
      <c r="G27" s="275"/>
      <c r="H27" s="275"/>
      <c r="I27" s="275"/>
      <c r="J27" s="275"/>
      <c r="K27" s="275"/>
      <c r="L27" s="275"/>
      <c r="M27" s="275"/>
      <c r="N27" s="275"/>
      <c r="O27" s="275"/>
    </row>
    <row r="28" spans="2:19" x14ac:dyDescent="0.25">
      <c r="B28" s="1" t="s">
        <v>210</v>
      </c>
      <c r="C28" s="275"/>
      <c r="D28" s="275"/>
      <c r="E28" s="275"/>
      <c r="F28" s="275"/>
      <c r="G28" s="275"/>
      <c r="H28" s="275"/>
      <c r="I28" s="275"/>
      <c r="J28" s="275"/>
      <c r="K28" s="275"/>
      <c r="L28" s="275"/>
      <c r="M28" s="275"/>
      <c r="N28" s="275"/>
      <c r="O28" s="275"/>
    </row>
    <row r="29" spans="2:19" x14ac:dyDescent="0.25">
      <c r="B29" s="1" t="s">
        <v>211</v>
      </c>
      <c r="C29" s="275"/>
      <c r="D29" s="275"/>
      <c r="E29" s="275"/>
      <c r="F29" s="275"/>
      <c r="G29" s="275"/>
      <c r="H29" s="275"/>
      <c r="I29" s="275"/>
      <c r="J29" s="275"/>
      <c r="K29" s="275"/>
      <c r="L29" s="275"/>
      <c r="M29" s="275"/>
      <c r="N29" s="275"/>
      <c r="O29" s="275"/>
    </row>
    <row r="30" spans="2:19" x14ac:dyDescent="0.25">
      <c r="B30" s="1"/>
      <c r="C30" s="275"/>
      <c r="D30" s="275"/>
      <c r="E30" s="275"/>
      <c r="F30" s="275"/>
      <c r="G30" s="280"/>
      <c r="H30" s="280"/>
      <c r="I30" s="280"/>
      <c r="J30" s="275"/>
      <c r="K30" s="275"/>
      <c r="L30" s="275"/>
      <c r="M30" s="275"/>
      <c r="N30" s="275"/>
      <c r="O30" s="275"/>
    </row>
    <row r="31" spans="2:19" x14ac:dyDescent="0.25">
      <c r="C31" s="281"/>
      <c r="D31" s="281"/>
      <c r="E31" s="281"/>
      <c r="F31" s="281"/>
      <c r="G31" s="114"/>
      <c r="H31" s="114"/>
      <c r="I31" s="114"/>
    </row>
    <row r="32" spans="2:19" x14ac:dyDescent="0.25">
      <c r="C32" s="281"/>
      <c r="D32" s="281"/>
      <c r="E32" s="281"/>
      <c r="F32" s="115"/>
      <c r="G32" s="116"/>
      <c r="H32" s="117"/>
      <c r="I32" s="118"/>
    </row>
    <row r="33" spans="5:9" x14ac:dyDescent="0.25">
      <c r="E33" s="119"/>
      <c r="F33" s="120"/>
      <c r="G33" s="116"/>
      <c r="H33" s="120"/>
      <c r="I33" s="121"/>
    </row>
    <row r="34" spans="5:9" x14ac:dyDescent="0.25">
      <c r="E34" s="119"/>
      <c r="F34" s="120"/>
      <c r="G34" s="116"/>
      <c r="H34" s="116"/>
      <c r="I34" s="121"/>
    </row>
    <row r="35" spans="5:9" x14ac:dyDescent="0.25">
      <c r="E35" s="276"/>
      <c r="F35" s="277"/>
      <c r="G35" s="278"/>
      <c r="H35" s="278"/>
      <c r="I35" s="279"/>
    </row>
    <row r="36" spans="5:9" x14ac:dyDescent="0.25">
      <c r="E36" s="276"/>
      <c r="F36" s="277"/>
      <c r="G36" s="278"/>
      <c r="H36" s="278"/>
      <c r="I36" s="279"/>
    </row>
    <row r="37" spans="5:9" x14ac:dyDescent="0.25">
      <c r="E37" s="122"/>
      <c r="F37" s="2"/>
      <c r="G37" s="2"/>
      <c r="H37" s="2"/>
      <c r="I37" s="2"/>
    </row>
    <row r="38" spans="5:9" x14ac:dyDescent="0.25">
      <c r="E38" s="123"/>
    </row>
  </sheetData>
  <mergeCells count="29">
    <mergeCell ref="C30:F30"/>
    <mergeCell ref="G30:I30"/>
    <mergeCell ref="J30:O30"/>
    <mergeCell ref="C31:F31"/>
    <mergeCell ref="C32:E32"/>
    <mergeCell ref="E35:E36"/>
    <mergeCell ref="F35:F36"/>
    <mergeCell ref="G35:G36"/>
    <mergeCell ref="H35:H36"/>
    <mergeCell ref="I35:I36"/>
    <mergeCell ref="C28:F28"/>
    <mergeCell ref="G28:I28"/>
    <mergeCell ref="J28:O28"/>
    <mergeCell ref="C29:F29"/>
    <mergeCell ref="G29:I29"/>
    <mergeCell ref="J29:O29"/>
    <mergeCell ref="B25:Q25"/>
    <mergeCell ref="C26:F26"/>
    <mergeCell ref="G26:I26"/>
    <mergeCell ref="J26:O26"/>
    <mergeCell ref="C27:F27"/>
    <mergeCell ref="G27:I27"/>
    <mergeCell ref="J27:O27"/>
    <mergeCell ref="B4:Q4"/>
    <mergeCell ref="E1:F1"/>
    <mergeCell ref="G1:I1"/>
    <mergeCell ref="J1:L1"/>
    <mergeCell ref="M1:Q1"/>
    <mergeCell ref="B2:Q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0"/>
  <sheetViews>
    <sheetView topLeftCell="A16" workbookViewId="0">
      <selection activeCell="E34" sqref="E34"/>
    </sheetView>
  </sheetViews>
  <sheetFormatPr defaultRowHeight="15" x14ac:dyDescent="0.25"/>
  <cols>
    <col min="1" max="1" width="9.140625" style="124"/>
    <col min="2" max="2" width="19.42578125" style="124" customWidth="1"/>
    <col min="3" max="3" width="9.140625" style="124"/>
    <col min="4" max="4" width="0" style="124" hidden="1" customWidth="1"/>
    <col min="5" max="5" width="9.140625" style="124"/>
    <col min="6" max="6" width="0" style="124" hidden="1" customWidth="1"/>
    <col min="7" max="16384" width="9.140625" style="124"/>
  </cols>
  <sheetData>
    <row r="2" spans="1:9" x14ac:dyDescent="0.25">
      <c r="A2" s="282" t="s">
        <v>212</v>
      </c>
      <c r="B2" s="282" t="s">
        <v>213</v>
      </c>
      <c r="C2" s="282" t="s">
        <v>214</v>
      </c>
      <c r="D2" s="282"/>
      <c r="E2" s="282" t="s">
        <v>215</v>
      </c>
      <c r="F2" s="282"/>
      <c r="G2" s="282" t="s">
        <v>216</v>
      </c>
      <c r="H2" s="282" t="s">
        <v>217</v>
      </c>
      <c r="I2" s="282" t="s">
        <v>218</v>
      </c>
    </row>
    <row r="3" spans="1:9" x14ac:dyDescent="0.25">
      <c r="A3" s="282"/>
      <c r="B3" s="282"/>
      <c r="C3" s="125" t="s">
        <v>219</v>
      </c>
      <c r="D3" s="125" t="s">
        <v>220</v>
      </c>
      <c r="E3" s="125" t="s">
        <v>219</v>
      </c>
      <c r="F3" s="125" t="s">
        <v>220</v>
      </c>
      <c r="G3" s="282"/>
      <c r="H3" s="282"/>
      <c r="I3" s="282"/>
    </row>
    <row r="4" spans="1:9" x14ac:dyDescent="0.25">
      <c r="A4" s="126">
        <v>1</v>
      </c>
      <c r="B4" s="126" t="s">
        <v>221</v>
      </c>
      <c r="C4" s="126">
        <v>16.3</v>
      </c>
      <c r="D4" s="126"/>
      <c r="E4" s="126">
        <v>10</v>
      </c>
      <c r="F4" s="126"/>
      <c r="G4" s="127">
        <f>(E4+F4/10)</f>
        <v>10</v>
      </c>
      <c r="H4" s="127">
        <f>(C4+D4/10)</f>
        <v>16.3</v>
      </c>
      <c r="I4" s="127">
        <f>G4*H4</f>
        <v>163</v>
      </c>
    </row>
    <row r="5" spans="1:9" x14ac:dyDescent="0.25">
      <c r="A5" s="126"/>
      <c r="B5" s="126" t="s">
        <v>222</v>
      </c>
      <c r="C5" s="126"/>
      <c r="D5" s="126"/>
      <c r="E5" s="126"/>
      <c r="F5" s="126"/>
      <c r="G5" s="127">
        <f t="shared" ref="G5:G33" si="0">(E5+F5/10)</f>
        <v>0</v>
      </c>
      <c r="H5" s="127">
        <f t="shared" ref="H5:H35" si="1">(C5+D5/10)</f>
        <v>0</v>
      </c>
      <c r="I5" s="127">
        <f>G5*H5</f>
        <v>0</v>
      </c>
    </row>
    <row r="6" spans="1:9" x14ac:dyDescent="0.25">
      <c r="A6" s="126">
        <v>2</v>
      </c>
      <c r="B6" s="126" t="s">
        <v>223</v>
      </c>
      <c r="C6" s="126">
        <v>9.1999999999999993</v>
      </c>
      <c r="D6" s="126"/>
      <c r="E6" s="126">
        <v>7.2</v>
      </c>
      <c r="F6" s="126"/>
      <c r="G6" s="127">
        <f t="shared" si="0"/>
        <v>7.2</v>
      </c>
      <c r="H6" s="127">
        <f t="shared" si="1"/>
        <v>9.1999999999999993</v>
      </c>
      <c r="I6" s="127">
        <f t="shared" ref="I6:I33" si="2">G6*H6</f>
        <v>66.239999999999995</v>
      </c>
    </row>
    <row r="7" spans="1:9" x14ac:dyDescent="0.25">
      <c r="A7" s="126">
        <v>3</v>
      </c>
      <c r="B7" s="126" t="s">
        <v>224</v>
      </c>
      <c r="C7" s="126">
        <v>7</v>
      </c>
      <c r="D7" s="126"/>
      <c r="E7" s="126">
        <v>4</v>
      </c>
      <c r="F7" s="126"/>
      <c r="G7" s="127">
        <f t="shared" si="0"/>
        <v>4</v>
      </c>
      <c r="H7" s="127">
        <f t="shared" si="1"/>
        <v>7</v>
      </c>
      <c r="I7" s="127">
        <f t="shared" si="2"/>
        <v>28</v>
      </c>
    </row>
    <row r="8" spans="1:9" x14ac:dyDescent="0.25">
      <c r="A8" s="126"/>
      <c r="B8" s="126" t="s">
        <v>225</v>
      </c>
      <c r="C8" s="126">
        <v>6.8</v>
      </c>
      <c r="D8" s="126"/>
      <c r="E8" s="126">
        <v>4.4000000000000004</v>
      </c>
      <c r="F8" s="126"/>
      <c r="G8" s="127">
        <f t="shared" si="0"/>
        <v>4.4000000000000004</v>
      </c>
      <c r="H8" s="127">
        <f t="shared" si="1"/>
        <v>6.8</v>
      </c>
      <c r="I8" s="127">
        <f t="shared" si="2"/>
        <v>29.92</v>
      </c>
    </row>
    <row r="9" spans="1:9" x14ac:dyDescent="0.25">
      <c r="A9" s="126"/>
      <c r="B9" s="126" t="s">
        <v>226</v>
      </c>
      <c r="C9" s="126"/>
      <c r="D9" s="126"/>
      <c r="E9" s="126"/>
      <c r="F9" s="126"/>
      <c r="G9" s="127">
        <f t="shared" si="0"/>
        <v>0</v>
      </c>
      <c r="H9" s="127">
        <f t="shared" si="1"/>
        <v>0</v>
      </c>
      <c r="I9" s="127">
        <f t="shared" si="2"/>
        <v>0</v>
      </c>
    </row>
    <row r="10" spans="1:9" x14ac:dyDescent="0.25">
      <c r="A10" s="126"/>
      <c r="B10" s="126" t="s">
        <v>227</v>
      </c>
      <c r="C10" s="126"/>
      <c r="D10" s="126"/>
      <c r="E10" s="126"/>
      <c r="F10" s="126"/>
      <c r="G10" s="127">
        <f t="shared" si="0"/>
        <v>0</v>
      </c>
      <c r="H10" s="127">
        <f t="shared" si="1"/>
        <v>0</v>
      </c>
      <c r="I10" s="127">
        <f t="shared" si="2"/>
        <v>0</v>
      </c>
    </row>
    <row r="11" spans="1:9" x14ac:dyDescent="0.25">
      <c r="A11" s="126">
        <v>4</v>
      </c>
      <c r="B11" s="126" t="s">
        <v>228</v>
      </c>
      <c r="C11" s="126">
        <v>10.1</v>
      </c>
      <c r="D11" s="126"/>
      <c r="E11" s="126">
        <v>10</v>
      </c>
      <c r="F11" s="126"/>
      <c r="G11" s="127">
        <f t="shared" si="0"/>
        <v>10</v>
      </c>
      <c r="H11" s="127">
        <f t="shared" si="1"/>
        <v>10.1</v>
      </c>
      <c r="I11" s="127">
        <f t="shared" si="2"/>
        <v>101</v>
      </c>
    </row>
    <row r="12" spans="1:9" x14ac:dyDescent="0.25">
      <c r="A12" s="126"/>
      <c r="B12" s="126" t="s">
        <v>229</v>
      </c>
      <c r="C12" s="126"/>
      <c r="D12" s="126"/>
      <c r="E12" s="126"/>
      <c r="F12" s="126"/>
      <c r="G12" s="127">
        <f t="shared" si="0"/>
        <v>0</v>
      </c>
      <c r="H12" s="127">
        <f t="shared" si="1"/>
        <v>0</v>
      </c>
      <c r="I12" s="127">
        <f t="shared" si="2"/>
        <v>0</v>
      </c>
    </row>
    <row r="13" spans="1:9" x14ac:dyDescent="0.25">
      <c r="A13" s="126"/>
      <c r="B13" s="126" t="s">
        <v>230</v>
      </c>
      <c r="C13" s="126"/>
      <c r="D13" s="126"/>
      <c r="E13" s="126"/>
      <c r="F13" s="126"/>
      <c r="G13" s="127">
        <f t="shared" si="0"/>
        <v>0</v>
      </c>
      <c r="H13" s="127">
        <f t="shared" si="1"/>
        <v>0</v>
      </c>
      <c r="I13" s="127">
        <f t="shared" si="2"/>
        <v>0</v>
      </c>
    </row>
    <row r="14" spans="1:9" x14ac:dyDescent="0.25">
      <c r="A14" s="126"/>
      <c r="B14" s="126" t="s">
        <v>231</v>
      </c>
      <c r="C14" s="126"/>
      <c r="D14" s="126"/>
      <c r="E14" s="126"/>
      <c r="F14" s="126"/>
      <c r="G14" s="127">
        <f t="shared" si="0"/>
        <v>0</v>
      </c>
      <c r="H14" s="127">
        <f t="shared" si="1"/>
        <v>0</v>
      </c>
      <c r="I14" s="127">
        <f t="shared" si="2"/>
        <v>0</v>
      </c>
    </row>
    <row r="15" spans="1:9" x14ac:dyDescent="0.25">
      <c r="A15" s="126"/>
      <c r="B15" s="126" t="s">
        <v>232</v>
      </c>
      <c r="C15" s="126"/>
      <c r="D15" s="126"/>
      <c r="E15" s="126"/>
      <c r="F15" s="126"/>
      <c r="G15" s="127">
        <f t="shared" si="0"/>
        <v>0</v>
      </c>
      <c r="H15" s="127">
        <f t="shared" si="1"/>
        <v>0</v>
      </c>
      <c r="I15" s="127">
        <f t="shared" si="2"/>
        <v>0</v>
      </c>
    </row>
    <row r="16" spans="1:9" x14ac:dyDescent="0.25">
      <c r="A16" s="126"/>
      <c r="B16" s="126" t="s">
        <v>233</v>
      </c>
      <c r="C16" s="126"/>
      <c r="D16" s="126"/>
      <c r="E16" s="126"/>
      <c r="F16" s="126"/>
      <c r="G16" s="127">
        <f t="shared" si="0"/>
        <v>0</v>
      </c>
      <c r="H16" s="127">
        <f t="shared" si="1"/>
        <v>0</v>
      </c>
      <c r="I16" s="127">
        <f t="shared" si="2"/>
        <v>0</v>
      </c>
    </row>
    <row r="17" spans="1:9" x14ac:dyDescent="0.25">
      <c r="A17" s="126">
        <v>5</v>
      </c>
      <c r="B17" s="126" t="s">
        <v>234</v>
      </c>
      <c r="C17" s="126">
        <v>8.5</v>
      </c>
      <c r="D17" s="126"/>
      <c r="E17" s="126">
        <v>3</v>
      </c>
      <c r="F17" s="126"/>
      <c r="G17" s="127">
        <f t="shared" si="0"/>
        <v>3</v>
      </c>
      <c r="H17" s="127">
        <f t="shared" si="1"/>
        <v>8.5</v>
      </c>
      <c r="I17" s="127">
        <f t="shared" si="2"/>
        <v>25.5</v>
      </c>
    </row>
    <row r="18" spans="1:9" x14ac:dyDescent="0.25">
      <c r="A18" s="126"/>
      <c r="B18" s="126" t="s">
        <v>235</v>
      </c>
      <c r="C18" s="128">
        <v>4</v>
      </c>
      <c r="D18" s="128"/>
      <c r="E18" s="128">
        <v>2</v>
      </c>
      <c r="F18" s="128"/>
      <c r="G18" s="127">
        <f t="shared" si="0"/>
        <v>2</v>
      </c>
      <c r="H18" s="127">
        <f t="shared" si="1"/>
        <v>4</v>
      </c>
      <c r="I18" s="127">
        <f t="shared" si="2"/>
        <v>8</v>
      </c>
    </row>
    <row r="19" spans="1:9" x14ac:dyDescent="0.25">
      <c r="A19" s="126"/>
      <c r="B19" s="126" t="s">
        <v>236</v>
      </c>
      <c r="C19" s="126"/>
      <c r="D19" s="126"/>
      <c r="E19" s="126"/>
      <c r="F19" s="129"/>
      <c r="G19" s="127">
        <f t="shared" si="0"/>
        <v>0</v>
      </c>
      <c r="H19" s="127">
        <f t="shared" si="1"/>
        <v>0</v>
      </c>
      <c r="I19" s="127">
        <f t="shared" si="2"/>
        <v>0</v>
      </c>
    </row>
    <row r="20" spans="1:9" x14ac:dyDescent="0.25">
      <c r="A20" s="126">
        <v>6</v>
      </c>
      <c r="B20" s="126" t="s">
        <v>237</v>
      </c>
      <c r="C20" s="126"/>
      <c r="D20" s="126"/>
      <c r="E20" s="126"/>
      <c r="F20" s="129"/>
      <c r="G20" s="127">
        <f t="shared" si="0"/>
        <v>0</v>
      </c>
      <c r="H20" s="127">
        <f t="shared" si="1"/>
        <v>0</v>
      </c>
      <c r="I20" s="127">
        <f t="shared" si="2"/>
        <v>0</v>
      </c>
    </row>
    <row r="21" spans="1:9" x14ac:dyDescent="0.25">
      <c r="A21" s="126"/>
      <c r="B21" s="126" t="s">
        <v>238</v>
      </c>
      <c r="C21" s="126"/>
      <c r="D21" s="126"/>
      <c r="E21" s="126"/>
      <c r="F21" s="129"/>
      <c r="G21" s="127">
        <f t="shared" si="0"/>
        <v>0</v>
      </c>
      <c r="H21" s="127">
        <f t="shared" si="1"/>
        <v>0</v>
      </c>
      <c r="I21" s="127">
        <f t="shared" si="2"/>
        <v>0</v>
      </c>
    </row>
    <row r="22" spans="1:9" x14ac:dyDescent="0.25">
      <c r="A22" s="126"/>
      <c r="B22" s="126" t="s">
        <v>239</v>
      </c>
      <c r="C22" s="126"/>
      <c r="D22" s="126"/>
      <c r="E22" s="126"/>
      <c r="F22" s="129"/>
      <c r="G22" s="127">
        <f t="shared" si="0"/>
        <v>0</v>
      </c>
      <c r="H22" s="127">
        <f t="shared" si="1"/>
        <v>0</v>
      </c>
      <c r="I22" s="127">
        <f t="shared" si="2"/>
        <v>0</v>
      </c>
    </row>
    <row r="23" spans="1:9" x14ac:dyDescent="0.25">
      <c r="A23" s="126"/>
      <c r="B23" s="126" t="s">
        <v>240</v>
      </c>
      <c r="C23" s="126"/>
      <c r="D23" s="126"/>
      <c r="E23" s="126"/>
      <c r="F23" s="129"/>
      <c r="G23" s="127">
        <f t="shared" si="0"/>
        <v>0</v>
      </c>
      <c r="H23" s="127">
        <f t="shared" si="1"/>
        <v>0</v>
      </c>
      <c r="I23" s="127">
        <f t="shared" si="2"/>
        <v>0</v>
      </c>
    </row>
    <row r="24" spans="1:9" x14ac:dyDescent="0.25">
      <c r="A24" s="126">
        <v>7</v>
      </c>
      <c r="B24" s="126" t="s">
        <v>241</v>
      </c>
      <c r="C24" s="126"/>
      <c r="D24" s="126"/>
      <c r="E24" s="126"/>
      <c r="F24" s="129"/>
      <c r="G24" s="127">
        <f t="shared" si="0"/>
        <v>0</v>
      </c>
      <c r="H24" s="127">
        <f t="shared" si="1"/>
        <v>0</v>
      </c>
      <c r="I24" s="127">
        <f t="shared" si="2"/>
        <v>0</v>
      </c>
    </row>
    <row r="25" spans="1:9" x14ac:dyDescent="0.25">
      <c r="A25" s="126"/>
      <c r="B25" s="126" t="s">
        <v>242</v>
      </c>
      <c r="C25" s="126"/>
      <c r="D25" s="126"/>
      <c r="E25" s="126"/>
      <c r="F25" s="129"/>
      <c r="G25" s="127">
        <f t="shared" si="0"/>
        <v>0</v>
      </c>
      <c r="H25" s="127">
        <f t="shared" si="1"/>
        <v>0</v>
      </c>
      <c r="I25" s="127">
        <f t="shared" si="2"/>
        <v>0</v>
      </c>
    </row>
    <row r="26" spans="1:9" x14ac:dyDescent="0.25">
      <c r="A26" s="126"/>
      <c r="B26" s="126" t="s">
        <v>243</v>
      </c>
      <c r="C26" s="126"/>
      <c r="D26" s="126"/>
      <c r="E26" s="126"/>
      <c r="F26" s="129"/>
      <c r="G26" s="127">
        <f t="shared" si="0"/>
        <v>0</v>
      </c>
      <c r="H26" s="127">
        <f t="shared" si="1"/>
        <v>0</v>
      </c>
      <c r="I26" s="127">
        <f t="shared" si="2"/>
        <v>0</v>
      </c>
    </row>
    <row r="27" spans="1:9" x14ac:dyDescent="0.25">
      <c r="A27" s="126">
        <v>8</v>
      </c>
      <c r="B27" s="126" t="s">
        <v>244</v>
      </c>
      <c r="C27" s="126">
        <v>10</v>
      </c>
      <c r="D27" s="126"/>
      <c r="E27" s="126">
        <v>2</v>
      </c>
      <c r="F27" s="129"/>
      <c r="G27" s="127">
        <f t="shared" si="0"/>
        <v>2</v>
      </c>
      <c r="H27" s="127">
        <f t="shared" si="1"/>
        <v>10</v>
      </c>
      <c r="I27" s="127">
        <f t="shared" si="2"/>
        <v>20</v>
      </c>
    </row>
    <row r="28" spans="1:9" x14ac:dyDescent="0.25">
      <c r="A28" s="126"/>
      <c r="B28" s="126" t="s">
        <v>245</v>
      </c>
      <c r="C28" s="126">
        <v>5.8</v>
      </c>
      <c r="D28" s="126"/>
      <c r="E28" s="126">
        <v>2.1</v>
      </c>
      <c r="F28" s="129"/>
      <c r="G28" s="127">
        <f t="shared" si="0"/>
        <v>2.1</v>
      </c>
      <c r="H28" s="127">
        <f t="shared" si="1"/>
        <v>5.8</v>
      </c>
      <c r="I28" s="127">
        <f t="shared" si="2"/>
        <v>12.18</v>
      </c>
    </row>
    <row r="29" spans="1:9" x14ac:dyDescent="0.25">
      <c r="A29" s="126"/>
      <c r="B29" s="126" t="s">
        <v>246</v>
      </c>
      <c r="C29" s="126"/>
      <c r="D29" s="126"/>
      <c r="E29" s="126"/>
      <c r="F29" s="129"/>
      <c r="G29" s="127">
        <f t="shared" si="0"/>
        <v>0</v>
      </c>
      <c r="H29" s="127">
        <f t="shared" si="1"/>
        <v>0</v>
      </c>
      <c r="I29" s="127">
        <f t="shared" si="2"/>
        <v>0</v>
      </c>
    </row>
    <row r="30" spans="1:9" x14ac:dyDescent="0.25">
      <c r="A30" s="126">
        <v>9</v>
      </c>
      <c r="B30" s="126" t="s">
        <v>247</v>
      </c>
      <c r="C30" s="126"/>
      <c r="D30" s="126"/>
      <c r="E30" s="126"/>
      <c r="F30" s="129"/>
      <c r="G30" s="127">
        <f t="shared" si="0"/>
        <v>0</v>
      </c>
      <c r="H30" s="127">
        <f t="shared" si="1"/>
        <v>0</v>
      </c>
      <c r="I30" s="127">
        <f t="shared" si="2"/>
        <v>0</v>
      </c>
    </row>
    <row r="31" spans="1:9" x14ac:dyDescent="0.25">
      <c r="A31" s="126"/>
      <c r="B31" s="126" t="s">
        <v>248</v>
      </c>
      <c r="C31" s="126"/>
      <c r="D31" s="126"/>
      <c r="E31" s="126"/>
      <c r="F31" s="129"/>
      <c r="G31" s="127">
        <f t="shared" si="0"/>
        <v>0</v>
      </c>
      <c r="H31" s="127">
        <f t="shared" si="1"/>
        <v>0</v>
      </c>
      <c r="I31" s="127">
        <f t="shared" si="2"/>
        <v>0</v>
      </c>
    </row>
    <row r="32" spans="1:9" x14ac:dyDescent="0.25">
      <c r="A32" s="126"/>
      <c r="B32" s="126" t="s">
        <v>249</v>
      </c>
      <c r="C32" s="126"/>
      <c r="D32" s="126"/>
      <c r="E32" s="126"/>
      <c r="F32" s="129"/>
      <c r="G32" s="127"/>
      <c r="H32" s="127">
        <f t="shared" si="1"/>
        <v>0</v>
      </c>
      <c r="I32" s="127">
        <f t="shared" si="2"/>
        <v>0</v>
      </c>
    </row>
    <row r="33" spans="1:9" x14ac:dyDescent="0.25">
      <c r="A33" s="126">
        <v>10</v>
      </c>
      <c r="B33" s="126" t="s">
        <v>250</v>
      </c>
      <c r="C33" s="126">
        <v>5.5</v>
      </c>
      <c r="D33" s="126"/>
      <c r="E33" s="126">
        <v>2</v>
      </c>
      <c r="F33" s="129"/>
      <c r="G33" s="127">
        <f t="shared" si="0"/>
        <v>2</v>
      </c>
      <c r="H33" s="127">
        <f t="shared" si="1"/>
        <v>5.5</v>
      </c>
      <c r="I33" s="127">
        <f t="shared" si="2"/>
        <v>11</v>
      </c>
    </row>
    <row r="34" spans="1:9" x14ac:dyDescent="0.25">
      <c r="A34" s="126"/>
      <c r="B34" s="126" t="s">
        <v>250</v>
      </c>
      <c r="C34" s="126"/>
      <c r="D34" s="126"/>
      <c r="E34" s="126"/>
      <c r="F34" s="129"/>
      <c r="G34" s="127"/>
      <c r="H34" s="127">
        <f t="shared" si="1"/>
        <v>0</v>
      </c>
      <c r="I34" s="126"/>
    </row>
    <row r="35" spans="1:9" x14ac:dyDescent="0.25">
      <c r="A35" s="126"/>
      <c r="B35" s="126" t="s">
        <v>250</v>
      </c>
      <c r="C35" s="126"/>
      <c r="D35" s="126"/>
      <c r="E35" s="126"/>
      <c r="F35" s="129"/>
      <c r="G35" s="127"/>
      <c r="H35" s="127">
        <f t="shared" si="1"/>
        <v>0</v>
      </c>
      <c r="I35" s="126"/>
    </row>
    <row r="36" spans="1:9" x14ac:dyDescent="0.25">
      <c r="A36" s="126"/>
      <c r="B36" s="125" t="s">
        <v>251</v>
      </c>
      <c r="C36" s="126"/>
      <c r="D36" s="126"/>
      <c r="E36" s="126"/>
      <c r="F36" s="129"/>
      <c r="G36" s="126"/>
      <c r="H36" s="128"/>
      <c r="I36" s="127">
        <f>SUM(I4:I21)</f>
        <v>421.66</v>
      </c>
    </row>
    <row r="37" spans="1:9" x14ac:dyDescent="0.25">
      <c r="A37" s="126"/>
      <c r="B37" s="125" t="s">
        <v>252</v>
      </c>
      <c r="C37" s="126"/>
      <c r="D37" s="126"/>
      <c r="E37" s="126"/>
      <c r="F37" s="129"/>
      <c r="G37" s="126"/>
      <c r="H37" s="128"/>
      <c r="I37" s="127">
        <f>SUM(I22:I29)</f>
        <v>32.18</v>
      </c>
    </row>
    <row r="38" spans="1:9" x14ac:dyDescent="0.25">
      <c r="A38" s="126"/>
      <c r="B38" s="125" t="s">
        <v>253</v>
      </c>
      <c r="C38" s="126"/>
      <c r="D38" s="126"/>
      <c r="E38" s="126"/>
      <c r="F38" s="129"/>
      <c r="G38" s="126"/>
      <c r="H38" s="128"/>
      <c r="I38" s="130">
        <f>SUM(I30:I32)</f>
        <v>0</v>
      </c>
    </row>
    <row r="39" spans="1:9" x14ac:dyDescent="0.25">
      <c r="A39" s="126"/>
      <c r="B39" s="125" t="s">
        <v>254</v>
      </c>
      <c r="C39" s="126"/>
      <c r="D39" s="126"/>
      <c r="E39" s="126"/>
      <c r="F39" s="129"/>
      <c r="G39" s="126"/>
      <c r="H39" s="128"/>
      <c r="I39" s="130">
        <f>I33+I34+I35</f>
        <v>11</v>
      </c>
    </row>
    <row r="40" spans="1:9" x14ac:dyDescent="0.25">
      <c r="A40" s="126"/>
      <c r="B40" s="125" t="s">
        <v>255</v>
      </c>
      <c r="C40" s="126"/>
      <c r="D40" s="126"/>
      <c r="E40" s="126"/>
      <c r="F40" s="129"/>
      <c r="G40" s="126"/>
      <c r="H40" s="128"/>
      <c r="I40" s="127">
        <f>SUM(I4:I29)</f>
        <v>453.84000000000003</v>
      </c>
    </row>
  </sheetData>
  <mergeCells count="7">
    <mergeCell ref="I2:I3"/>
    <mergeCell ref="A2:A3"/>
    <mergeCell ref="B2:B3"/>
    <mergeCell ref="C2:D2"/>
    <mergeCell ref="E2:F2"/>
    <mergeCell ref="G2:G3"/>
    <mergeCell ref="H2: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workbookViewId="0">
      <selection activeCell="J39" sqref="J39"/>
    </sheetView>
  </sheetViews>
  <sheetFormatPr defaultColWidth="8.7109375" defaultRowHeight="15" x14ac:dyDescent="0.25"/>
  <cols>
    <col min="1" max="1" width="8.7109375" style="132"/>
    <col min="2" max="2" width="17.42578125" style="132" customWidth="1"/>
    <col min="3" max="6" width="8.7109375" style="132"/>
    <col min="7" max="7" width="9.28515625" style="132" customWidth="1"/>
    <col min="8" max="257" width="8.7109375" style="132"/>
    <col min="258" max="258" width="17.42578125" style="132" customWidth="1"/>
    <col min="259" max="262" width="8.7109375" style="132"/>
    <col min="263" max="263" width="9.28515625" style="132" customWidth="1"/>
    <col min="264" max="513" width="8.7109375" style="132"/>
    <col min="514" max="514" width="17.42578125" style="132" customWidth="1"/>
    <col min="515" max="518" width="8.7109375" style="132"/>
    <col min="519" max="519" width="9.28515625" style="132" customWidth="1"/>
    <col min="520" max="769" width="8.7109375" style="132"/>
    <col min="770" max="770" width="17.42578125" style="132" customWidth="1"/>
    <col min="771" max="774" width="8.7109375" style="132"/>
    <col min="775" max="775" width="9.28515625" style="132" customWidth="1"/>
    <col min="776" max="1025" width="8.7109375" style="132"/>
    <col min="1026" max="1026" width="17.42578125" style="132" customWidth="1"/>
    <col min="1027" max="1030" width="8.7109375" style="132"/>
    <col min="1031" max="1031" width="9.28515625" style="132" customWidth="1"/>
    <col min="1032" max="1281" width="8.7109375" style="132"/>
    <col min="1282" max="1282" width="17.42578125" style="132" customWidth="1"/>
    <col min="1283" max="1286" width="8.7109375" style="132"/>
    <col min="1287" max="1287" width="9.28515625" style="132" customWidth="1"/>
    <col min="1288" max="1537" width="8.7109375" style="132"/>
    <col min="1538" max="1538" width="17.42578125" style="132" customWidth="1"/>
    <col min="1539" max="1542" width="8.7109375" style="132"/>
    <col min="1543" max="1543" width="9.28515625" style="132" customWidth="1"/>
    <col min="1544" max="1793" width="8.7109375" style="132"/>
    <col min="1794" max="1794" width="17.42578125" style="132" customWidth="1"/>
    <col min="1795" max="1798" width="8.7109375" style="132"/>
    <col min="1799" max="1799" width="9.28515625" style="132" customWidth="1"/>
    <col min="1800" max="2049" width="8.7109375" style="132"/>
    <col min="2050" max="2050" width="17.42578125" style="132" customWidth="1"/>
    <col min="2051" max="2054" width="8.7109375" style="132"/>
    <col min="2055" max="2055" width="9.28515625" style="132" customWidth="1"/>
    <col min="2056" max="2305" width="8.7109375" style="132"/>
    <col min="2306" max="2306" width="17.42578125" style="132" customWidth="1"/>
    <col min="2307" max="2310" width="8.7109375" style="132"/>
    <col min="2311" max="2311" width="9.28515625" style="132" customWidth="1"/>
    <col min="2312" max="2561" width="8.7109375" style="132"/>
    <col min="2562" max="2562" width="17.42578125" style="132" customWidth="1"/>
    <col min="2563" max="2566" width="8.7109375" style="132"/>
    <col min="2567" max="2567" width="9.28515625" style="132" customWidth="1"/>
    <col min="2568" max="2817" width="8.7109375" style="132"/>
    <col min="2818" max="2818" width="17.42578125" style="132" customWidth="1"/>
    <col min="2819" max="2822" width="8.7109375" style="132"/>
    <col min="2823" max="2823" width="9.28515625" style="132" customWidth="1"/>
    <col min="2824" max="3073" width="8.7109375" style="132"/>
    <col min="3074" max="3074" width="17.42578125" style="132" customWidth="1"/>
    <col min="3075" max="3078" width="8.7109375" style="132"/>
    <col min="3079" max="3079" width="9.28515625" style="132" customWidth="1"/>
    <col min="3080" max="3329" width="8.7109375" style="132"/>
    <col min="3330" max="3330" width="17.42578125" style="132" customWidth="1"/>
    <col min="3331" max="3334" width="8.7109375" style="132"/>
    <col min="3335" max="3335" width="9.28515625" style="132" customWidth="1"/>
    <col min="3336" max="3585" width="8.7109375" style="132"/>
    <col min="3586" max="3586" width="17.42578125" style="132" customWidth="1"/>
    <col min="3587" max="3590" width="8.7109375" style="132"/>
    <col min="3591" max="3591" width="9.28515625" style="132" customWidth="1"/>
    <col min="3592" max="3841" width="8.7109375" style="132"/>
    <col min="3842" max="3842" width="17.42578125" style="132" customWidth="1"/>
    <col min="3843" max="3846" width="8.7109375" style="132"/>
    <col min="3847" max="3847" width="9.28515625" style="132" customWidth="1"/>
    <col min="3848" max="4097" width="8.7109375" style="132"/>
    <col min="4098" max="4098" width="17.42578125" style="132" customWidth="1"/>
    <col min="4099" max="4102" width="8.7109375" style="132"/>
    <col min="4103" max="4103" width="9.28515625" style="132" customWidth="1"/>
    <col min="4104" max="4353" width="8.7109375" style="132"/>
    <col min="4354" max="4354" width="17.42578125" style="132" customWidth="1"/>
    <col min="4355" max="4358" width="8.7109375" style="132"/>
    <col min="4359" max="4359" width="9.28515625" style="132" customWidth="1"/>
    <col min="4360" max="4609" width="8.7109375" style="132"/>
    <col min="4610" max="4610" width="17.42578125" style="132" customWidth="1"/>
    <col min="4611" max="4614" width="8.7109375" style="132"/>
    <col min="4615" max="4615" width="9.28515625" style="132" customWidth="1"/>
    <col min="4616" max="4865" width="8.7109375" style="132"/>
    <col min="4866" max="4866" width="17.42578125" style="132" customWidth="1"/>
    <col min="4867" max="4870" width="8.7109375" style="132"/>
    <col min="4871" max="4871" width="9.28515625" style="132" customWidth="1"/>
    <col min="4872" max="5121" width="8.7109375" style="132"/>
    <col min="5122" max="5122" width="17.42578125" style="132" customWidth="1"/>
    <col min="5123" max="5126" width="8.7109375" style="132"/>
    <col min="5127" max="5127" width="9.28515625" style="132" customWidth="1"/>
    <col min="5128" max="5377" width="8.7109375" style="132"/>
    <col min="5378" max="5378" width="17.42578125" style="132" customWidth="1"/>
    <col min="5379" max="5382" width="8.7109375" style="132"/>
    <col min="5383" max="5383" width="9.28515625" style="132" customWidth="1"/>
    <col min="5384" max="5633" width="8.7109375" style="132"/>
    <col min="5634" max="5634" width="17.42578125" style="132" customWidth="1"/>
    <col min="5635" max="5638" width="8.7109375" style="132"/>
    <col min="5639" max="5639" width="9.28515625" style="132" customWidth="1"/>
    <col min="5640" max="5889" width="8.7109375" style="132"/>
    <col min="5890" max="5890" width="17.42578125" style="132" customWidth="1"/>
    <col min="5891" max="5894" width="8.7109375" style="132"/>
    <col min="5895" max="5895" width="9.28515625" style="132" customWidth="1"/>
    <col min="5896" max="6145" width="8.7109375" style="132"/>
    <col min="6146" max="6146" width="17.42578125" style="132" customWidth="1"/>
    <col min="6147" max="6150" width="8.7109375" style="132"/>
    <col min="6151" max="6151" width="9.28515625" style="132" customWidth="1"/>
    <col min="6152" max="6401" width="8.7109375" style="132"/>
    <col min="6402" max="6402" width="17.42578125" style="132" customWidth="1"/>
    <col min="6403" max="6406" width="8.7109375" style="132"/>
    <col min="6407" max="6407" width="9.28515625" style="132" customWidth="1"/>
    <col min="6408" max="6657" width="8.7109375" style="132"/>
    <col min="6658" max="6658" width="17.42578125" style="132" customWidth="1"/>
    <col min="6659" max="6662" width="8.7109375" style="132"/>
    <col min="6663" max="6663" width="9.28515625" style="132" customWidth="1"/>
    <col min="6664" max="6913" width="8.7109375" style="132"/>
    <col min="6914" max="6914" width="17.42578125" style="132" customWidth="1"/>
    <col min="6915" max="6918" width="8.7109375" style="132"/>
    <col min="6919" max="6919" width="9.28515625" style="132" customWidth="1"/>
    <col min="6920" max="7169" width="8.7109375" style="132"/>
    <col min="7170" max="7170" width="17.42578125" style="132" customWidth="1"/>
    <col min="7171" max="7174" width="8.7109375" style="132"/>
    <col min="7175" max="7175" width="9.28515625" style="132" customWidth="1"/>
    <col min="7176" max="7425" width="8.7109375" style="132"/>
    <col min="7426" max="7426" width="17.42578125" style="132" customWidth="1"/>
    <col min="7427" max="7430" width="8.7109375" style="132"/>
    <col min="7431" max="7431" width="9.28515625" style="132" customWidth="1"/>
    <col min="7432" max="7681" width="8.7109375" style="132"/>
    <col min="7682" max="7682" width="17.42578125" style="132" customWidth="1"/>
    <col min="7683" max="7686" width="8.7109375" style="132"/>
    <col min="7687" max="7687" width="9.28515625" style="132" customWidth="1"/>
    <col min="7688" max="7937" width="8.7109375" style="132"/>
    <col min="7938" max="7938" width="17.42578125" style="132" customWidth="1"/>
    <col min="7939" max="7942" width="8.7109375" style="132"/>
    <col min="7943" max="7943" width="9.28515625" style="132" customWidth="1"/>
    <col min="7944" max="8193" width="8.7109375" style="132"/>
    <col min="8194" max="8194" width="17.42578125" style="132" customWidth="1"/>
    <col min="8195" max="8198" width="8.7109375" style="132"/>
    <col min="8199" max="8199" width="9.28515625" style="132" customWidth="1"/>
    <col min="8200" max="8449" width="8.7109375" style="132"/>
    <col min="8450" max="8450" width="17.42578125" style="132" customWidth="1"/>
    <col min="8451" max="8454" width="8.7109375" style="132"/>
    <col min="8455" max="8455" width="9.28515625" style="132" customWidth="1"/>
    <col min="8456" max="8705" width="8.7109375" style="132"/>
    <col min="8706" max="8706" width="17.42578125" style="132" customWidth="1"/>
    <col min="8707" max="8710" width="8.7109375" style="132"/>
    <col min="8711" max="8711" width="9.28515625" style="132" customWidth="1"/>
    <col min="8712" max="8961" width="8.7109375" style="132"/>
    <col min="8962" max="8962" width="17.42578125" style="132" customWidth="1"/>
    <col min="8963" max="8966" width="8.7109375" style="132"/>
    <col min="8967" max="8967" width="9.28515625" style="132" customWidth="1"/>
    <col min="8968" max="9217" width="8.7109375" style="132"/>
    <col min="9218" max="9218" width="17.42578125" style="132" customWidth="1"/>
    <col min="9219" max="9222" width="8.7109375" style="132"/>
    <col min="9223" max="9223" width="9.28515625" style="132" customWidth="1"/>
    <col min="9224" max="9473" width="8.7109375" style="132"/>
    <col min="9474" max="9474" width="17.42578125" style="132" customWidth="1"/>
    <col min="9475" max="9478" width="8.7109375" style="132"/>
    <col min="9479" max="9479" width="9.28515625" style="132" customWidth="1"/>
    <col min="9480" max="9729" width="8.7109375" style="132"/>
    <col min="9730" max="9730" width="17.42578125" style="132" customWidth="1"/>
    <col min="9731" max="9734" width="8.7109375" style="132"/>
    <col min="9735" max="9735" width="9.28515625" style="132" customWidth="1"/>
    <col min="9736" max="9985" width="8.7109375" style="132"/>
    <col min="9986" max="9986" width="17.42578125" style="132" customWidth="1"/>
    <col min="9987" max="9990" width="8.7109375" style="132"/>
    <col min="9991" max="9991" width="9.28515625" style="132" customWidth="1"/>
    <col min="9992" max="10241" width="8.7109375" style="132"/>
    <col min="10242" max="10242" width="17.42578125" style="132" customWidth="1"/>
    <col min="10243" max="10246" width="8.7109375" style="132"/>
    <col min="10247" max="10247" width="9.28515625" style="132" customWidth="1"/>
    <col min="10248" max="10497" width="8.7109375" style="132"/>
    <col min="10498" max="10498" width="17.42578125" style="132" customWidth="1"/>
    <col min="10499" max="10502" width="8.7109375" style="132"/>
    <col min="10503" max="10503" width="9.28515625" style="132" customWidth="1"/>
    <col min="10504" max="10753" width="8.7109375" style="132"/>
    <col min="10754" max="10754" width="17.42578125" style="132" customWidth="1"/>
    <col min="10755" max="10758" width="8.7109375" style="132"/>
    <col min="10759" max="10759" width="9.28515625" style="132" customWidth="1"/>
    <col min="10760" max="11009" width="8.7109375" style="132"/>
    <col min="11010" max="11010" width="17.42578125" style="132" customWidth="1"/>
    <col min="11011" max="11014" width="8.7109375" style="132"/>
    <col min="11015" max="11015" width="9.28515625" style="132" customWidth="1"/>
    <col min="11016" max="11265" width="8.7109375" style="132"/>
    <col min="11266" max="11266" width="17.42578125" style="132" customWidth="1"/>
    <col min="11267" max="11270" width="8.7109375" style="132"/>
    <col min="11271" max="11271" width="9.28515625" style="132" customWidth="1"/>
    <col min="11272" max="11521" width="8.7109375" style="132"/>
    <col min="11522" max="11522" width="17.42578125" style="132" customWidth="1"/>
    <col min="11523" max="11526" width="8.7109375" style="132"/>
    <col min="11527" max="11527" width="9.28515625" style="132" customWidth="1"/>
    <col min="11528" max="11777" width="8.7109375" style="132"/>
    <col min="11778" max="11778" width="17.42578125" style="132" customWidth="1"/>
    <col min="11779" max="11782" width="8.7109375" style="132"/>
    <col min="11783" max="11783" width="9.28515625" style="132" customWidth="1"/>
    <col min="11784" max="12033" width="8.7109375" style="132"/>
    <col min="12034" max="12034" width="17.42578125" style="132" customWidth="1"/>
    <col min="12035" max="12038" width="8.7109375" style="132"/>
    <col min="12039" max="12039" width="9.28515625" style="132" customWidth="1"/>
    <col min="12040" max="12289" width="8.7109375" style="132"/>
    <col min="12290" max="12290" width="17.42578125" style="132" customWidth="1"/>
    <col min="12291" max="12294" width="8.7109375" style="132"/>
    <col min="12295" max="12295" width="9.28515625" style="132" customWidth="1"/>
    <col min="12296" max="12545" width="8.7109375" style="132"/>
    <col min="12546" max="12546" width="17.42578125" style="132" customWidth="1"/>
    <col min="12547" max="12550" width="8.7109375" style="132"/>
    <col min="12551" max="12551" width="9.28515625" style="132" customWidth="1"/>
    <col min="12552" max="12801" width="8.7109375" style="132"/>
    <col min="12802" max="12802" width="17.42578125" style="132" customWidth="1"/>
    <col min="12803" max="12806" width="8.7109375" style="132"/>
    <col min="12807" max="12807" width="9.28515625" style="132" customWidth="1"/>
    <col min="12808" max="13057" width="8.7109375" style="132"/>
    <col min="13058" max="13058" width="17.42578125" style="132" customWidth="1"/>
    <col min="13059" max="13062" width="8.7109375" style="132"/>
    <col min="13063" max="13063" width="9.28515625" style="132" customWidth="1"/>
    <col min="13064" max="13313" width="8.7109375" style="132"/>
    <col min="13314" max="13314" width="17.42578125" style="132" customWidth="1"/>
    <col min="13315" max="13318" width="8.7109375" style="132"/>
    <col min="13319" max="13319" width="9.28515625" style="132" customWidth="1"/>
    <col min="13320" max="13569" width="8.7109375" style="132"/>
    <col min="13570" max="13570" width="17.42578125" style="132" customWidth="1"/>
    <col min="13571" max="13574" width="8.7109375" style="132"/>
    <col min="13575" max="13575" width="9.28515625" style="132" customWidth="1"/>
    <col min="13576" max="13825" width="8.7109375" style="132"/>
    <col min="13826" max="13826" width="17.42578125" style="132" customWidth="1"/>
    <col min="13827" max="13830" width="8.7109375" style="132"/>
    <col min="13831" max="13831" width="9.28515625" style="132" customWidth="1"/>
    <col min="13832" max="14081" width="8.7109375" style="132"/>
    <col min="14082" max="14082" width="17.42578125" style="132" customWidth="1"/>
    <col min="14083" max="14086" width="8.7109375" style="132"/>
    <col min="14087" max="14087" width="9.28515625" style="132" customWidth="1"/>
    <col min="14088" max="14337" width="8.7109375" style="132"/>
    <col min="14338" max="14338" width="17.42578125" style="132" customWidth="1"/>
    <col min="14339" max="14342" width="8.7109375" style="132"/>
    <col min="14343" max="14343" width="9.28515625" style="132" customWidth="1"/>
    <col min="14344" max="14593" width="8.7109375" style="132"/>
    <col min="14594" max="14594" width="17.42578125" style="132" customWidth="1"/>
    <col min="14595" max="14598" width="8.7109375" style="132"/>
    <col min="14599" max="14599" width="9.28515625" style="132" customWidth="1"/>
    <col min="14600" max="14849" width="8.7109375" style="132"/>
    <col min="14850" max="14850" width="17.42578125" style="132" customWidth="1"/>
    <col min="14851" max="14854" width="8.7109375" style="132"/>
    <col min="14855" max="14855" width="9.28515625" style="132" customWidth="1"/>
    <col min="14856" max="15105" width="8.7109375" style="132"/>
    <col min="15106" max="15106" width="17.42578125" style="132" customWidth="1"/>
    <col min="15107" max="15110" width="8.7109375" style="132"/>
    <col min="15111" max="15111" width="9.28515625" style="132" customWidth="1"/>
    <col min="15112" max="15361" width="8.7109375" style="132"/>
    <col min="15362" max="15362" width="17.42578125" style="132" customWidth="1"/>
    <col min="15363" max="15366" width="8.7109375" style="132"/>
    <col min="15367" max="15367" width="9.28515625" style="132" customWidth="1"/>
    <col min="15368" max="15617" width="8.7109375" style="132"/>
    <col min="15618" max="15618" width="17.42578125" style="132" customWidth="1"/>
    <col min="15619" max="15622" width="8.7109375" style="132"/>
    <col min="15623" max="15623" width="9.28515625" style="132" customWidth="1"/>
    <col min="15624" max="15873" width="8.7109375" style="132"/>
    <col min="15874" max="15874" width="17.42578125" style="132" customWidth="1"/>
    <col min="15875" max="15878" width="8.7109375" style="132"/>
    <col min="15879" max="15879" width="9.28515625" style="132" customWidth="1"/>
    <col min="15880" max="16129" width="8.7109375" style="132"/>
    <col min="16130" max="16130" width="17.42578125" style="132" customWidth="1"/>
    <col min="16131" max="16134" width="8.7109375" style="132"/>
    <col min="16135" max="16135" width="9.28515625" style="132" customWidth="1"/>
    <col min="16136" max="16384" width="8.7109375" style="132"/>
  </cols>
  <sheetData>
    <row r="1" spans="1:19" x14ac:dyDescent="0.25">
      <c r="A1" s="131"/>
      <c r="B1" s="131"/>
      <c r="C1" s="131"/>
      <c r="D1" s="131"/>
      <c r="E1" s="131"/>
      <c r="F1" s="131"/>
      <c r="G1" s="131"/>
      <c r="H1" s="131"/>
      <c r="I1" s="131"/>
    </row>
    <row r="2" spans="1:19" x14ac:dyDescent="0.25">
      <c r="A2" s="133"/>
      <c r="B2" s="133"/>
      <c r="C2" s="133"/>
      <c r="D2" s="133"/>
      <c r="E2" s="133"/>
      <c r="F2" s="133"/>
      <c r="G2" s="133"/>
      <c r="H2" s="133"/>
      <c r="I2" s="133"/>
      <c r="J2" s="131"/>
    </row>
    <row r="3" spans="1:19" x14ac:dyDescent="0.25">
      <c r="A3" s="283" t="s">
        <v>212</v>
      </c>
      <c r="B3" s="283" t="s">
        <v>213</v>
      </c>
      <c r="C3" s="284" t="s">
        <v>214</v>
      </c>
      <c r="D3" s="285"/>
      <c r="E3" s="283" t="s">
        <v>215</v>
      </c>
      <c r="F3" s="283"/>
      <c r="G3" s="283" t="s">
        <v>216</v>
      </c>
      <c r="H3" s="283" t="s">
        <v>217</v>
      </c>
      <c r="I3" s="283" t="s">
        <v>218</v>
      </c>
    </row>
    <row r="4" spans="1:19" x14ac:dyDescent="0.25">
      <c r="A4" s="283"/>
      <c r="B4" s="283"/>
      <c r="C4" s="134" t="s">
        <v>219</v>
      </c>
      <c r="D4" s="134" t="s">
        <v>220</v>
      </c>
      <c r="E4" s="134" t="s">
        <v>219</v>
      </c>
      <c r="F4" s="134" t="s">
        <v>220</v>
      </c>
      <c r="G4" s="283"/>
      <c r="H4" s="283"/>
      <c r="I4" s="283"/>
    </row>
    <row r="5" spans="1:19" x14ac:dyDescent="0.25">
      <c r="A5" s="135">
        <v>1</v>
      </c>
      <c r="B5" s="135" t="s">
        <v>221</v>
      </c>
      <c r="C5" s="151"/>
      <c r="D5" s="151"/>
      <c r="E5" s="151"/>
      <c r="F5" s="135"/>
      <c r="G5" s="136">
        <f>E5+F5</f>
        <v>0</v>
      </c>
      <c r="H5" s="136">
        <f>(C5+D5)</f>
        <v>0</v>
      </c>
      <c r="I5" s="136">
        <f>G5*H5</f>
        <v>0</v>
      </c>
      <c r="J5" s="131"/>
    </row>
    <row r="6" spans="1:19" x14ac:dyDescent="0.25">
      <c r="A6" s="135"/>
      <c r="B6" s="135" t="s">
        <v>222</v>
      </c>
      <c r="C6" s="151"/>
      <c r="D6" s="151"/>
      <c r="E6" s="151"/>
      <c r="F6" s="135"/>
      <c r="G6" s="136">
        <f t="shared" ref="G6:G33" si="0">E6+F6</f>
        <v>0</v>
      </c>
      <c r="H6" s="136">
        <f t="shared" ref="H6:H33" si="1">(C6+D6)</f>
        <v>0</v>
      </c>
      <c r="I6" s="136">
        <f>G6*H6</f>
        <v>0</v>
      </c>
      <c r="J6" s="131"/>
    </row>
    <row r="7" spans="1:19" x14ac:dyDescent="0.25">
      <c r="A7" s="135">
        <v>2</v>
      </c>
      <c r="B7" s="135" t="s">
        <v>223</v>
      </c>
      <c r="C7" s="151"/>
      <c r="D7" s="151"/>
      <c r="E7" s="151"/>
      <c r="F7" s="135"/>
      <c r="G7" s="136">
        <f t="shared" si="0"/>
        <v>0</v>
      </c>
      <c r="H7" s="136">
        <f>(C7+D7)</f>
        <v>0</v>
      </c>
      <c r="I7" s="136">
        <f>G7*H7</f>
        <v>0</v>
      </c>
      <c r="J7" s="131"/>
      <c r="K7" s="137"/>
      <c r="L7" s="137"/>
      <c r="M7" s="137"/>
      <c r="N7" s="137"/>
      <c r="O7" s="137"/>
      <c r="P7" s="137"/>
      <c r="Q7" s="137"/>
      <c r="R7" s="137"/>
      <c r="S7" s="137"/>
    </row>
    <row r="8" spans="1:19" x14ac:dyDescent="0.25">
      <c r="A8" s="135"/>
      <c r="B8" s="135"/>
      <c r="C8" s="151"/>
      <c r="D8" s="151"/>
      <c r="E8" s="151"/>
      <c r="F8" s="135"/>
      <c r="G8" s="136">
        <f t="shared" si="0"/>
        <v>0</v>
      </c>
      <c r="H8" s="136">
        <f>(C8+D8)</f>
        <v>0</v>
      </c>
      <c r="I8" s="136">
        <f>G8*H8</f>
        <v>0</v>
      </c>
      <c r="J8" s="131"/>
      <c r="K8" s="137"/>
      <c r="L8" s="137"/>
      <c r="M8" s="137"/>
      <c r="N8" s="137"/>
      <c r="O8" s="137"/>
      <c r="P8" s="137"/>
      <c r="Q8" s="137"/>
      <c r="R8" s="137"/>
      <c r="S8" s="137"/>
    </row>
    <row r="9" spans="1:19" x14ac:dyDescent="0.25">
      <c r="A9" s="135">
        <v>3</v>
      </c>
      <c r="B9" s="135" t="s">
        <v>224</v>
      </c>
      <c r="C9" s="151"/>
      <c r="D9" s="151"/>
      <c r="E9" s="151"/>
      <c r="F9" s="135"/>
      <c r="G9" s="136">
        <f t="shared" si="0"/>
        <v>0</v>
      </c>
      <c r="H9" s="136">
        <f t="shared" si="1"/>
        <v>0</v>
      </c>
      <c r="I9" s="136">
        <f t="shared" ref="I9:I33" si="2">G9*H9</f>
        <v>0</v>
      </c>
      <c r="J9" s="131"/>
      <c r="K9" s="138"/>
      <c r="L9" s="138"/>
      <c r="M9" s="138"/>
      <c r="N9" s="138"/>
      <c r="O9" s="138"/>
      <c r="P9" s="138"/>
      <c r="Q9" s="138"/>
      <c r="R9" s="137"/>
      <c r="S9" s="137"/>
    </row>
    <row r="10" spans="1:19" x14ac:dyDescent="0.25">
      <c r="A10" s="135"/>
      <c r="B10" s="135" t="s">
        <v>225</v>
      </c>
      <c r="C10" s="151"/>
      <c r="D10" s="151"/>
      <c r="E10" s="151"/>
      <c r="F10" s="135"/>
      <c r="G10" s="136">
        <f t="shared" si="0"/>
        <v>0</v>
      </c>
      <c r="H10" s="136">
        <f t="shared" si="1"/>
        <v>0</v>
      </c>
      <c r="I10" s="136">
        <f t="shared" si="2"/>
        <v>0</v>
      </c>
      <c r="J10" s="131"/>
      <c r="K10" s="139"/>
      <c r="L10" s="139"/>
      <c r="M10" s="138"/>
      <c r="N10" s="139"/>
      <c r="O10" s="139"/>
      <c r="P10" s="138"/>
      <c r="Q10" s="138"/>
      <c r="R10" s="137"/>
      <c r="S10" s="137"/>
    </row>
    <row r="11" spans="1:19" x14ac:dyDescent="0.25">
      <c r="A11" s="135"/>
      <c r="B11" s="135" t="s">
        <v>226</v>
      </c>
      <c r="C11" s="151"/>
      <c r="D11" s="151"/>
      <c r="E11" s="151"/>
      <c r="F11" s="135"/>
      <c r="G11" s="136">
        <f t="shared" si="0"/>
        <v>0</v>
      </c>
      <c r="H11" s="136">
        <f t="shared" si="1"/>
        <v>0</v>
      </c>
      <c r="I11" s="136">
        <f t="shared" si="2"/>
        <v>0</v>
      </c>
      <c r="J11" s="131"/>
      <c r="K11" s="140"/>
      <c r="L11" s="140"/>
      <c r="M11" s="141"/>
      <c r="N11" s="140"/>
      <c r="O11" s="140"/>
      <c r="P11" s="141"/>
      <c r="Q11" s="141"/>
      <c r="R11" s="137"/>
      <c r="S11" s="137"/>
    </row>
    <row r="12" spans="1:19" x14ac:dyDescent="0.25">
      <c r="A12" s="135"/>
      <c r="B12" s="135" t="s">
        <v>227</v>
      </c>
      <c r="C12" s="151"/>
      <c r="D12" s="151"/>
      <c r="E12" s="151"/>
      <c r="F12" s="135"/>
      <c r="G12" s="136">
        <f t="shared" si="0"/>
        <v>0</v>
      </c>
      <c r="H12" s="136">
        <f t="shared" si="1"/>
        <v>0</v>
      </c>
      <c r="I12" s="136">
        <f t="shared" si="2"/>
        <v>0</v>
      </c>
      <c r="J12" s="131"/>
      <c r="K12" s="137"/>
      <c r="L12" s="137"/>
      <c r="M12" s="137"/>
      <c r="N12" s="137"/>
      <c r="O12" s="137"/>
      <c r="P12" s="137"/>
      <c r="Q12" s="137"/>
      <c r="R12" s="137"/>
      <c r="S12" s="137"/>
    </row>
    <row r="13" spans="1:19" x14ac:dyDescent="0.25">
      <c r="A13" s="135">
        <v>4</v>
      </c>
      <c r="B13" s="135" t="s">
        <v>228</v>
      </c>
      <c r="C13" s="151"/>
      <c r="D13" s="151"/>
      <c r="E13" s="151"/>
      <c r="F13" s="135"/>
      <c r="G13" s="136">
        <f t="shared" si="0"/>
        <v>0</v>
      </c>
      <c r="H13" s="136">
        <f t="shared" si="1"/>
        <v>0</v>
      </c>
      <c r="I13" s="136">
        <f t="shared" si="2"/>
        <v>0</v>
      </c>
      <c r="J13" s="131"/>
    </row>
    <row r="14" spans="1:19" x14ac:dyDescent="0.25">
      <c r="A14" s="135"/>
      <c r="B14" s="135" t="s">
        <v>229</v>
      </c>
      <c r="C14" s="151"/>
      <c r="D14" s="151"/>
      <c r="E14" s="151"/>
      <c r="F14" s="135"/>
      <c r="G14" s="136">
        <f t="shared" si="0"/>
        <v>0</v>
      </c>
      <c r="H14" s="136">
        <f t="shared" si="1"/>
        <v>0</v>
      </c>
      <c r="I14" s="136">
        <f t="shared" si="2"/>
        <v>0</v>
      </c>
      <c r="J14" s="131"/>
    </row>
    <row r="15" spans="1:19" x14ac:dyDescent="0.25">
      <c r="A15" s="135"/>
      <c r="B15" s="135" t="s">
        <v>230</v>
      </c>
      <c r="C15" s="151"/>
      <c r="D15" s="151"/>
      <c r="E15" s="151"/>
      <c r="F15" s="135"/>
      <c r="G15" s="136">
        <f t="shared" si="0"/>
        <v>0</v>
      </c>
      <c r="H15" s="136">
        <f t="shared" si="1"/>
        <v>0</v>
      </c>
      <c r="I15" s="136">
        <f t="shared" si="2"/>
        <v>0</v>
      </c>
      <c r="J15" s="131"/>
    </row>
    <row r="16" spans="1:19" x14ac:dyDescent="0.25">
      <c r="A16" s="135"/>
      <c r="B16" s="135" t="s">
        <v>256</v>
      </c>
      <c r="C16" s="151"/>
      <c r="D16" s="151"/>
      <c r="E16" s="151"/>
      <c r="F16" s="135"/>
      <c r="G16" s="136">
        <f t="shared" si="0"/>
        <v>0</v>
      </c>
      <c r="H16" s="136">
        <f t="shared" si="1"/>
        <v>0</v>
      </c>
      <c r="I16" s="136">
        <f t="shared" si="2"/>
        <v>0</v>
      </c>
      <c r="J16" s="131"/>
    </row>
    <row r="17" spans="1:10" x14ac:dyDescent="0.25">
      <c r="A17" s="135">
        <v>5</v>
      </c>
      <c r="B17" s="135" t="s">
        <v>234</v>
      </c>
      <c r="C17" s="151"/>
      <c r="D17" s="151"/>
      <c r="E17" s="151"/>
      <c r="F17" s="135"/>
      <c r="G17" s="136">
        <f t="shared" si="0"/>
        <v>0</v>
      </c>
      <c r="H17" s="136">
        <f t="shared" si="1"/>
        <v>0</v>
      </c>
      <c r="I17" s="136">
        <f t="shared" si="2"/>
        <v>0</v>
      </c>
      <c r="J17" s="131"/>
    </row>
    <row r="18" spans="1:10" x14ac:dyDescent="0.25">
      <c r="A18" s="135"/>
      <c r="B18" s="135" t="s">
        <v>235</v>
      </c>
      <c r="C18" s="152"/>
      <c r="D18" s="152"/>
      <c r="E18" s="152"/>
      <c r="F18" s="128"/>
      <c r="G18" s="136">
        <f t="shared" si="0"/>
        <v>0</v>
      </c>
      <c r="H18" s="136">
        <f t="shared" si="1"/>
        <v>0</v>
      </c>
      <c r="I18" s="136">
        <f t="shared" si="2"/>
        <v>0</v>
      </c>
      <c r="J18" s="131"/>
    </row>
    <row r="19" spans="1:10" x14ac:dyDescent="0.25">
      <c r="A19" s="135"/>
      <c r="B19" s="135" t="s">
        <v>236</v>
      </c>
      <c r="C19" s="151"/>
      <c r="D19" s="151"/>
      <c r="E19" s="151"/>
      <c r="F19" s="142"/>
      <c r="G19" s="136">
        <f t="shared" si="0"/>
        <v>0</v>
      </c>
      <c r="H19" s="136">
        <f t="shared" si="1"/>
        <v>0</v>
      </c>
      <c r="I19" s="136">
        <f t="shared" si="2"/>
        <v>0</v>
      </c>
      <c r="J19" s="131"/>
    </row>
    <row r="20" spans="1:10" x14ac:dyDescent="0.25">
      <c r="A20" s="135">
        <v>6</v>
      </c>
      <c r="B20" s="135" t="s">
        <v>237</v>
      </c>
      <c r="C20" s="151"/>
      <c r="D20" s="151"/>
      <c r="E20" s="151"/>
      <c r="F20" s="142"/>
      <c r="G20" s="136">
        <f t="shared" si="0"/>
        <v>0</v>
      </c>
      <c r="H20" s="136">
        <f t="shared" si="1"/>
        <v>0</v>
      </c>
      <c r="I20" s="136">
        <f t="shared" si="2"/>
        <v>0</v>
      </c>
      <c r="J20" s="131"/>
    </row>
    <row r="21" spans="1:10" x14ac:dyDescent="0.25">
      <c r="A21" s="135"/>
      <c r="B21" s="135" t="s">
        <v>238</v>
      </c>
      <c r="C21" s="151"/>
      <c r="D21" s="151"/>
      <c r="E21" s="151"/>
      <c r="F21" s="142"/>
      <c r="G21" s="136">
        <f t="shared" si="0"/>
        <v>0</v>
      </c>
      <c r="H21" s="136">
        <f t="shared" si="1"/>
        <v>0</v>
      </c>
      <c r="I21" s="136">
        <f t="shared" si="2"/>
        <v>0</v>
      </c>
      <c r="J21" s="131"/>
    </row>
    <row r="22" spans="1:10" x14ac:dyDescent="0.25">
      <c r="A22" s="135"/>
      <c r="B22" s="135" t="s">
        <v>239</v>
      </c>
      <c r="C22" s="151"/>
      <c r="D22" s="151"/>
      <c r="E22" s="151"/>
      <c r="F22" s="142"/>
      <c r="G22" s="136">
        <f t="shared" si="0"/>
        <v>0</v>
      </c>
      <c r="H22" s="136">
        <f t="shared" si="1"/>
        <v>0</v>
      </c>
      <c r="I22" s="136">
        <f t="shared" si="2"/>
        <v>0</v>
      </c>
      <c r="J22" s="131"/>
    </row>
    <row r="23" spans="1:10" x14ac:dyDescent="0.25">
      <c r="A23" s="135"/>
      <c r="B23" s="135" t="s">
        <v>257</v>
      </c>
      <c r="C23" s="135"/>
      <c r="D23" s="135"/>
      <c r="E23" s="135"/>
      <c r="F23" s="142"/>
      <c r="G23" s="136">
        <f t="shared" si="0"/>
        <v>0</v>
      </c>
      <c r="H23" s="136">
        <f t="shared" si="1"/>
        <v>0</v>
      </c>
      <c r="I23" s="136">
        <f t="shared" si="2"/>
        <v>0</v>
      </c>
      <c r="J23" s="131"/>
    </row>
    <row r="24" spans="1:10" x14ac:dyDescent="0.25">
      <c r="A24" s="135">
        <v>7</v>
      </c>
      <c r="B24" s="135" t="s">
        <v>258</v>
      </c>
      <c r="C24" s="151"/>
      <c r="D24" s="151"/>
      <c r="E24" s="151"/>
      <c r="F24" s="142"/>
      <c r="G24" s="136">
        <f t="shared" si="0"/>
        <v>0</v>
      </c>
      <c r="H24" s="136">
        <f t="shared" si="1"/>
        <v>0</v>
      </c>
      <c r="I24" s="136">
        <f t="shared" si="2"/>
        <v>0</v>
      </c>
      <c r="J24" s="131"/>
    </row>
    <row r="25" spans="1:10" x14ac:dyDescent="0.25">
      <c r="A25" s="135"/>
      <c r="B25" s="135" t="s">
        <v>259</v>
      </c>
      <c r="C25" s="151"/>
      <c r="D25" s="151"/>
      <c r="E25" s="151"/>
      <c r="F25" s="142"/>
      <c r="G25" s="136">
        <f t="shared" si="0"/>
        <v>0</v>
      </c>
      <c r="H25" s="136">
        <f t="shared" si="1"/>
        <v>0</v>
      </c>
      <c r="I25" s="136">
        <f t="shared" si="2"/>
        <v>0</v>
      </c>
      <c r="J25" s="131"/>
    </row>
    <row r="26" spans="1:10" x14ac:dyDescent="0.25">
      <c r="A26" s="135"/>
      <c r="B26" s="135" t="s">
        <v>243</v>
      </c>
      <c r="C26" s="135"/>
      <c r="D26" s="135"/>
      <c r="E26" s="135"/>
      <c r="F26" s="142"/>
      <c r="G26" s="136">
        <f t="shared" si="0"/>
        <v>0</v>
      </c>
      <c r="H26" s="136">
        <f t="shared" si="1"/>
        <v>0</v>
      </c>
      <c r="I26" s="136">
        <f t="shared" si="2"/>
        <v>0</v>
      </c>
      <c r="J26" s="131"/>
    </row>
    <row r="27" spans="1:10" x14ac:dyDescent="0.25">
      <c r="A27" s="135">
        <v>8</v>
      </c>
      <c r="B27" s="135" t="s">
        <v>244</v>
      </c>
      <c r="C27" s="135"/>
      <c r="D27" s="135"/>
      <c r="E27" s="135"/>
      <c r="F27" s="142"/>
      <c r="G27" s="136">
        <f t="shared" si="0"/>
        <v>0</v>
      </c>
      <c r="H27" s="136">
        <f t="shared" si="1"/>
        <v>0</v>
      </c>
      <c r="I27" s="136">
        <f t="shared" si="2"/>
        <v>0</v>
      </c>
      <c r="J27" s="131"/>
    </row>
    <row r="28" spans="1:10" x14ac:dyDescent="0.25">
      <c r="A28" s="135"/>
      <c r="B28" s="135" t="s">
        <v>245</v>
      </c>
      <c r="C28" s="135"/>
      <c r="D28" s="135"/>
      <c r="E28" s="135"/>
      <c r="F28" s="142"/>
      <c r="G28" s="136">
        <f t="shared" si="0"/>
        <v>0</v>
      </c>
      <c r="H28" s="136">
        <f t="shared" si="1"/>
        <v>0</v>
      </c>
      <c r="I28" s="136">
        <f t="shared" si="2"/>
        <v>0</v>
      </c>
      <c r="J28" s="131"/>
    </row>
    <row r="29" spans="1:10" x14ac:dyDescent="0.25">
      <c r="A29" s="135"/>
      <c r="B29" s="135" t="s">
        <v>246</v>
      </c>
      <c r="C29" s="135"/>
      <c r="D29" s="135"/>
      <c r="E29" s="135"/>
      <c r="F29" s="142"/>
      <c r="G29" s="136">
        <f t="shared" si="0"/>
        <v>0</v>
      </c>
      <c r="H29" s="136">
        <f t="shared" si="1"/>
        <v>0</v>
      </c>
      <c r="I29" s="136">
        <f t="shared" si="2"/>
        <v>0</v>
      </c>
      <c r="J29" s="131"/>
    </row>
    <row r="30" spans="1:10" x14ac:dyDescent="0.25">
      <c r="A30" s="135">
        <v>9</v>
      </c>
      <c r="B30" s="135" t="s">
        <v>247</v>
      </c>
      <c r="C30" s="135"/>
      <c r="D30" s="135"/>
      <c r="E30" s="135"/>
      <c r="F30" s="142"/>
      <c r="G30" s="136">
        <f t="shared" si="0"/>
        <v>0</v>
      </c>
      <c r="H30" s="136">
        <f t="shared" si="1"/>
        <v>0</v>
      </c>
      <c r="I30" s="136">
        <f t="shared" si="2"/>
        <v>0</v>
      </c>
      <c r="J30" s="131"/>
    </row>
    <row r="31" spans="1:10" x14ac:dyDescent="0.25">
      <c r="A31" s="135"/>
      <c r="B31" s="135" t="s">
        <v>248</v>
      </c>
      <c r="C31" s="135"/>
      <c r="D31" s="135"/>
      <c r="E31" s="135"/>
      <c r="F31" s="142"/>
      <c r="G31" s="136">
        <f t="shared" si="0"/>
        <v>0</v>
      </c>
      <c r="H31" s="136">
        <f t="shared" si="1"/>
        <v>0</v>
      </c>
      <c r="I31" s="136">
        <f t="shared" si="2"/>
        <v>0</v>
      </c>
      <c r="J31" s="131"/>
    </row>
    <row r="32" spans="1:10" x14ac:dyDescent="0.25">
      <c r="A32" s="135"/>
      <c r="B32" s="135" t="s">
        <v>249</v>
      </c>
      <c r="C32" s="135"/>
      <c r="D32" s="135"/>
      <c r="E32" s="135"/>
      <c r="F32" s="142"/>
      <c r="G32" s="136">
        <f t="shared" si="0"/>
        <v>0</v>
      </c>
      <c r="H32" s="136">
        <f t="shared" si="1"/>
        <v>0</v>
      </c>
      <c r="I32" s="136">
        <f t="shared" si="2"/>
        <v>0</v>
      </c>
      <c r="J32" s="131"/>
    </row>
    <row r="33" spans="1:10" x14ac:dyDescent="0.25">
      <c r="A33" s="135">
        <v>10</v>
      </c>
      <c r="B33" s="135" t="s">
        <v>250</v>
      </c>
      <c r="C33" s="135"/>
      <c r="D33" s="135"/>
      <c r="E33" s="135"/>
      <c r="F33" s="142"/>
      <c r="G33" s="136">
        <f t="shared" si="0"/>
        <v>0</v>
      </c>
      <c r="H33" s="136">
        <f t="shared" si="1"/>
        <v>0</v>
      </c>
      <c r="I33" s="136">
        <f t="shared" si="2"/>
        <v>0</v>
      </c>
      <c r="J33" s="131"/>
    </row>
    <row r="34" spans="1:10" x14ac:dyDescent="0.25">
      <c r="A34" s="135"/>
      <c r="B34" s="135"/>
      <c r="C34" s="135"/>
      <c r="D34" s="135"/>
      <c r="E34" s="135"/>
      <c r="F34" s="142"/>
      <c r="G34" s="136"/>
      <c r="H34" s="128"/>
      <c r="I34" s="135"/>
      <c r="J34" s="131"/>
    </row>
    <row r="35" spans="1:10" x14ac:dyDescent="0.25">
      <c r="A35" s="135"/>
      <c r="B35" s="135"/>
      <c r="C35" s="135"/>
      <c r="D35" s="135"/>
      <c r="E35" s="135"/>
      <c r="F35" s="142"/>
      <c r="G35" s="136"/>
      <c r="H35" s="135"/>
      <c r="I35" s="135"/>
      <c r="J35" s="131"/>
    </row>
    <row r="36" spans="1:10" x14ac:dyDescent="0.25">
      <c r="A36" s="135"/>
      <c r="B36" s="134" t="s">
        <v>251</v>
      </c>
      <c r="C36" s="135"/>
      <c r="D36" s="135"/>
      <c r="E36" s="135"/>
      <c r="F36" s="142"/>
      <c r="G36" s="135"/>
      <c r="H36" s="128"/>
      <c r="I36" s="136">
        <f>SUM(I5:I21)</f>
        <v>0</v>
      </c>
      <c r="J36" s="131"/>
    </row>
    <row r="37" spans="1:10" x14ac:dyDescent="0.25">
      <c r="A37" s="135"/>
      <c r="B37" s="134" t="s">
        <v>252</v>
      </c>
      <c r="C37" s="135"/>
      <c r="D37" s="135"/>
      <c r="E37" s="135"/>
      <c r="F37" s="142"/>
      <c r="G37" s="135"/>
      <c r="H37" s="128"/>
      <c r="I37" s="136">
        <f>SUM(I22:I29)</f>
        <v>0</v>
      </c>
      <c r="J37" s="131"/>
    </row>
    <row r="38" spans="1:10" x14ac:dyDescent="0.25">
      <c r="A38" s="135"/>
      <c r="B38" s="134" t="s">
        <v>253</v>
      </c>
      <c r="C38" s="135"/>
      <c r="D38" s="135"/>
      <c r="E38" s="135"/>
      <c r="F38" s="142"/>
      <c r="G38" s="135"/>
      <c r="H38" s="128"/>
      <c r="I38" s="130">
        <f>SUM(I30:I32)</f>
        <v>0</v>
      </c>
      <c r="J38" s="131"/>
    </row>
    <row r="39" spans="1:10" x14ac:dyDescent="0.25">
      <c r="A39" s="135"/>
      <c r="B39" s="134" t="s">
        <v>255</v>
      </c>
      <c r="C39" s="135"/>
      <c r="D39" s="135"/>
      <c r="E39" s="135"/>
      <c r="F39" s="142"/>
      <c r="G39" s="135"/>
      <c r="H39" s="128"/>
      <c r="I39" s="136">
        <f>SUM(I5:I29)</f>
        <v>0</v>
      </c>
      <c r="J39" s="131"/>
    </row>
    <row r="40" spans="1:10" x14ac:dyDescent="0.25">
      <c r="A40" s="133"/>
      <c r="B40" s="133"/>
      <c r="C40" s="133"/>
      <c r="D40" s="133"/>
      <c r="E40" s="133"/>
      <c r="F40" s="133"/>
      <c r="G40" s="133"/>
      <c r="H40" s="133"/>
      <c r="I40" s="133"/>
      <c r="J40" s="131"/>
    </row>
    <row r="41" spans="1:10" x14ac:dyDescent="0.25">
      <c r="A41" s="133"/>
      <c r="B41" s="133"/>
      <c r="C41" s="133"/>
      <c r="D41" s="133"/>
      <c r="E41" s="133"/>
      <c r="F41" s="133"/>
      <c r="G41" s="133"/>
      <c r="H41" s="133"/>
      <c r="I41" s="133"/>
      <c r="J41" s="131"/>
    </row>
  </sheetData>
  <mergeCells count="7">
    <mergeCell ref="I3:I4"/>
    <mergeCell ref="A3:A4"/>
    <mergeCell ref="B3:B4"/>
    <mergeCell ref="C3:D3"/>
    <mergeCell ref="E3:F3"/>
    <mergeCell ref="G3:G4"/>
    <mergeCell ref="H3: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SUMMARY</vt:lpstr>
      <vt:lpstr>MEASUREMENT</vt:lpstr>
      <vt:lpstr>PLAN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Windows User</cp:lastModifiedBy>
  <cp:lastPrinted>2021-07-05T13:13:41Z</cp:lastPrinted>
  <dcterms:created xsi:type="dcterms:W3CDTF">2010-11-23T11:42:48Z</dcterms:created>
  <dcterms:modified xsi:type="dcterms:W3CDTF">2021-11-15T09:44:24Z</dcterms:modified>
</cp:coreProperties>
</file>